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8.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9.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0174330\Desktop\"/>
    </mc:Choice>
  </mc:AlternateContent>
  <xr:revisionPtr revIDLastSave="0" documentId="13_ncr:1_{662F5CC8-11B9-4C86-AB58-4BB6D5CEA420}" xr6:coauthVersionLast="47" xr6:coauthVersionMax="47" xr10:uidLastSave="{00000000-0000-0000-0000-000000000000}"/>
  <bookViews>
    <workbookView xWindow="-120" yWindow="-120" windowWidth="29040" windowHeight="15720" tabRatio="815" activeTab="1" xr2:uid="{A9AF1333-2272-4BF5-BEFB-1207C7859D99}"/>
  </bookViews>
  <sheets>
    <sheet name="更新履歴" sheetId="56" r:id="rId1"/>
    <sheet name="基本情報入力" sheetId="1" r:id="rId2"/>
    <sheet name="電子納品事前協議" sheetId="21" r:id="rId3"/>
    <sheet name="提出書類・成果品一覧" sheetId="69" r:id="rId4"/>
    <sheet name="リスト" sheetId="70" state="hidden" r:id="rId5"/>
    <sheet name="電子媒体納品書" sheetId="66" r:id="rId6"/>
    <sheet name="ウィークリースタンス初回" sheetId="30" r:id="rId7"/>
    <sheet name="ウィークリースタンス実施結果" sheetId="33" r:id="rId8"/>
    <sheet name="週休2日（現閉）計画実績表" sheetId="59" r:id="rId9"/>
    <sheet name="週休2日（交替）計画実績表" sheetId="61" r:id="rId10"/>
    <sheet name="週休2日（現閉）計画実績表 (記入例)" sheetId="60" r:id="rId11"/>
    <sheet name="BD" sheetId="62" state="hidden" r:id="rId12"/>
    <sheet name="週休2日交替制実施" sheetId="22" r:id="rId13"/>
    <sheet name="完全週休2日達成" sheetId="64" r:id="rId14"/>
    <sheet name="週休2日未達成" sheetId="23" r:id="rId15"/>
    <sheet name="情報共有システム実施（指定型）" sheetId="16" r:id="rId16"/>
    <sheet name="情報共有システム実施（希望型）" sheetId="17" r:id="rId17"/>
    <sheet name="別紙　利用ユーザー確認書" sheetId="34" r:id="rId18"/>
    <sheet name="遠隔臨場実施（指定型）" sheetId="19" r:id="rId19"/>
    <sheet name="遠隔臨場実施（希望型）" sheetId="20" r:id="rId20"/>
    <sheet name="遠隔臨場実施計画書" sheetId="57" r:id="rId21"/>
    <sheet name="遠隔臨場実施計画書（記入例）" sheetId="58" r:id="rId22"/>
    <sheet name="快適トイレ チェックシート" sheetId="71" r:id="rId23"/>
    <sheet name="快適トイレ実施（希望型実施）" sheetId="24" r:id="rId24"/>
    <sheet name="快適トイレ（指定型不実施）" sheetId="26" r:id="rId25"/>
    <sheet name="快適トイレ（費用確定）" sheetId="27" r:id="rId26"/>
    <sheet name="熱中症対策 チェックシート" sheetId="72" r:id="rId27"/>
    <sheet name="熱中症実施" sheetId="28" r:id="rId28"/>
    <sheet name="熱中症費用" sheetId="29" r:id="rId29"/>
    <sheet name="Sheet3" sheetId="73" r:id="rId30"/>
  </sheets>
  <definedNames>
    <definedName name="_xlnm._FilterDatabase" localSheetId="3" hidden="1">提出書類・成果品一覧!#REF!</definedName>
    <definedName name="_Key1" localSheetId="1" hidden="1">#REF!</definedName>
    <definedName name="_Key1" localSheetId="17" hidden="1">#REF!</definedName>
    <definedName name="_Key1" hidden="1">#REF!</definedName>
    <definedName name="_Order1" hidden="1">255</definedName>
    <definedName name="_Order2" hidden="1">0</definedName>
    <definedName name="_Sort" localSheetId="1" hidden="1">#REF!</definedName>
    <definedName name="_Sort" localSheetId="17" hidden="1">#REF!</definedName>
    <definedName name="_Sort" hidden="1">#REF!</definedName>
    <definedName name="aaa" localSheetId="1" hidden="1">#REF!</definedName>
    <definedName name="aaa" localSheetId="17" hidden="1">#REF!</definedName>
    <definedName name="aaa" hidden="1">#REF!</definedName>
    <definedName name="page1" localSheetId="7">ウィークリースタンス実施結果!$B$3:$R$33</definedName>
    <definedName name="page1" localSheetId="6">ウィークリースタンス初回!$B$3:$R$33</definedName>
    <definedName name="page1" localSheetId="2">電子納品事前協議!$B$3:$S$34</definedName>
    <definedName name="_xlnm.Print_Area" localSheetId="7">ウィークリースタンス実施結果!$B$2:$R$46</definedName>
    <definedName name="_xlnm.Print_Area" localSheetId="6">ウィークリースタンス初回!$B$2:$R$46</definedName>
    <definedName name="_xlnm.Print_Area" localSheetId="19">'遠隔臨場実施（希望型）'!$B$2:$Z$45</definedName>
    <definedName name="_xlnm.Print_Area" localSheetId="18">'遠隔臨場実施（指定型）'!$B$2:$Z$45</definedName>
    <definedName name="_xlnm.Print_Area" localSheetId="20">遠隔臨場実施計画書!$B$1:$AG$67</definedName>
    <definedName name="_xlnm.Print_Area" localSheetId="21">'遠隔臨場実施計画書（記入例）'!$B$1:$AG$67</definedName>
    <definedName name="_xlnm.Print_Area" localSheetId="22">'快適トイレ チェックシート'!$B$1:$I$39</definedName>
    <definedName name="_xlnm.Print_Area" localSheetId="24">'快適トイレ（指定型不実施）'!$B$2:$Z$45</definedName>
    <definedName name="_xlnm.Print_Area" localSheetId="25">'快適トイレ（費用確定）'!$B$2:$Z$46</definedName>
    <definedName name="_xlnm.Print_Area" localSheetId="23">'快適トイレ実施（希望型実施）'!$B$2:$Z$45</definedName>
    <definedName name="_xlnm.Print_Area" localSheetId="13">完全週休2日達成!$B$2:$Z$46</definedName>
    <definedName name="_xlnm.Print_Area" localSheetId="1">基本情報入力!$B$1:$Y$18</definedName>
    <definedName name="_xlnm.Print_Area" localSheetId="8">'週休2日（現閉）計画実績表'!$B$2:$AP$249</definedName>
    <definedName name="_xlnm.Print_Area" localSheetId="10">'週休2日（現閉）計画実績表 (記入例)'!$B$2:$AP$65</definedName>
    <definedName name="_xlnm.Print_Area" localSheetId="9">'週休2日（交替）計画実績表'!$B$2:$AQ$274</definedName>
    <definedName name="_xlnm.Print_Area" localSheetId="12">週休2日交替制実施!$B$2:$Z$45</definedName>
    <definedName name="_xlnm.Print_Area" localSheetId="14">週休2日未達成!$B$2:$Z$46</definedName>
    <definedName name="_xlnm.Print_Area" localSheetId="16">'情報共有システム実施（希望型）'!$B$2:$Z$45</definedName>
    <definedName name="_xlnm.Print_Area" localSheetId="15">'情報共有システム実施（指定型）'!$B$2:$Z$45</definedName>
    <definedName name="_xlnm.Print_Area" localSheetId="3">提出書類・成果品一覧!$B$1:$J$85</definedName>
    <definedName name="_xlnm.Print_Area" localSheetId="2">電子納品事前協議!$B$2:$S$46</definedName>
    <definedName name="_xlnm.Print_Area" localSheetId="5">電子媒体納品書!$B$1:$V$34</definedName>
    <definedName name="_xlnm.Print_Area" localSheetId="27">熱中症実施!$B$2:$Z$45</definedName>
    <definedName name="_xlnm.Print_Area" localSheetId="26">'熱中症対策 チェックシート'!$B$1:$I$37</definedName>
    <definedName name="_xlnm.Print_Area" localSheetId="28">熱中症費用!$B$2:$Z$46</definedName>
    <definedName name="_xlnm.Print_Area" localSheetId="17">'別紙　利用ユーザー確認書'!$B$2:$M$25</definedName>
    <definedName name="_xlnm.Print_Titles" localSheetId="8">'週休2日（現閉）計画実績表'!$2:$16</definedName>
    <definedName name="_xlnm.Print_Titles" localSheetId="10">'週休2日（現閉）計画実績表 (記入例)'!$2:$16</definedName>
    <definedName name="_xlnm.Print_Titles" localSheetId="9">'週休2日（交替）計画実績表'!$2:$16</definedName>
    <definedName name="ｓ" localSheetId="1" hidden="1">#REF!</definedName>
    <definedName name="ｓ" localSheetId="17" hidden="1">#REF!</definedName>
    <definedName name="ｓ" hidden="1">#REF!</definedName>
    <definedName name="うう" hidden="1">#REF!</definedName>
    <definedName name="下火">BD!$J$14:$L$14</definedName>
    <definedName name="下休">BD!$J$20:$L$20</definedName>
    <definedName name="下金">BD!$J$17:$L$17</definedName>
    <definedName name="下月">BD!$J$13:$L$13</definedName>
    <definedName name="下祝">BD!$J$19:$L$19</definedName>
    <definedName name="下水">BD!$J$15:$L$15</definedName>
    <definedName name="下土">BD!$J$18:$L$18</definedName>
    <definedName name="下日">BD!$J$12:$L$12</definedName>
    <definedName name="下木">BD!$J$16:$L$16</definedName>
    <definedName name="休み">BD!$F$3:$G$281</definedName>
    <definedName name="協議書" localSheetId="1" hidden="1">#REF!</definedName>
    <definedName name="協議書" localSheetId="17" hidden="1">#REF!</definedName>
    <definedName name="協議書" hidden="1">#REF!</definedName>
    <definedName name="祝日">BD!$B$3:$B$548</definedName>
    <definedName name="上火">BD!$J$4:$L$4</definedName>
    <definedName name="上休">BD!$J$10:$L$10</definedName>
    <definedName name="上金">BD!$J$7:$L$7</definedName>
    <definedName name="上月">BD!$J$3:$L$3</definedName>
    <definedName name="上祝">BD!$J$9:$L$9</definedName>
    <definedName name="上水">BD!$J$5:$L$5</definedName>
    <definedName name="上土">BD!$J$8:$L$8</definedName>
    <definedName name="上日">BD!$J$2:$L$2</definedName>
    <definedName name="上木">BD!$J$6:$L$6</definedName>
    <definedName name="成果品" localSheetId="1" hidden="1">#REF!</definedName>
    <definedName name="成果品" hidden="1">#REF!</definedName>
    <definedName name="表紙タイトル">OFFSET(#REF!,1,,COUNTA(#REF!)-1,1)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71" l="1"/>
  <c r="D2" i="71"/>
  <c r="C2" i="69"/>
  <c r="X39" i="29" l="1"/>
  <c r="X38" i="28"/>
  <c r="X39" i="27"/>
  <c r="X38" i="26"/>
  <c r="X38" i="24"/>
  <c r="X38" i="20"/>
  <c r="X38" i="19"/>
  <c r="X38" i="17"/>
  <c r="X38" i="16"/>
  <c r="X39" i="23"/>
  <c r="X39" i="64"/>
  <c r="U39" i="29"/>
  <c r="U38" i="28"/>
  <c r="U39" i="27"/>
  <c r="U38" i="26"/>
  <c r="U38" i="24"/>
  <c r="U38" i="20"/>
  <c r="U38" i="19"/>
  <c r="U38" i="17"/>
  <c r="U38" i="16"/>
  <c r="U39" i="23"/>
  <c r="U39" i="64"/>
  <c r="N39" i="29"/>
  <c r="N38" i="28"/>
  <c r="N39" i="27"/>
  <c r="N38" i="26"/>
  <c r="N38" i="24"/>
  <c r="N38" i="20"/>
  <c r="N38" i="19"/>
  <c r="N38" i="17"/>
  <c r="N38" i="16"/>
  <c r="N39" i="23"/>
  <c r="N39" i="64"/>
  <c r="K39" i="29"/>
  <c r="K38" i="28"/>
  <c r="K39" i="27"/>
  <c r="K38" i="26"/>
  <c r="K38" i="24"/>
  <c r="K38" i="20"/>
  <c r="K38" i="19"/>
  <c r="K38" i="17"/>
  <c r="K38" i="16"/>
  <c r="K39" i="23"/>
  <c r="K39" i="64"/>
  <c r="H39" i="29"/>
  <c r="H38" i="28"/>
  <c r="H39" i="27"/>
  <c r="H38" i="26"/>
  <c r="H38" i="24"/>
  <c r="H38" i="20"/>
  <c r="H38" i="19"/>
  <c r="H38" i="17"/>
  <c r="H38" i="16"/>
  <c r="H39" i="23"/>
  <c r="H39" i="64"/>
  <c r="E39" i="29"/>
  <c r="E38" i="28"/>
  <c r="E39" i="27"/>
  <c r="E38" i="26"/>
  <c r="E38" i="24"/>
  <c r="E38" i="20"/>
  <c r="E38" i="19"/>
  <c r="E38" i="17"/>
  <c r="E38" i="16"/>
  <c r="E39" i="23"/>
  <c r="E39" i="64"/>
  <c r="B39" i="29"/>
  <c r="B38" i="28"/>
  <c r="B39" i="27"/>
  <c r="B38" i="26"/>
  <c r="B38" i="24"/>
  <c r="B38" i="20"/>
  <c r="B38" i="19"/>
  <c r="B38" i="17"/>
  <c r="B38" i="16"/>
  <c r="B39" i="23"/>
  <c r="B39" i="64"/>
  <c r="X38" i="22"/>
  <c r="U38" i="22"/>
  <c r="N38" i="22"/>
  <c r="K38" i="22"/>
  <c r="H38" i="22"/>
  <c r="E38" i="22"/>
  <c r="B38" i="22"/>
  <c r="E17" i="66" l="1"/>
  <c r="Q17" i="66"/>
  <c r="P11" i="66"/>
  <c r="P9" i="66"/>
  <c r="P8" i="66"/>
  <c r="P6" i="66"/>
  <c r="B4" i="66"/>
  <c r="N8" i="21"/>
  <c r="J9" i="21"/>
  <c r="G16" i="21" s="1"/>
  <c r="R6" i="21"/>
  <c r="O6" i="21"/>
  <c r="M6" i="21"/>
  <c r="J6" i="21"/>
  <c r="H6" i="21"/>
  <c r="F7" i="64" l="1"/>
  <c r="AL10" i="61"/>
  <c r="AK10" i="59"/>
  <c r="D8" i="61"/>
  <c r="D8" i="59"/>
  <c r="V4" i="61"/>
  <c r="U4" i="59"/>
  <c r="D4" i="61"/>
  <c r="D4" i="59"/>
  <c r="G229" i="62"/>
  <c r="G220" i="62"/>
  <c r="G211" i="62"/>
  <c r="G208" i="62"/>
  <c r="G199" i="62"/>
  <c r="G190" i="62"/>
  <c r="G157" i="62"/>
  <c r="G148" i="62"/>
  <c r="G139" i="62"/>
  <c r="G136" i="62"/>
  <c r="G127" i="62"/>
  <c r="G118" i="62"/>
  <c r="G85" i="62"/>
  <c r="G76" i="62"/>
  <c r="G67" i="62"/>
  <c r="G64" i="62"/>
  <c r="G55" i="62"/>
  <c r="G46" i="62"/>
  <c r="F26" i="62"/>
  <c r="G25" i="62"/>
  <c r="F24" i="62"/>
  <c r="F20" i="62"/>
  <c r="G19" i="62"/>
  <c r="F19" i="62"/>
  <c r="F28" i="62" s="1"/>
  <c r="F37" i="62" s="1"/>
  <c r="F46" i="62" s="1"/>
  <c r="F55" i="62" s="1"/>
  <c r="F64" i="62" s="1"/>
  <c r="F73" i="62" s="1"/>
  <c r="F82" i="62" s="1"/>
  <c r="F91" i="62" s="1"/>
  <c r="F100" i="62" s="1"/>
  <c r="F109" i="62" s="1"/>
  <c r="F118" i="62" s="1"/>
  <c r="F127" i="62" s="1"/>
  <c r="F136" i="62" s="1"/>
  <c r="F145" i="62" s="1"/>
  <c r="F154" i="62" s="1"/>
  <c r="F163" i="62" s="1"/>
  <c r="F172" i="62" s="1"/>
  <c r="F181" i="62" s="1"/>
  <c r="F190" i="62" s="1"/>
  <c r="F199" i="62" s="1"/>
  <c r="F208" i="62" s="1"/>
  <c r="F217" i="62" s="1"/>
  <c r="F226" i="62" s="1"/>
  <c r="F235" i="62" s="1"/>
  <c r="F244" i="62" s="1"/>
  <c r="F253" i="62" s="1"/>
  <c r="G18" i="62"/>
  <c r="F18" i="62"/>
  <c r="F27" i="62" s="1"/>
  <c r="F17" i="62"/>
  <c r="G17" i="62" s="1"/>
  <c r="G16" i="62"/>
  <c r="F16" i="62"/>
  <c r="F25" i="62" s="1"/>
  <c r="F34" i="62" s="1"/>
  <c r="F43" i="62" s="1"/>
  <c r="G15" i="62"/>
  <c r="F15" i="62"/>
  <c r="F14" i="62"/>
  <c r="G13" i="62"/>
  <c r="F13" i="62"/>
  <c r="F22" i="62" s="1"/>
  <c r="F31" i="62" s="1"/>
  <c r="F40" i="62" s="1"/>
  <c r="F49" i="62" s="1"/>
  <c r="F58" i="62" s="1"/>
  <c r="F67" i="62" s="1"/>
  <c r="F76" i="62" s="1"/>
  <c r="F85" i="62" s="1"/>
  <c r="F94" i="62" s="1"/>
  <c r="F103" i="62" s="1"/>
  <c r="F112" i="62" s="1"/>
  <c r="F121" i="62" s="1"/>
  <c r="F130" i="62" s="1"/>
  <c r="F139" i="62" s="1"/>
  <c r="F148" i="62" s="1"/>
  <c r="F157" i="62" s="1"/>
  <c r="F166" i="62" s="1"/>
  <c r="F175" i="62" s="1"/>
  <c r="F184" i="62" s="1"/>
  <c r="F193" i="62" s="1"/>
  <c r="F202" i="62" s="1"/>
  <c r="F211" i="62" s="1"/>
  <c r="F220" i="62" s="1"/>
  <c r="F229" i="62" s="1"/>
  <c r="F238" i="62" s="1"/>
  <c r="F12" i="62"/>
  <c r="G11" i="62"/>
  <c r="G10" i="62"/>
  <c r="G9" i="62"/>
  <c r="G8" i="62"/>
  <c r="G7" i="62"/>
  <c r="G6" i="62"/>
  <c r="G5" i="62"/>
  <c r="G4" i="62"/>
  <c r="G3" i="62"/>
  <c r="D17" i="61"/>
  <c r="C17" i="60"/>
  <c r="AB18" i="60" s="1" a="1"/>
  <c r="AB18" i="60" s="1"/>
  <c r="C17" i="59"/>
  <c r="J10" i="21"/>
  <c r="J9" i="30"/>
  <c r="J8" i="30"/>
  <c r="D24" i="33"/>
  <c r="D28" i="33"/>
  <c r="D27" i="33"/>
  <c r="D26" i="33"/>
  <c r="D25" i="33"/>
  <c r="D23" i="33"/>
  <c r="D22" i="33"/>
  <c r="D21" i="33"/>
  <c r="G7" i="30"/>
  <c r="G7" i="33" s="1"/>
  <c r="V18" i="60" l="1" a="1"/>
  <c r="V18" i="60" s="1"/>
  <c r="Z18" i="60" a="1"/>
  <c r="Z18" i="60" s="1"/>
  <c r="D18" i="60" a="1"/>
  <c r="D18" i="60" s="1"/>
  <c r="H18" i="60" a="1"/>
  <c r="H18" i="60" s="1"/>
  <c r="N18" i="60" a="1"/>
  <c r="N18" i="60" s="1"/>
  <c r="P18" i="60" a="1"/>
  <c r="P18" i="60" s="1"/>
  <c r="AH22" i="60"/>
  <c r="AM22" i="60" s="1"/>
  <c r="J18" i="60" a="1"/>
  <c r="J18" i="60" s="1"/>
  <c r="T18" i="60" a="1"/>
  <c r="T18" i="60" s="1"/>
  <c r="U18" i="61" a="1"/>
  <c r="U18" i="61" s="1"/>
  <c r="AI25" i="61"/>
  <c r="AN25" i="61" s="1"/>
  <c r="AB18" i="61" a="1"/>
  <c r="AB18" i="61" s="1"/>
  <c r="I18" i="61" a="1"/>
  <c r="I18" i="61" s="1"/>
  <c r="O18" i="61" a="1"/>
  <c r="O18" i="61" s="1"/>
  <c r="V18" i="61" a="1"/>
  <c r="V18" i="61" s="1"/>
  <c r="AI23" i="61"/>
  <c r="AN23" i="61" s="1"/>
  <c r="AI30" i="61"/>
  <c r="AN30" i="61" s="1"/>
  <c r="D18" i="59" a="1"/>
  <c r="D18" i="59" s="1"/>
  <c r="AG18" i="59" a="1"/>
  <c r="AG18" i="59" s="1"/>
  <c r="AB18" i="59" a="1"/>
  <c r="AB18" i="59" s="1"/>
  <c r="AH22" i="59"/>
  <c r="AM22" i="59" s="1"/>
  <c r="AA18" i="59" a="1"/>
  <c r="AA18" i="59" s="1"/>
  <c r="O18" i="59" a="1"/>
  <c r="O18" i="59" s="1"/>
  <c r="J18" i="59" a="1"/>
  <c r="J18" i="59" s="1"/>
  <c r="H18" i="61" a="1"/>
  <c r="H18" i="61" s="1"/>
  <c r="AF18" i="59" a="1"/>
  <c r="AF18" i="59" s="1"/>
  <c r="Z18" i="59" a="1"/>
  <c r="Z18" i="59" s="1"/>
  <c r="T18" i="59" a="1"/>
  <c r="T18" i="59" s="1"/>
  <c r="N18" i="59" a="1"/>
  <c r="N18" i="59" s="1"/>
  <c r="H18" i="59" a="1"/>
  <c r="H18" i="59" s="1"/>
  <c r="AE18" i="59" a="1"/>
  <c r="AE18" i="59" s="1"/>
  <c r="S18" i="59" a="1"/>
  <c r="S18" i="59" s="1"/>
  <c r="M18" i="59" a="1"/>
  <c r="M18" i="59" s="1"/>
  <c r="Y18" i="59" a="1"/>
  <c r="Y18" i="59" s="1"/>
  <c r="G18" i="59" a="1"/>
  <c r="G18" i="59" s="1"/>
  <c r="AD18" i="59" a="1"/>
  <c r="AD18" i="59" s="1"/>
  <c r="L18" i="59" a="1"/>
  <c r="L18" i="59" s="1"/>
  <c r="K18" i="59" a="1"/>
  <c r="K18" i="59" s="1"/>
  <c r="X18" i="59" a="1"/>
  <c r="X18" i="59" s="1"/>
  <c r="R18" i="59" a="1"/>
  <c r="R18" i="59" s="1"/>
  <c r="F18" i="59" a="1"/>
  <c r="F18" i="59" s="1"/>
  <c r="AH21" i="59"/>
  <c r="W18" i="59" a="1"/>
  <c r="W18" i="59" s="1"/>
  <c r="AC18" i="59" a="1"/>
  <c r="AC18" i="59" s="1"/>
  <c r="Q18" i="59" a="1"/>
  <c r="Q18" i="59" s="1"/>
  <c r="E18" i="59" a="1"/>
  <c r="E18" i="59" s="1"/>
  <c r="C18" i="59" a="1"/>
  <c r="C18" i="59" s="1"/>
  <c r="P18" i="59" a="1"/>
  <c r="P18" i="59" s="1"/>
  <c r="C24" i="59"/>
  <c r="AP22" i="59" s="1"/>
  <c r="U18" i="59" a="1"/>
  <c r="U18" i="59" s="1"/>
  <c r="I18" i="59" a="1"/>
  <c r="I18" i="59" s="1"/>
  <c r="V18" i="59" a="1"/>
  <c r="V18" i="59" s="1"/>
  <c r="E18" i="60" a="1"/>
  <c r="E18" i="60" s="1"/>
  <c r="K18" i="60" a="1"/>
  <c r="K18" i="60" s="1"/>
  <c r="Q18" i="60" a="1"/>
  <c r="Q18" i="60" s="1"/>
  <c r="W18" i="60" a="1"/>
  <c r="W18" i="60" s="1"/>
  <c r="AC18" i="60" a="1"/>
  <c r="AC18" i="60" s="1"/>
  <c r="AH21" i="60"/>
  <c r="F18" i="60" a="1"/>
  <c r="F18" i="60" s="1"/>
  <c r="L18" i="60" a="1"/>
  <c r="L18" i="60" s="1"/>
  <c r="R18" i="60" a="1"/>
  <c r="R18" i="60" s="1"/>
  <c r="X18" i="60" a="1"/>
  <c r="X18" i="60" s="1"/>
  <c r="AD18" i="60" a="1"/>
  <c r="AD18" i="60" s="1"/>
  <c r="G18" i="60" a="1"/>
  <c r="G18" i="60" s="1"/>
  <c r="M18" i="60" a="1"/>
  <c r="M18" i="60" s="1"/>
  <c r="S18" i="60" a="1"/>
  <c r="S18" i="60" s="1"/>
  <c r="Y18" i="60" a="1"/>
  <c r="Y18" i="60" s="1"/>
  <c r="AE18" i="60" a="1"/>
  <c r="AE18" i="60" s="1"/>
  <c r="AF18" i="60" a="1"/>
  <c r="AF18" i="60" s="1"/>
  <c r="C18" i="60" a="1"/>
  <c r="C18" i="60" s="1"/>
  <c r="I18" i="60" a="1"/>
  <c r="I18" i="60" s="1"/>
  <c r="O18" i="60" a="1"/>
  <c r="O18" i="60" s="1"/>
  <c r="U18" i="60" a="1"/>
  <c r="U18" i="60" s="1"/>
  <c r="AA18" i="60" a="1"/>
  <c r="AA18" i="60" s="1"/>
  <c r="AG18" i="60" a="1"/>
  <c r="AG18" i="60" s="1"/>
  <c r="C24" i="60"/>
  <c r="AP22" i="60" s="1"/>
  <c r="AE18" i="61" a="1"/>
  <c r="AE18" i="61" s="1"/>
  <c r="AD18" i="61" a="1"/>
  <c r="AD18" i="61" s="1"/>
  <c r="AI21" i="61"/>
  <c r="AA18" i="61" a="1"/>
  <c r="AA18" i="61" s="1"/>
  <c r="N18" i="61" a="1"/>
  <c r="N18" i="61" s="1"/>
  <c r="G18" i="61" a="1"/>
  <c r="G18" i="61" s="1"/>
  <c r="AH18" i="61" a="1"/>
  <c r="AH18" i="61" s="1"/>
  <c r="T18" i="61" a="1"/>
  <c r="T18" i="61" s="1"/>
  <c r="M18" i="61" a="1"/>
  <c r="M18" i="61" s="1"/>
  <c r="AI28" i="61"/>
  <c r="AI26" i="61"/>
  <c r="Z18" i="61" a="1"/>
  <c r="Z18" i="61" s="1"/>
  <c r="S18" i="61" a="1"/>
  <c r="S18" i="61" s="1"/>
  <c r="F18" i="61" a="1"/>
  <c r="F18" i="61" s="1"/>
  <c r="AG18" i="61" a="1"/>
  <c r="AG18" i="61" s="1"/>
  <c r="Y18" i="61" a="1"/>
  <c r="Y18" i="61" s="1"/>
  <c r="L18" i="61" a="1"/>
  <c r="L18" i="61" s="1"/>
  <c r="D32" i="61"/>
  <c r="AQ22" i="61" s="1"/>
  <c r="R18" i="61" a="1"/>
  <c r="R18" i="61" s="1"/>
  <c r="E18" i="61" a="1"/>
  <c r="E18" i="61" s="1"/>
  <c r="AI24" i="61"/>
  <c r="AI22" i="61"/>
  <c r="AF18" i="61" a="1"/>
  <c r="AF18" i="61" s="1"/>
  <c r="X18" i="61" a="1"/>
  <c r="X18" i="61" s="1"/>
  <c r="K18" i="61" a="1"/>
  <c r="K18" i="61" s="1"/>
  <c r="AI29" i="61"/>
  <c r="Q18" i="61" a="1"/>
  <c r="Q18" i="61" s="1"/>
  <c r="D18" i="61" a="1"/>
  <c r="D18" i="61" s="1"/>
  <c r="W18" i="61" a="1"/>
  <c r="W18" i="61" s="1"/>
  <c r="J18" i="61" a="1"/>
  <c r="J18" i="61" s="1"/>
  <c r="AI27" i="61"/>
  <c r="AC18" i="61" a="1"/>
  <c r="AC18" i="61" s="1"/>
  <c r="P18" i="61" a="1"/>
  <c r="P18" i="61" s="1"/>
  <c r="G27" i="62"/>
  <c r="F36" i="62"/>
  <c r="F33" i="62"/>
  <c r="G24" i="62"/>
  <c r="F52" i="62"/>
  <c r="G43" i="62"/>
  <c r="G34" i="62"/>
  <c r="F262" i="62"/>
  <c r="G253" i="62"/>
  <c r="F21" i="62"/>
  <c r="G12" i="62"/>
  <c r="F247" i="62"/>
  <c r="G238" i="62"/>
  <c r="F35" i="62"/>
  <c r="G26" i="62"/>
  <c r="G37" i="62"/>
  <c r="G109" i="62"/>
  <c r="G181" i="62"/>
  <c r="G58" i="62"/>
  <c r="G130" i="62"/>
  <c r="G202" i="62"/>
  <c r="G28" i="62"/>
  <c r="G49" i="62"/>
  <c r="G100" i="62"/>
  <c r="G121" i="62"/>
  <c r="G172" i="62"/>
  <c r="G193" i="62"/>
  <c r="G244" i="62"/>
  <c r="G91" i="62"/>
  <c r="G163" i="62"/>
  <c r="G235" i="62"/>
  <c r="F29" i="62"/>
  <c r="G20" i="62"/>
  <c r="G40" i="62"/>
  <c r="G112" i="62"/>
  <c r="G184" i="62"/>
  <c r="G31" i="62"/>
  <c r="G82" i="62"/>
  <c r="G103" i="62"/>
  <c r="G154" i="62"/>
  <c r="G175" i="62"/>
  <c r="G226" i="62"/>
  <c r="F23" i="62"/>
  <c r="G14" i="62"/>
  <c r="G73" i="62"/>
  <c r="G145" i="62"/>
  <c r="G217" i="62"/>
  <c r="G22" i="62"/>
  <c r="G94" i="62"/>
  <c r="G166" i="62"/>
  <c r="J11" i="30"/>
  <c r="J11" i="33" s="1"/>
  <c r="J10" i="30"/>
  <c r="J10" i="33" s="1"/>
  <c r="J9" i="33"/>
  <c r="J8" i="33"/>
  <c r="L7" i="30"/>
  <c r="L7" i="33" s="1"/>
  <c r="G6" i="30"/>
  <c r="G6" i="33" s="1"/>
  <c r="G9" i="34"/>
  <c r="E9" i="34"/>
  <c r="E7" i="34"/>
  <c r="O17" i="33"/>
  <c r="O16" i="33"/>
  <c r="O15" i="33"/>
  <c r="G17" i="33"/>
  <c r="G16" i="33"/>
  <c r="G15" i="33"/>
  <c r="P24" i="33"/>
  <c r="P25" i="33"/>
  <c r="P26" i="33"/>
  <c r="P27" i="33"/>
  <c r="P29" i="33"/>
  <c r="P30" i="33"/>
  <c r="D29" i="33"/>
  <c r="D30" i="33"/>
  <c r="F7" i="29"/>
  <c r="F7" i="28"/>
  <c r="F7" i="27"/>
  <c r="F7" i="26"/>
  <c r="F7" i="24"/>
  <c r="F7" i="23"/>
  <c r="F7" i="22"/>
  <c r="F7" i="20"/>
  <c r="F7" i="19"/>
  <c r="F7" i="17"/>
  <c r="F7" i="16"/>
  <c r="AQ21" i="61" l="1"/>
  <c r="AQ30" i="61"/>
  <c r="AQ29" i="61"/>
  <c r="AQ23" i="61"/>
  <c r="AQ27" i="61"/>
  <c r="G21" i="62"/>
  <c r="F30" i="62"/>
  <c r="AN26" i="61"/>
  <c r="AM25" i="59"/>
  <c r="AD25" i="59" a="1"/>
  <c r="AD25" i="59" s="1"/>
  <c r="X25" i="59" a="1"/>
  <c r="X25" i="59" s="1"/>
  <c r="R25" i="59" a="1"/>
  <c r="R25" i="59" s="1"/>
  <c r="L25" i="59" a="1"/>
  <c r="L25" i="59" s="1"/>
  <c r="F25" i="59" a="1"/>
  <c r="F25" i="59" s="1"/>
  <c r="AK25" i="59"/>
  <c r="AH28" i="59"/>
  <c r="AJ25" i="59"/>
  <c r="AC25" i="59" a="1"/>
  <c r="AC25" i="59" s="1"/>
  <c r="Q25" i="59" a="1"/>
  <c r="Q25" i="59" s="1"/>
  <c r="W25" i="59" a="1"/>
  <c r="W25" i="59" s="1"/>
  <c r="K25" i="59" a="1"/>
  <c r="K25" i="59" s="1"/>
  <c r="E25" i="59" a="1"/>
  <c r="E25" i="59" s="1"/>
  <c r="B28" i="59"/>
  <c r="AI25" i="59"/>
  <c r="B27" i="59"/>
  <c r="AH25" i="59"/>
  <c r="V25" i="59" a="1"/>
  <c r="V25" i="59" s="1"/>
  <c r="D25" i="59" a="1"/>
  <c r="D25" i="59" s="1"/>
  <c r="AH29" i="59"/>
  <c r="AM29" i="59" s="1"/>
  <c r="AB25" i="59" a="1"/>
  <c r="AB25" i="59" s="1"/>
  <c r="P25" i="59" a="1"/>
  <c r="P25" i="59" s="1"/>
  <c r="J25" i="59" a="1"/>
  <c r="J25" i="59" s="1"/>
  <c r="B29" i="59"/>
  <c r="AG25" i="59" a="1"/>
  <c r="AG25" i="59" s="1"/>
  <c r="AA25" i="59" a="1"/>
  <c r="AA25" i="59" s="1"/>
  <c r="U25" i="59" a="1"/>
  <c r="U25" i="59" s="1"/>
  <c r="I25" i="59" a="1"/>
  <c r="I25" i="59" s="1"/>
  <c r="C31" i="59"/>
  <c r="AP29" i="59" s="1"/>
  <c r="O25" i="59" a="1"/>
  <c r="O25" i="59" s="1"/>
  <c r="C25" i="59" a="1"/>
  <c r="C25" i="59" s="1"/>
  <c r="AN25" i="59"/>
  <c r="T25" i="59" a="1"/>
  <c r="T25" i="59" s="1"/>
  <c r="G25" i="59" a="1"/>
  <c r="G25" i="59" s="1"/>
  <c r="S25" i="59" a="1"/>
  <c r="S25" i="59" s="1"/>
  <c r="AF25" i="59" a="1"/>
  <c r="AF25" i="59" s="1"/>
  <c r="B25" i="59"/>
  <c r="AH24" i="59"/>
  <c r="H25" i="59" a="1"/>
  <c r="H25" i="59" s="1"/>
  <c r="AM24" i="59"/>
  <c r="AE25" i="59" a="1"/>
  <c r="AE25" i="59" s="1"/>
  <c r="N25" i="59" a="1"/>
  <c r="N25" i="59" s="1"/>
  <c r="Z25" i="59" a="1"/>
  <c r="Z25" i="59" s="1"/>
  <c r="M25" i="59" a="1"/>
  <c r="M25" i="59" s="1"/>
  <c r="AO25" i="59"/>
  <c r="B24" i="59"/>
  <c r="B26" i="59"/>
  <c r="Y25" i="59" a="1"/>
  <c r="Y25" i="59" s="1"/>
  <c r="AP21" i="59"/>
  <c r="AN29" i="61"/>
  <c r="F271" i="62"/>
  <c r="G262" i="62"/>
  <c r="C42" i="61"/>
  <c r="C44" i="61"/>
  <c r="AI45" i="61"/>
  <c r="AN45" i="61" s="1"/>
  <c r="B44" i="61"/>
  <c r="AI37" i="61"/>
  <c r="B36" i="61"/>
  <c r="AJ33" i="61"/>
  <c r="C45" i="61"/>
  <c r="AI38" i="61"/>
  <c r="AN38" i="61" s="1"/>
  <c r="C37" i="61"/>
  <c r="C35" i="61"/>
  <c r="AI33" i="61"/>
  <c r="AC33" i="61" a="1"/>
  <c r="AC33" i="61" s="1"/>
  <c r="W33" i="61" a="1"/>
  <c r="W33" i="61" s="1"/>
  <c r="Q33" i="61" a="1"/>
  <c r="Q33" i="61" s="1"/>
  <c r="K33" i="61" a="1"/>
  <c r="K33" i="61" s="1"/>
  <c r="E33" i="61" a="1"/>
  <c r="E33" i="61" s="1"/>
  <c r="C38" i="61"/>
  <c r="AI39" i="61"/>
  <c r="B38" i="61"/>
  <c r="AH33" i="61" a="1"/>
  <c r="AH33" i="61" s="1"/>
  <c r="AB33" i="61" a="1"/>
  <c r="AB33" i="61" s="1"/>
  <c r="V33" i="61" a="1"/>
  <c r="V33" i="61" s="1"/>
  <c r="P33" i="61" a="1"/>
  <c r="P33" i="61" s="1"/>
  <c r="J33" i="61" a="1"/>
  <c r="J33" i="61" s="1"/>
  <c r="D33" i="61" a="1"/>
  <c r="D33" i="61" s="1"/>
  <c r="C40" i="61"/>
  <c r="AF33" i="61" a="1"/>
  <c r="AF33" i="61" s="1"/>
  <c r="X33" i="61" a="1"/>
  <c r="X33" i="61" s="1"/>
  <c r="N33" i="61" a="1"/>
  <c r="N33" i="61" s="1"/>
  <c r="F33" i="61" a="1"/>
  <c r="F33" i="61" s="1"/>
  <c r="C34" i="61"/>
  <c r="C33" i="61"/>
  <c r="AI44" i="61"/>
  <c r="C39" i="61"/>
  <c r="AE33" i="61" a="1"/>
  <c r="AE33" i="61" s="1"/>
  <c r="U33" i="61" a="1"/>
  <c r="U33" i="61" s="1"/>
  <c r="M33" i="61" a="1"/>
  <c r="M33" i="61" s="1"/>
  <c r="AN32" i="61"/>
  <c r="AI41" i="61"/>
  <c r="AI32" i="61"/>
  <c r="C41" i="61"/>
  <c r="AP33" i="61"/>
  <c r="AD33" i="61" a="1"/>
  <c r="AD33" i="61" s="1"/>
  <c r="T33" i="61" a="1"/>
  <c r="T33" i="61" s="1"/>
  <c r="L33" i="61" a="1"/>
  <c r="L33" i="61" s="1"/>
  <c r="AO33" i="61"/>
  <c r="C32" i="61"/>
  <c r="AI43" i="61"/>
  <c r="AN33" i="61"/>
  <c r="AA33" i="61" a="1"/>
  <c r="AA33" i="61" s="1"/>
  <c r="S33" i="61" a="1"/>
  <c r="S33" i="61" s="1"/>
  <c r="I33" i="61" a="1"/>
  <c r="I33" i="61" s="1"/>
  <c r="C43" i="61"/>
  <c r="AL33" i="61"/>
  <c r="AI40" i="61"/>
  <c r="AN40" i="61" s="1"/>
  <c r="AK33" i="61"/>
  <c r="Z33" i="61" a="1"/>
  <c r="Z33" i="61" s="1"/>
  <c r="R33" i="61" a="1"/>
  <c r="R33" i="61" s="1"/>
  <c r="H33" i="61" a="1"/>
  <c r="H33" i="61" s="1"/>
  <c r="O33" i="61" a="1"/>
  <c r="O33" i="61" s="1"/>
  <c r="G33" i="61" a="1"/>
  <c r="G33" i="61" s="1"/>
  <c r="AI36" i="61"/>
  <c r="C36" i="61"/>
  <c r="AG33" i="61" a="1"/>
  <c r="AG33" i="61" s="1"/>
  <c r="AI42" i="61"/>
  <c r="Y33" i="61" a="1"/>
  <c r="Y33" i="61" s="1"/>
  <c r="B42" i="61"/>
  <c r="AQ18" i="61"/>
  <c r="B40" i="61"/>
  <c r="AQ26" i="61"/>
  <c r="AP21" i="60"/>
  <c r="G29" i="62"/>
  <c r="F38" i="62"/>
  <c r="G23" i="62"/>
  <c r="F32" i="62"/>
  <c r="AQ24" i="61"/>
  <c r="AN21" i="61"/>
  <c r="AQ28" i="61"/>
  <c r="AM21" i="59"/>
  <c r="AN28" i="61"/>
  <c r="F61" i="62"/>
  <c r="G52" i="62"/>
  <c r="F256" i="62"/>
  <c r="G247" i="62"/>
  <c r="AH24" i="60"/>
  <c r="AO25" i="60"/>
  <c r="AE25" i="60" a="1"/>
  <c r="AE25" i="60" s="1"/>
  <c r="Y25" i="60" a="1"/>
  <c r="Y25" i="60" s="1"/>
  <c r="S25" i="60" a="1"/>
  <c r="S25" i="60" s="1"/>
  <c r="M25" i="60" a="1"/>
  <c r="M25" i="60" s="1"/>
  <c r="G25" i="60" a="1"/>
  <c r="G25" i="60" s="1"/>
  <c r="AN25" i="60"/>
  <c r="B24" i="60"/>
  <c r="AM25" i="60"/>
  <c r="AD25" i="60" a="1"/>
  <c r="AD25" i="60" s="1"/>
  <c r="X25" i="60" a="1"/>
  <c r="X25" i="60" s="1"/>
  <c r="R25" i="60" a="1"/>
  <c r="R25" i="60" s="1"/>
  <c r="L25" i="60" a="1"/>
  <c r="L25" i="60" s="1"/>
  <c r="F25" i="60" a="1"/>
  <c r="F25" i="60" s="1"/>
  <c r="AK25" i="60"/>
  <c r="AH28" i="60"/>
  <c r="AJ25" i="60"/>
  <c r="AC25" i="60" a="1"/>
  <c r="AC25" i="60" s="1"/>
  <c r="W25" i="60" a="1"/>
  <c r="W25" i="60" s="1"/>
  <c r="Q25" i="60" a="1"/>
  <c r="Q25" i="60" s="1"/>
  <c r="K25" i="60" a="1"/>
  <c r="K25" i="60" s="1"/>
  <c r="E25" i="60" a="1"/>
  <c r="E25" i="60" s="1"/>
  <c r="B28" i="60"/>
  <c r="AI25" i="60"/>
  <c r="AH29" i="60"/>
  <c r="AM29" i="60" s="1"/>
  <c r="B27" i="60"/>
  <c r="AH25" i="60"/>
  <c r="AB25" i="60" a="1"/>
  <c r="AB25" i="60" s="1"/>
  <c r="V25" i="60" a="1"/>
  <c r="V25" i="60" s="1"/>
  <c r="P25" i="60" a="1"/>
  <c r="P25" i="60" s="1"/>
  <c r="J25" i="60" a="1"/>
  <c r="J25" i="60" s="1"/>
  <c r="D25" i="60" a="1"/>
  <c r="D25" i="60" s="1"/>
  <c r="B29" i="60"/>
  <c r="C31" i="60"/>
  <c r="AG25" i="60" a="1"/>
  <c r="AG25" i="60" s="1"/>
  <c r="AA25" i="60" a="1"/>
  <c r="AA25" i="60" s="1"/>
  <c r="U25" i="60" a="1"/>
  <c r="U25" i="60" s="1"/>
  <c r="O25" i="60" a="1"/>
  <c r="O25" i="60" s="1"/>
  <c r="I25" i="60" a="1"/>
  <c r="I25" i="60" s="1"/>
  <c r="C25" i="60" a="1"/>
  <c r="C25" i="60" s="1"/>
  <c r="B26" i="60"/>
  <c r="B25" i="60"/>
  <c r="Z25" i="60" a="1"/>
  <c r="Z25" i="60" s="1"/>
  <c r="T25" i="60" a="1"/>
  <c r="T25" i="60" s="1"/>
  <c r="N25" i="60" a="1"/>
  <c r="N25" i="60" s="1"/>
  <c r="H25" i="60" a="1"/>
  <c r="H25" i="60" s="1"/>
  <c r="AM24" i="60"/>
  <c r="AP18" i="60"/>
  <c r="AF25" i="60" a="1"/>
  <c r="AF25" i="60" s="1"/>
  <c r="AN27" i="61"/>
  <c r="AN22" i="61"/>
  <c r="D47" i="61"/>
  <c r="AQ40" i="61" s="1"/>
  <c r="AP18" i="59"/>
  <c r="F42" i="62"/>
  <c r="G33" i="62"/>
  <c r="AN24" i="61"/>
  <c r="AQ25" i="61"/>
  <c r="G35" i="62"/>
  <c r="F44" i="62"/>
  <c r="F45" i="62"/>
  <c r="G36" i="62"/>
  <c r="AM21" i="60"/>
  <c r="G7" i="21"/>
  <c r="J12" i="21"/>
  <c r="J11" i="21"/>
  <c r="G8" i="21"/>
  <c r="AM28" i="60" l="1"/>
  <c r="AM28" i="59"/>
  <c r="AP25" i="59" a="1"/>
  <c r="AP25" i="59" s="1"/>
  <c r="AN36" i="61"/>
  <c r="AN41" i="61"/>
  <c r="AN37" i="61"/>
  <c r="AQ42" i="61"/>
  <c r="AN44" i="61"/>
  <c r="AQ37" i="61"/>
  <c r="AQ41" i="61"/>
  <c r="AQ44" i="61"/>
  <c r="AK32" i="60"/>
  <c r="AH35" i="60"/>
  <c r="AM35" i="60" s="1"/>
  <c r="AJ32" i="60"/>
  <c r="AC32" i="60" a="1"/>
  <c r="AC32" i="60" s="1"/>
  <c r="W32" i="60" a="1"/>
  <c r="W32" i="60" s="1"/>
  <c r="Q32" i="60" a="1"/>
  <c r="Q32" i="60" s="1"/>
  <c r="K32" i="60" a="1"/>
  <c r="K32" i="60" s="1"/>
  <c r="E32" i="60" a="1"/>
  <c r="E32" i="60" s="1"/>
  <c r="B35" i="60"/>
  <c r="AI32" i="60"/>
  <c r="AH36" i="60"/>
  <c r="B34" i="60"/>
  <c r="AH32" i="60"/>
  <c r="AB32" i="60" a="1"/>
  <c r="AB32" i="60" s="1"/>
  <c r="V32" i="60" a="1"/>
  <c r="V32" i="60" s="1"/>
  <c r="P32" i="60" a="1"/>
  <c r="P32" i="60" s="1"/>
  <c r="J32" i="60" a="1"/>
  <c r="J32" i="60" s="1"/>
  <c r="D32" i="60" a="1"/>
  <c r="D32" i="60" s="1"/>
  <c r="B36" i="60"/>
  <c r="C38" i="60"/>
  <c r="AP35" i="60" s="1"/>
  <c r="AG32" i="60" a="1"/>
  <c r="AG32" i="60" s="1"/>
  <c r="AA32" i="60" a="1"/>
  <c r="AA32" i="60" s="1"/>
  <c r="U32" i="60" a="1"/>
  <c r="U32" i="60" s="1"/>
  <c r="O32" i="60" a="1"/>
  <c r="O32" i="60" s="1"/>
  <c r="I32" i="60" a="1"/>
  <c r="I32" i="60" s="1"/>
  <c r="C32" i="60" a="1"/>
  <c r="C32" i="60" s="1"/>
  <c r="B33" i="60"/>
  <c r="B32" i="60"/>
  <c r="AF32" i="60" a="1"/>
  <c r="AF32" i="60" s="1"/>
  <c r="Z32" i="60" a="1"/>
  <c r="Z32" i="60" s="1"/>
  <c r="T32" i="60" a="1"/>
  <c r="T32" i="60" s="1"/>
  <c r="N32" i="60" a="1"/>
  <c r="N32" i="60" s="1"/>
  <c r="H32" i="60" a="1"/>
  <c r="H32" i="60" s="1"/>
  <c r="AM31" i="60"/>
  <c r="AP32" i="60" a="1"/>
  <c r="AP32" i="60" s="1"/>
  <c r="AH31" i="60"/>
  <c r="AO32" i="60"/>
  <c r="AE32" i="60" a="1"/>
  <c r="AE32" i="60" s="1"/>
  <c r="Y32" i="60" a="1"/>
  <c r="Y32" i="60" s="1"/>
  <c r="S32" i="60" a="1"/>
  <c r="S32" i="60" s="1"/>
  <c r="M32" i="60" a="1"/>
  <c r="M32" i="60" s="1"/>
  <c r="G32" i="60" a="1"/>
  <c r="G32" i="60" s="1"/>
  <c r="AN32" i="60"/>
  <c r="B31" i="60"/>
  <c r="R32" i="60" a="1"/>
  <c r="R32" i="60" s="1"/>
  <c r="L32" i="60" a="1"/>
  <c r="L32" i="60" s="1"/>
  <c r="F32" i="60" a="1"/>
  <c r="F32" i="60" s="1"/>
  <c r="AM32" i="60"/>
  <c r="AD32" i="60" a="1"/>
  <c r="AD32" i="60" s="1"/>
  <c r="X32" i="60" a="1"/>
  <c r="X32" i="60" s="1"/>
  <c r="AQ33" i="61" a="1"/>
  <c r="AQ33" i="61" s="1"/>
  <c r="AQ38" i="61"/>
  <c r="AH36" i="59"/>
  <c r="AM36" i="59" s="1"/>
  <c r="B34" i="59"/>
  <c r="AH32" i="59"/>
  <c r="AB32" i="59" a="1"/>
  <c r="AB32" i="59" s="1"/>
  <c r="V32" i="59" a="1"/>
  <c r="V32" i="59" s="1"/>
  <c r="P32" i="59" a="1"/>
  <c r="P32" i="59" s="1"/>
  <c r="J32" i="59" a="1"/>
  <c r="J32" i="59" s="1"/>
  <c r="D32" i="59" a="1"/>
  <c r="D32" i="59" s="1"/>
  <c r="B36" i="59"/>
  <c r="AG32" i="59" a="1"/>
  <c r="AG32" i="59" s="1"/>
  <c r="AA32" i="59" a="1"/>
  <c r="AA32" i="59" s="1"/>
  <c r="I32" i="59" a="1"/>
  <c r="I32" i="59" s="1"/>
  <c r="C32" i="59" a="1"/>
  <c r="C32" i="59" s="1"/>
  <c r="C38" i="59"/>
  <c r="AP32" i="59" s="1" a="1"/>
  <c r="AP32" i="59" s="1"/>
  <c r="U32" i="59" a="1"/>
  <c r="U32" i="59" s="1"/>
  <c r="O32" i="59" a="1"/>
  <c r="O32" i="59" s="1"/>
  <c r="B33" i="59"/>
  <c r="B32" i="59"/>
  <c r="T32" i="59" a="1"/>
  <c r="T32" i="59" s="1"/>
  <c r="N32" i="59" a="1"/>
  <c r="N32" i="59" s="1"/>
  <c r="AF32" i="59" a="1"/>
  <c r="AF32" i="59" s="1"/>
  <c r="Z32" i="59" a="1"/>
  <c r="Z32" i="59" s="1"/>
  <c r="H32" i="59" a="1"/>
  <c r="H32" i="59" s="1"/>
  <c r="AM31" i="59"/>
  <c r="AH31" i="59"/>
  <c r="AO32" i="59"/>
  <c r="AE32" i="59" a="1"/>
  <c r="AE32" i="59" s="1"/>
  <c r="S32" i="59" a="1"/>
  <c r="S32" i="59" s="1"/>
  <c r="G32" i="59" a="1"/>
  <c r="G32" i="59" s="1"/>
  <c r="Y32" i="59" a="1"/>
  <c r="Y32" i="59" s="1"/>
  <c r="M32" i="59" a="1"/>
  <c r="M32" i="59" s="1"/>
  <c r="AH35" i="59"/>
  <c r="L32" i="59" a="1"/>
  <c r="L32" i="59" s="1"/>
  <c r="AN32" i="59"/>
  <c r="B35" i="59"/>
  <c r="X32" i="59" a="1"/>
  <c r="X32" i="59" s="1"/>
  <c r="K32" i="59" a="1"/>
  <c r="K32" i="59" s="1"/>
  <c r="W32" i="59" a="1"/>
  <c r="W32" i="59" s="1"/>
  <c r="AM32" i="59"/>
  <c r="AK32" i="59"/>
  <c r="F32" i="59" a="1"/>
  <c r="F32" i="59" s="1"/>
  <c r="AI32" i="59"/>
  <c r="R32" i="59" a="1"/>
  <c r="R32" i="59" s="1"/>
  <c r="E32" i="59" a="1"/>
  <c r="E32" i="59" s="1"/>
  <c r="AC32" i="59" a="1"/>
  <c r="AC32" i="59" s="1"/>
  <c r="AJ32" i="59"/>
  <c r="AD32" i="59" a="1"/>
  <c r="AD32" i="59" s="1"/>
  <c r="Q32" i="59" a="1"/>
  <c r="Q32" i="59" s="1"/>
  <c r="B31" i="59"/>
  <c r="F41" i="62"/>
  <c r="G32" i="62"/>
  <c r="C60" i="61"/>
  <c r="AI53" i="61"/>
  <c r="AN53" i="61" s="1"/>
  <c r="C52" i="61"/>
  <c r="C50" i="61"/>
  <c r="AI48" i="61"/>
  <c r="AC48" i="61" a="1"/>
  <c r="AC48" i="61" s="1"/>
  <c r="W48" i="61" a="1"/>
  <c r="W48" i="61" s="1"/>
  <c r="Q48" i="61" a="1"/>
  <c r="Q48" i="61" s="1"/>
  <c r="K48" i="61" a="1"/>
  <c r="K48" i="61" s="1"/>
  <c r="E48" i="61" a="1"/>
  <c r="E48" i="61" s="1"/>
  <c r="C53" i="61"/>
  <c r="AI54" i="61"/>
  <c r="B53" i="61"/>
  <c r="AH48" i="61" a="1"/>
  <c r="AH48" i="61" s="1"/>
  <c r="AB48" i="61" a="1"/>
  <c r="AB48" i="61" s="1"/>
  <c r="V48" i="61" a="1"/>
  <c r="V48" i="61" s="1"/>
  <c r="AI55" i="61"/>
  <c r="C54" i="61"/>
  <c r="C49" i="61"/>
  <c r="C48" i="61"/>
  <c r="C55" i="61"/>
  <c r="AG48" i="61" a="1"/>
  <c r="AG48" i="61" s="1"/>
  <c r="AA48" i="61" a="1"/>
  <c r="AA48" i="61" s="1"/>
  <c r="U48" i="61" a="1"/>
  <c r="U48" i="61" s="1"/>
  <c r="O48" i="61" a="1"/>
  <c r="O48" i="61" s="1"/>
  <c r="I48" i="61" a="1"/>
  <c r="I48" i="61" s="1"/>
  <c r="AN47" i="61"/>
  <c r="AI56" i="61"/>
  <c r="B55" i="61"/>
  <c r="AI47" i="61"/>
  <c r="AI57" i="61"/>
  <c r="C56" i="61"/>
  <c r="AP48" i="61"/>
  <c r="AF48" i="61" a="1"/>
  <c r="AF48" i="61" s="1"/>
  <c r="Z48" i="61" a="1"/>
  <c r="Z48" i="61" s="1"/>
  <c r="T48" i="61" a="1"/>
  <c r="T48" i="61" s="1"/>
  <c r="N48" i="61" a="1"/>
  <c r="N48" i="61" s="1"/>
  <c r="H48" i="61" a="1"/>
  <c r="H48" i="61" s="1"/>
  <c r="C57" i="61"/>
  <c r="AO48" i="61"/>
  <c r="C47" i="61"/>
  <c r="AI59" i="61"/>
  <c r="C58" i="61"/>
  <c r="AI51" i="61"/>
  <c r="AL48" i="61"/>
  <c r="AD48" i="61" a="1"/>
  <c r="AD48" i="61" s="1"/>
  <c r="J48" i="61" a="1"/>
  <c r="J48" i="61" s="1"/>
  <c r="AI52" i="61"/>
  <c r="G48" i="61" a="1"/>
  <c r="G48" i="61" s="1"/>
  <c r="Y48" i="61" a="1"/>
  <c r="Y48" i="61" s="1"/>
  <c r="F48" i="61" a="1"/>
  <c r="F48" i="61" s="1"/>
  <c r="C51" i="61"/>
  <c r="X48" i="61" a="1"/>
  <c r="X48" i="61" s="1"/>
  <c r="AI60" i="61"/>
  <c r="AN60" i="61" s="1"/>
  <c r="B51" i="61"/>
  <c r="D48" i="61" a="1"/>
  <c r="D48" i="61" s="1"/>
  <c r="S48" i="61" a="1"/>
  <c r="S48" i="61" s="1"/>
  <c r="C59" i="61"/>
  <c r="R48" i="61" a="1"/>
  <c r="R48" i="61" s="1"/>
  <c r="B59" i="61"/>
  <c r="AI58" i="61"/>
  <c r="AN48" i="61"/>
  <c r="P48" i="61" a="1"/>
  <c r="P48" i="61" s="1"/>
  <c r="AJ48" i="61"/>
  <c r="AE48" i="61" a="1"/>
  <c r="AE48" i="61" s="1"/>
  <c r="M48" i="61" a="1"/>
  <c r="M48" i="61" s="1"/>
  <c r="L48" i="61" a="1"/>
  <c r="L48" i="61" s="1"/>
  <c r="B57" i="61"/>
  <c r="AK48" i="61"/>
  <c r="D62" i="61"/>
  <c r="AQ48" i="61" s="1" a="1"/>
  <c r="AQ48" i="61" s="1"/>
  <c r="G42" i="62"/>
  <c r="F51" i="62"/>
  <c r="AQ45" i="61"/>
  <c r="G30" i="62"/>
  <c r="F39" i="62"/>
  <c r="F47" i="62"/>
  <c r="G38" i="62"/>
  <c r="AN43" i="61"/>
  <c r="AQ36" i="61"/>
  <c r="AP28" i="59"/>
  <c r="F265" i="62"/>
  <c r="G256" i="62"/>
  <c r="F53" i="62"/>
  <c r="G44" i="62"/>
  <c r="AP25" i="60" a="1"/>
  <c r="AP25" i="60" s="1"/>
  <c r="F280" i="62"/>
  <c r="G280" i="62" s="1"/>
  <c r="G271" i="62"/>
  <c r="F70" i="62"/>
  <c r="G61" i="62"/>
  <c r="AN39" i="61"/>
  <c r="AN42" i="61"/>
  <c r="F54" i="62"/>
  <c r="G45" i="62"/>
  <c r="AP29" i="60"/>
  <c r="AP28" i="60"/>
  <c r="AQ39" i="61"/>
  <c r="AQ43" i="61"/>
  <c r="AM35" i="59" l="1"/>
  <c r="AN51" i="61"/>
  <c r="AP36" i="60"/>
  <c r="AN54" i="61"/>
  <c r="AN56" i="61"/>
  <c r="AQ52" i="61"/>
  <c r="AQ58" i="61"/>
  <c r="AN58" i="61"/>
  <c r="G41" i="62"/>
  <c r="F50" i="62"/>
  <c r="AF39" i="59" a="1"/>
  <c r="AF39" i="59" s="1"/>
  <c r="Z39" i="59" a="1"/>
  <c r="Z39" i="59" s="1"/>
  <c r="T39" i="59" a="1"/>
  <c r="T39" i="59" s="1"/>
  <c r="N39" i="59" a="1"/>
  <c r="N39" i="59" s="1"/>
  <c r="H39" i="59" a="1"/>
  <c r="H39" i="59" s="1"/>
  <c r="AM38" i="59"/>
  <c r="AH38" i="59"/>
  <c r="AE39" i="59" a="1"/>
  <c r="AE39" i="59" s="1"/>
  <c r="S39" i="59" a="1"/>
  <c r="S39" i="59" s="1"/>
  <c r="M39" i="59" a="1"/>
  <c r="M39" i="59" s="1"/>
  <c r="AO39" i="59"/>
  <c r="Y39" i="59" a="1"/>
  <c r="Y39" i="59" s="1"/>
  <c r="G39" i="59" a="1"/>
  <c r="G39" i="59" s="1"/>
  <c r="AN39" i="59"/>
  <c r="B38" i="59"/>
  <c r="AM39" i="59"/>
  <c r="AD39" i="59" a="1"/>
  <c r="AD39" i="59" s="1"/>
  <c r="X39" i="59" a="1"/>
  <c r="X39" i="59" s="1"/>
  <c r="R39" i="59" a="1"/>
  <c r="R39" i="59" s="1"/>
  <c r="L39" i="59" a="1"/>
  <c r="L39" i="59" s="1"/>
  <c r="F39" i="59" a="1"/>
  <c r="F39" i="59" s="1"/>
  <c r="AK39" i="59"/>
  <c r="AH42" i="59"/>
  <c r="AJ39" i="59"/>
  <c r="AC39" i="59" a="1"/>
  <c r="AC39" i="59" s="1"/>
  <c r="W39" i="59" a="1"/>
  <c r="W39" i="59" s="1"/>
  <c r="Q39" i="59" a="1"/>
  <c r="Q39" i="59" s="1"/>
  <c r="K39" i="59" a="1"/>
  <c r="K39" i="59" s="1"/>
  <c r="E39" i="59" a="1"/>
  <c r="E39" i="59" s="1"/>
  <c r="AH43" i="59"/>
  <c r="AM43" i="59" s="1"/>
  <c r="D39" i="59" a="1"/>
  <c r="D39" i="59" s="1"/>
  <c r="B43" i="59"/>
  <c r="AG39" i="59" a="1"/>
  <c r="AG39" i="59" s="1"/>
  <c r="P39" i="59" a="1"/>
  <c r="P39" i="59" s="1"/>
  <c r="C39" i="59" a="1"/>
  <c r="C39" i="59" s="1"/>
  <c r="B39" i="59"/>
  <c r="AB39" i="59" a="1"/>
  <c r="AB39" i="59" s="1"/>
  <c r="U39" i="59" a="1"/>
  <c r="U39" i="59" s="1"/>
  <c r="B42" i="59"/>
  <c r="O39" i="59" a="1"/>
  <c r="O39" i="59" s="1"/>
  <c r="AI39" i="59"/>
  <c r="B41" i="59"/>
  <c r="J39" i="59" a="1"/>
  <c r="J39" i="59" s="1"/>
  <c r="AA39" i="59" a="1"/>
  <c r="AA39" i="59" s="1"/>
  <c r="C45" i="59"/>
  <c r="AP43" i="59" s="1"/>
  <c r="B40" i="59"/>
  <c r="V39" i="59" a="1"/>
  <c r="V39" i="59" s="1"/>
  <c r="I39" i="59" a="1"/>
  <c r="I39" i="59" s="1"/>
  <c r="AH39" i="59"/>
  <c r="B43" i="60"/>
  <c r="C45" i="60"/>
  <c r="AP42" i="60" s="1"/>
  <c r="AG39" i="60" a="1"/>
  <c r="AG39" i="60" s="1"/>
  <c r="AA39" i="60" a="1"/>
  <c r="AA39" i="60" s="1"/>
  <c r="U39" i="60" a="1"/>
  <c r="U39" i="60" s="1"/>
  <c r="O39" i="60" a="1"/>
  <c r="O39" i="60" s="1"/>
  <c r="I39" i="60" a="1"/>
  <c r="I39" i="60" s="1"/>
  <c r="C39" i="60" a="1"/>
  <c r="C39" i="60" s="1"/>
  <c r="B40" i="60"/>
  <c r="B39" i="60"/>
  <c r="AF39" i="60" a="1"/>
  <c r="AF39" i="60" s="1"/>
  <c r="Z39" i="60" a="1"/>
  <c r="Z39" i="60" s="1"/>
  <c r="T39" i="60" a="1"/>
  <c r="T39" i="60" s="1"/>
  <c r="N39" i="60" a="1"/>
  <c r="N39" i="60" s="1"/>
  <c r="H39" i="60" a="1"/>
  <c r="H39" i="60" s="1"/>
  <c r="AM38" i="60"/>
  <c r="AH38" i="60"/>
  <c r="AO39" i="60"/>
  <c r="AE39" i="60" a="1"/>
  <c r="AE39" i="60" s="1"/>
  <c r="Y39" i="60" a="1"/>
  <c r="Y39" i="60" s="1"/>
  <c r="S39" i="60" a="1"/>
  <c r="S39" i="60" s="1"/>
  <c r="M39" i="60" a="1"/>
  <c r="M39" i="60" s="1"/>
  <c r="G39" i="60" a="1"/>
  <c r="G39" i="60" s="1"/>
  <c r="AN39" i="60"/>
  <c r="B38" i="60"/>
  <c r="AM39" i="60"/>
  <c r="AD39" i="60" a="1"/>
  <c r="AD39" i="60" s="1"/>
  <c r="X39" i="60" a="1"/>
  <c r="X39" i="60" s="1"/>
  <c r="R39" i="60" a="1"/>
  <c r="R39" i="60" s="1"/>
  <c r="L39" i="60" a="1"/>
  <c r="L39" i="60" s="1"/>
  <c r="F39" i="60" a="1"/>
  <c r="F39" i="60" s="1"/>
  <c r="AK39" i="60"/>
  <c r="AH42" i="60"/>
  <c r="AM42" i="60" s="1"/>
  <c r="AJ39" i="60"/>
  <c r="AC39" i="60" a="1"/>
  <c r="AC39" i="60" s="1"/>
  <c r="W39" i="60" a="1"/>
  <c r="W39" i="60" s="1"/>
  <c r="Q39" i="60" a="1"/>
  <c r="Q39" i="60" s="1"/>
  <c r="K39" i="60" a="1"/>
  <c r="K39" i="60" s="1"/>
  <c r="E39" i="60" a="1"/>
  <c r="E39" i="60" s="1"/>
  <c r="B42" i="60"/>
  <c r="AI39" i="60"/>
  <c r="J39" i="60" a="1"/>
  <c r="J39" i="60" s="1"/>
  <c r="AH43" i="60"/>
  <c r="D39" i="60" a="1"/>
  <c r="D39" i="60" s="1"/>
  <c r="B41" i="60"/>
  <c r="AH39" i="60"/>
  <c r="AB39" i="60" a="1"/>
  <c r="AB39" i="60" s="1"/>
  <c r="V39" i="60" a="1"/>
  <c r="V39" i="60" s="1"/>
  <c r="P39" i="60" a="1"/>
  <c r="P39" i="60" s="1"/>
  <c r="G39" i="62"/>
  <c r="F48" i="62"/>
  <c r="AN55" i="61"/>
  <c r="AQ53" i="61"/>
  <c r="AQ51" i="61"/>
  <c r="AN52" i="61"/>
  <c r="C72" i="61"/>
  <c r="C74" i="61"/>
  <c r="AI73" i="61"/>
  <c r="C70" i="61"/>
  <c r="AI62" i="61"/>
  <c r="C73" i="61"/>
  <c r="B70" i="61"/>
  <c r="AP63" i="61"/>
  <c r="AF63" i="61" a="1"/>
  <c r="AF63" i="61" s="1"/>
  <c r="Z63" i="61" a="1"/>
  <c r="Z63" i="61" s="1"/>
  <c r="T63" i="61" a="1"/>
  <c r="T63" i="61" s="1"/>
  <c r="N63" i="61" a="1"/>
  <c r="N63" i="61" s="1"/>
  <c r="H63" i="61" a="1"/>
  <c r="H63" i="61" s="1"/>
  <c r="AI71" i="61"/>
  <c r="AO63" i="61"/>
  <c r="C62" i="61"/>
  <c r="C71" i="61"/>
  <c r="AN63" i="61"/>
  <c r="AE63" i="61" a="1"/>
  <c r="AE63" i="61" s="1"/>
  <c r="Y63" i="61" a="1"/>
  <c r="Y63" i="61" s="1"/>
  <c r="S63" i="61" a="1"/>
  <c r="S63" i="61" s="1"/>
  <c r="M63" i="61" a="1"/>
  <c r="M63" i="61" s="1"/>
  <c r="G63" i="61" a="1"/>
  <c r="G63" i="61" s="1"/>
  <c r="AI66" i="61"/>
  <c r="AL63" i="61"/>
  <c r="AI74" i="61"/>
  <c r="C66" i="61"/>
  <c r="AK63" i="61"/>
  <c r="AD63" i="61" a="1"/>
  <c r="AD63" i="61" s="1"/>
  <c r="X63" i="61" a="1"/>
  <c r="X63" i="61" s="1"/>
  <c r="R63" i="61" a="1"/>
  <c r="R63" i="61" s="1"/>
  <c r="L63" i="61" a="1"/>
  <c r="L63" i="61" s="1"/>
  <c r="F63" i="61" a="1"/>
  <c r="F63" i="61" s="1"/>
  <c r="B74" i="61"/>
  <c r="AI67" i="61"/>
  <c r="B66" i="61"/>
  <c r="AJ63" i="61"/>
  <c r="AI72" i="61"/>
  <c r="AI68" i="61"/>
  <c r="C67" i="61"/>
  <c r="C65" i="61"/>
  <c r="AI63" i="61"/>
  <c r="AC63" i="61" a="1"/>
  <c r="AC63" i="61" s="1"/>
  <c r="W63" i="61" a="1"/>
  <c r="W63" i="61" s="1"/>
  <c r="Q63" i="61" a="1"/>
  <c r="Q63" i="61" s="1"/>
  <c r="K63" i="61" a="1"/>
  <c r="K63" i="61" s="1"/>
  <c r="E63" i="61" a="1"/>
  <c r="E63" i="61" s="1"/>
  <c r="AI69" i="61"/>
  <c r="B68" i="61"/>
  <c r="AH63" i="61" a="1"/>
  <c r="AH63" i="61" s="1"/>
  <c r="AB63" i="61" a="1"/>
  <c r="AB63" i="61" s="1"/>
  <c r="V63" i="61" a="1"/>
  <c r="V63" i="61" s="1"/>
  <c r="P63" i="61" a="1"/>
  <c r="P63" i="61" s="1"/>
  <c r="J63" i="61" a="1"/>
  <c r="J63" i="61" s="1"/>
  <c r="D63" i="61" a="1"/>
  <c r="D63" i="61" s="1"/>
  <c r="C63" i="61"/>
  <c r="AA63" i="61" a="1"/>
  <c r="AA63" i="61" s="1"/>
  <c r="AN62" i="61"/>
  <c r="AI70" i="61"/>
  <c r="U63" i="61" a="1"/>
  <c r="U63" i="61" s="1"/>
  <c r="AI75" i="61"/>
  <c r="AN75" i="61" s="1"/>
  <c r="C69" i="61"/>
  <c r="C64" i="61"/>
  <c r="C75" i="61"/>
  <c r="O63" i="61" a="1"/>
  <c r="O63" i="61" s="1"/>
  <c r="C68" i="61"/>
  <c r="I63" i="61" a="1"/>
  <c r="I63" i="61" s="1"/>
  <c r="B72" i="61"/>
  <c r="AG63" i="61" a="1"/>
  <c r="AG63" i="61" s="1"/>
  <c r="D77" i="61"/>
  <c r="AQ72" i="61" s="1"/>
  <c r="F63" i="62"/>
  <c r="G54" i="62"/>
  <c r="G53" i="62"/>
  <c r="F62" i="62"/>
  <c r="G47" i="62"/>
  <c r="F56" i="62"/>
  <c r="AQ55" i="61"/>
  <c r="AP36" i="59"/>
  <c r="AQ54" i="61"/>
  <c r="AQ60" i="61"/>
  <c r="AP35" i="59"/>
  <c r="AN59" i="61"/>
  <c r="AN57" i="61"/>
  <c r="F274" i="62"/>
  <c r="G274" i="62" s="1"/>
  <c r="G265" i="62"/>
  <c r="AQ59" i="61"/>
  <c r="G51" i="62"/>
  <c r="F60" i="62"/>
  <c r="F79" i="62"/>
  <c r="G70" i="62"/>
  <c r="AQ57" i="61"/>
  <c r="AQ56" i="61"/>
  <c r="AM36" i="60"/>
  <c r="AM42" i="59" l="1"/>
  <c r="AN66" i="61"/>
  <c r="AM43" i="60"/>
  <c r="AP39" i="60" a="1"/>
  <c r="AP39" i="60" s="1"/>
  <c r="AN73" i="61"/>
  <c r="AN71" i="61"/>
  <c r="AN69" i="61"/>
  <c r="AN70" i="61"/>
  <c r="AN67" i="61"/>
  <c r="AN74" i="61"/>
  <c r="AN72" i="61"/>
  <c r="AN68" i="61"/>
  <c r="AQ66" i="61"/>
  <c r="AQ71" i="61"/>
  <c r="AQ69" i="61"/>
  <c r="G63" i="62"/>
  <c r="F72" i="62"/>
  <c r="AQ74" i="61"/>
  <c r="F59" i="62"/>
  <c r="G50" i="62"/>
  <c r="AQ73" i="61"/>
  <c r="F65" i="62"/>
  <c r="G56" i="62"/>
  <c r="G48" i="62"/>
  <c r="F57" i="62"/>
  <c r="C90" i="61"/>
  <c r="AI83" i="61"/>
  <c r="C82" i="61"/>
  <c r="C80" i="61"/>
  <c r="AI78" i="61"/>
  <c r="AC78" i="61" a="1"/>
  <c r="AC78" i="61" s="1"/>
  <c r="W78" i="61" a="1"/>
  <c r="W78" i="61" s="1"/>
  <c r="Q78" i="61" a="1"/>
  <c r="Q78" i="61" s="1"/>
  <c r="K78" i="61" a="1"/>
  <c r="K78" i="61" s="1"/>
  <c r="E78" i="61" a="1"/>
  <c r="E78" i="61" s="1"/>
  <c r="AI84" i="61"/>
  <c r="B83" i="61"/>
  <c r="AI85" i="61"/>
  <c r="C84" i="61"/>
  <c r="C79" i="61"/>
  <c r="C78" i="61"/>
  <c r="AI87" i="61"/>
  <c r="C86" i="61"/>
  <c r="AP78" i="61"/>
  <c r="AF78" i="61" a="1"/>
  <c r="AF78" i="61" s="1"/>
  <c r="Z78" i="61" a="1"/>
  <c r="Z78" i="61" s="1"/>
  <c r="T78" i="61" a="1"/>
  <c r="T78" i="61" s="1"/>
  <c r="N78" i="61" a="1"/>
  <c r="N78" i="61" s="1"/>
  <c r="H78" i="61" a="1"/>
  <c r="H78" i="61" s="1"/>
  <c r="C87" i="61"/>
  <c r="AO78" i="61"/>
  <c r="C77" i="61"/>
  <c r="AI90" i="61"/>
  <c r="AN90" i="61" s="1"/>
  <c r="AI82" i="61"/>
  <c r="AE78" i="61" a="1"/>
  <c r="AE78" i="61" s="1"/>
  <c r="M78" i="61" a="1"/>
  <c r="M78" i="61" s="1"/>
  <c r="V78" i="61" a="1"/>
  <c r="V78" i="61" s="1"/>
  <c r="D78" i="61" a="1"/>
  <c r="D78" i="61" s="1"/>
  <c r="AD78" i="61" a="1"/>
  <c r="AD78" i="61" s="1"/>
  <c r="U78" i="61" a="1"/>
  <c r="U78" i="61" s="1"/>
  <c r="L78" i="61" a="1"/>
  <c r="L78" i="61" s="1"/>
  <c r="AN77" i="61"/>
  <c r="AI77" i="61"/>
  <c r="AI89" i="61"/>
  <c r="AN78" i="61"/>
  <c r="S78" i="61" a="1"/>
  <c r="S78" i="61" s="1"/>
  <c r="C89" i="61"/>
  <c r="B87" i="61"/>
  <c r="C85" i="61"/>
  <c r="AI81" i="61"/>
  <c r="AL78" i="61"/>
  <c r="AB78" i="61" a="1"/>
  <c r="AB78" i="61" s="1"/>
  <c r="J78" i="61" a="1"/>
  <c r="J78" i="61" s="1"/>
  <c r="B89" i="61"/>
  <c r="B85" i="61"/>
  <c r="C83" i="61"/>
  <c r="C81" i="61"/>
  <c r="AK78" i="61"/>
  <c r="AA78" i="61" a="1"/>
  <c r="AA78" i="61" s="1"/>
  <c r="R78" i="61" a="1"/>
  <c r="R78" i="61" s="1"/>
  <c r="I78" i="61" a="1"/>
  <c r="I78" i="61" s="1"/>
  <c r="B81" i="61"/>
  <c r="AJ78" i="61"/>
  <c r="AH78" i="61" a="1"/>
  <c r="AH78" i="61" s="1"/>
  <c r="P78" i="61" a="1"/>
  <c r="P78" i="61" s="1"/>
  <c r="O78" i="61" a="1"/>
  <c r="O78" i="61" s="1"/>
  <c r="G78" i="61" a="1"/>
  <c r="G78" i="61" s="1"/>
  <c r="F78" i="61" a="1"/>
  <c r="F78" i="61" s="1"/>
  <c r="AI88" i="61"/>
  <c r="AN88" i="61" s="1"/>
  <c r="AG78" i="61" a="1"/>
  <c r="AG78" i="61" s="1"/>
  <c r="C88" i="61"/>
  <c r="Y78" i="61" a="1"/>
  <c r="Y78" i="61" s="1"/>
  <c r="X78" i="61" a="1"/>
  <c r="X78" i="61" s="1"/>
  <c r="AI86" i="61"/>
  <c r="D92" i="61"/>
  <c r="AH45" i="60"/>
  <c r="AO46" i="60"/>
  <c r="AE46" i="60" a="1"/>
  <c r="AE46" i="60" s="1"/>
  <c r="Y46" i="60" a="1"/>
  <c r="Y46" i="60" s="1"/>
  <c r="S46" i="60" a="1"/>
  <c r="S46" i="60" s="1"/>
  <c r="M46" i="60" a="1"/>
  <c r="M46" i="60" s="1"/>
  <c r="G46" i="60" a="1"/>
  <c r="G46" i="60" s="1"/>
  <c r="AN46" i="60"/>
  <c r="B45" i="60"/>
  <c r="AM46" i="60"/>
  <c r="AD46" i="60" a="1"/>
  <c r="AD46" i="60" s="1"/>
  <c r="X46" i="60" a="1"/>
  <c r="X46" i="60" s="1"/>
  <c r="R46" i="60" a="1"/>
  <c r="R46" i="60" s="1"/>
  <c r="L46" i="60" a="1"/>
  <c r="L46" i="60" s="1"/>
  <c r="F46" i="60" a="1"/>
  <c r="F46" i="60" s="1"/>
  <c r="AK46" i="60"/>
  <c r="AH49" i="60"/>
  <c r="AM49" i="60" s="1"/>
  <c r="AJ46" i="60"/>
  <c r="AC46" i="60" a="1"/>
  <c r="AC46" i="60" s="1"/>
  <c r="W46" i="60" a="1"/>
  <c r="W46" i="60" s="1"/>
  <c r="Q46" i="60" a="1"/>
  <c r="Q46" i="60" s="1"/>
  <c r="K46" i="60" a="1"/>
  <c r="K46" i="60" s="1"/>
  <c r="E46" i="60" a="1"/>
  <c r="E46" i="60" s="1"/>
  <c r="B49" i="60"/>
  <c r="AI46" i="60"/>
  <c r="AH50" i="60"/>
  <c r="AM50" i="60" s="1"/>
  <c r="B48" i="60"/>
  <c r="AH46" i="60"/>
  <c r="AB46" i="60" a="1"/>
  <c r="AB46" i="60" s="1"/>
  <c r="V46" i="60" a="1"/>
  <c r="V46" i="60" s="1"/>
  <c r="P46" i="60" a="1"/>
  <c r="P46" i="60" s="1"/>
  <c r="J46" i="60" a="1"/>
  <c r="J46" i="60" s="1"/>
  <c r="D46" i="60" a="1"/>
  <c r="D46" i="60" s="1"/>
  <c r="B50" i="60"/>
  <c r="C52" i="60"/>
  <c r="AP46" i="60" s="1" a="1"/>
  <c r="AP46" i="60" s="1"/>
  <c r="AG46" i="60" a="1"/>
  <c r="AG46" i="60" s="1"/>
  <c r="AA46" i="60" a="1"/>
  <c r="AA46" i="60" s="1"/>
  <c r="U46" i="60" a="1"/>
  <c r="U46" i="60" s="1"/>
  <c r="O46" i="60" a="1"/>
  <c r="O46" i="60" s="1"/>
  <c r="I46" i="60" a="1"/>
  <c r="I46" i="60" s="1"/>
  <c r="C46" i="60" a="1"/>
  <c r="C46" i="60" s="1"/>
  <c r="B47" i="60"/>
  <c r="B46" i="60"/>
  <c r="AM45" i="60"/>
  <c r="AF46" i="60" a="1"/>
  <c r="AF46" i="60" s="1"/>
  <c r="Z46" i="60" a="1"/>
  <c r="Z46" i="60" s="1"/>
  <c r="T46" i="60" a="1"/>
  <c r="T46" i="60" s="1"/>
  <c r="N46" i="60" a="1"/>
  <c r="N46" i="60" s="1"/>
  <c r="H46" i="60" a="1"/>
  <c r="H46" i="60" s="1"/>
  <c r="AQ63" i="61" a="1"/>
  <c r="AQ63" i="61" s="1"/>
  <c r="AQ67" i="61"/>
  <c r="AQ70" i="61"/>
  <c r="AP43" i="60"/>
  <c r="F88" i="62"/>
  <c r="G79" i="62"/>
  <c r="F71" i="62"/>
  <c r="G62" i="62"/>
  <c r="AQ75" i="61"/>
  <c r="AM46" i="59"/>
  <c r="AD46" i="59" a="1"/>
  <c r="AD46" i="59" s="1"/>
  <c r="X46" i="59" a="1"/>
  <c r="X46" i="59" s="1"/>
  <c r="R46" i="59" a="1"/>
  <c r="R46" i="59" s="1"/>
  <c r="L46" i="59" a="1"/>
  <c r="L46" i="59" s="1"/>
  <c r="F46" i="59" a="1"/>
  <c r="F46" i="59" s="1"/>
  <c r="AK46" i="59"/>
  <c r="AH49" i="59"/>
  <c r="AJ46" i="59"/>
  <c r="AC46" i="59" a="1"/>
  <c r="AC46" i="59" s="1"/>
  <c r="W46" i="59" a="1"/>
  <c r="W46" i="59" s="1"/>
  <c r="Q46" i="59" a="1"/>
  <c r="Q46" i="59" s="1"/>
  <c r="K46" i="59" a="1"/>
  <c r="K46" i="59" s="1"/>
  <c r="E46" i="59" a="1"/>
  <c r="E46" i="59" s="1"/>
  <c r="B49" i="59"/>
  <c r="AI46" i="59"/>
  <c r="AH50" i="59"/>
  <c r="AM50" i="59" s="1"/>
  <c r="B48" i="59"/>
  <c r="AH46" i="59"/>
  <c r="AB46" i="59" a="1"/>
  <c r="AB46" i="59" s="1"/>
  <c r="V46" i="59" a="1"/>
  <c r="V46" i="59" s="1"/>
  <c r="P46" i="59" a="1"/>
  <c r="P46" i="59" s="1"/>
  <c r="J46" i="59" a="1"/>
  <c r="J46" i="59" s="1"/>
  <c r="D46" i="59" a="1"/>
  <c r="D46" i="59" s="1"/>
  <c r="B50" i="59"/>
  <c r="AG46" i="59" a="1"/>
  <c r="AG46" i="59" s="1"/>
  <c r="AA46" i="59" a="1"/>
  <c r="AA46" i="59" s="1"/>
  <c r="U46" i="59" a="1"/>
  <c r="U46" i="59" s="1"/>
  <c r="O46" i="59" a="1"/>
  <c r="O46" i="59" s="1"/>
  <c r="I46" i="59" a="1"/>
  <c r="I46" i="59" s="1"/>
  <c r="C46" i="59" a="1"/>
  <c r="C46" i="59" s="1"/>
  <c r="B47" i="59"/>
  <c r="Y46" i="59" a="1"/>
  <c r="Y46" i="59" s="1"/>
  <c r="H46" i="59" a="1"/>
  <c r="H46" i="59" s="1"/>
  <c r="AO46" i="59"/>
  <c r="G46" i="59" a="1"/>
  <c r="G46" i="59" s="1"/>
  <c r="Z46" i="59" a="1"/>
  <c r="Z46" i="59" s="1"/>
  <c r="M46" i="59" a="1"/>
  <c r="M46" i="59" s="1"/>
  <c r="AN46" i="59"/>
  <c r="T46" i="59" a="1"/>
  <c r="T46" i="59" s="1"/>
  <c r="B45" i="59"/>
  <c r="AM45" i="59"/>
  <c r="AF46" i="59" a="1"/>
  <c r="AF46" i="59" s="1"/>
  <c r="S46" i="59" a="1"/>
  <c r="S46" i="59" s="1"/>
  <c r="B46" i="59"/>
  <c r="AE46" i="59" a="1"/>
  <c r="AE46" i="59" s="1"/>
  <c r="AH45" i="59"/>
  <c r="N46" i="59" a="1"/>
  <c r="N46" i="59" s="1"/>
  <c r="C52" i="59"/>
  <c r="AP50" i="59" s="1"/>
  <c r="AP39" i="59" a="1"/>
  <c r="AP39" i="59" s="1"/>
  <c r="G60" i="62"/>
  <c r="F69" i="62"/>
  <c r="AP42" i="59"/>
  <c r="AQ68" i="61"/>
  <c r="AN81" i="61" l="1"/>
  <c r="AM49" i="59"/>
  <c r="AP49" i="60"/>
  <c r="AP50" i="60"/>
  <c r="AN84" i="61"/>
  <c r="AN89" i="61"/>
  <c r="AN85" i="61"/>
  <c r="AN82" i="61"/>
  <c r="AN83" i="61"/>
  <c r="AI101" i="61"/>
  <c r="B100" i="61"/>
  <c r="AI92" i="61"/>
  <c r="AI102" i="61"/>
  <c r="C101" i="61"/>
  <c r="AP93" i="61"/>
  <c r="AF93" i="61" a="1"/>
  <c r="AF93" i="61" s="1"/>
  <c r="Z93" i="61" a="1"/>
  <c r="Z93" i="61" s="1"/>
  <c r="T93" i="61" a="1"/>
  <c r="T93" i="61" s="1"/>
  <c r="N93" i="61" a="1"/>
  <c r="N93" i="61" s="1"/>
  <c r="H93" i="61" a="1"/>
  <c r="H93" i="61" s="1"/>
  <c r="C102" i="61"/>
  <c r="AO93" i="61"/>
  <c r="C92" i="61"/>
  <c r="AI103" i="61"/>
  <c r="AN103" i="61" s="1"/>
  <c r="B102" i="61"/>
  <c r="AN93" i="61"/>
  <c r="AE93" i="61" a="1"/>
  <c r="AE93" i="61" s="1"/>
  <c r="Y93" i="61" a="1"/>
  <c r="Y93" i="61" s="1"/>
  <c r="S93" i="61" a="1"/>
  <c r="S93" i="61" s="1"/>
  <c r="M93" i="61" a="1"/>
  <c r="M93" i="61" s="1"/>
  <c r="G93" i="61" a="1"/>
  <c r="G93" i="61" s="1"/>
  <c r="C104" i="61"/>
  <c r="C96" i="61"/>
  <c r="AI105" i="61"/>
  <c r="AN105" i="61" s="1"/>
  <c r="B104" i="61"/>
  <c r="AI97" i="61"/>
  <c r="B96" i="61"/>
  <c r="AJ93" i="61"/>
  <c r="C105" i="61"/>
  <c r="AI98" i="61"/>
  <c r="C97" i="61"/>
  <c r="C95" i="61"/>
  <c r="AI93" i="61"/>
  <c r="AC93" i="61" a="1"/>
  <c r="AC93" i="61" s="1"/>
  <c r="W93" i="61" a="1"/>
  <c r="W93" i="61" s="1"/>
  <c r="Q93" i="61" a="1"/>
  <c r="Q93" i="61" s="1"/>
  <c r="K93" i="61" a="1"/>
  <c r="K93" i="61" s="1"/>
  <c r="E93" i="61" a="1"/>
  <c r="E93" i="61" s="1"/>
  <c r="C99" i="61"/>
  <c r="AI96" i="61"/>
  <c r="AN96" i="61" s="1"/>
  <c r="AG93" i="61" a="1"/>
  <c r="AG93" i="61" s="1"/>
  <c r="U93" i="61" a="1"/>
  <c r="U93" i="61" s="1"/>
  <c r="I93" i="61" a="1"/>
  <c r="I93" i="61" s="1"/>
  <c r="AI104" i="61"/>
  <c r="AD93" i="61" a="1"/>
  <c r="AD93" i="61" s="1"/>
  <c r="R93" i="61" a="1"/>
  <c r="R93" i="61" s="1"/>
  <c r="F93" i="61" a="1"/>
  <c r="F93" i="61" s="1"/>
  <c r="C98" i="61"/>
  <c r="B98" i="61"/>
  <c r="AB93" i="61" a="1"/>
  <c r="AB93" i="61" s="1"/>
  <c r="P93" i="61" a="1"/>
  <c r="P93" i="61" s="1"/>
  <c r="D93" i="61" a="1"/>
  <c r="D93" i="61" s="1"/>
  <c r="C94" i="61"/>
  <c r="C93" i="61"/>
  <c r="C103" i="61"/>
  <c r="AA93" i="61" a="1"/>
  <c r="AA93" i="61" s="1"/>
  <c r="O93" i="61" a="1"/>
  <c r="O93" i="61" s="1"/>
  <c r="AN92" i="61"/>
  <c r="AI100" i="61"/>
  <c r="AN100" i="61" s="1"/>
  <c r="AL93" i="61"/>
  <c r="J93" i="61" a="1"/>
  <c r="J93" i="61" s="1"/>
  <c r="C100" i="61"/>
  <c r="AK93" i="61"/>
  <c r="AH93" i="61" a="1"/>
  <c r="AH93" i="61" s="1"/>
  <c r="AI99" i="61"/>
  <c r="X93" i="61" a="1"/>
  <c r="X93" i="61" s="1"/>
  <c r="V93" i="61" a="1"/>
  <c r="V93" i="61" s="1"/>
  <c r="L93" i="61" a="1"/>
  <c r="L93" i="61" s="1"/>
  <c r="D107" i="61"/>
  <c r="AQ103" i="61" s="1"/>
  <c r="AQ86" i="61"/>
  <c r="F97" i="62"/>
  <c r="G88" i="62"/>
  <c r="AQ83" i="61"/>
  <c r="AQ90" i="61"/>
  <c r="AQ87" i="61"/>
  <c r="AH57" i="59"/>
  <c r="B55" i="59"/>
  <c r="AH53" i="59"/>
  <c r="AB53" i="59" a="1"/>
  <c r="AB53" i="59" s="1"/>
  <c r="V53" i="59" a="1"/>
  <c r="V53" i="59" s="1"/>
  <c r="P53" i="59" a="1"/>
  <c r="P53" i="59" s="1"/>
  <c r="J53" i="59" a="1"/>
  <c r="J53" i="59" s="1"/>
  <c r="D53" i="59" a="1"/>
  <c r="D53" i="59" s="1"/>
  <c r="B57" i="59"/>
  <c r="AG53" i="59" a="1"/>
  <c r="AG53" i="59" s="1"/>
  <c r="AA53" i="59" a="1"/>
  <c r="AA53" i="59" s="1"/>
  <c r="U53" i="59" a="1"/>
  <c r="U53" i="59" s="1"/>
  <c r="O53" i="59" a="1"/>
  <c r="O53" i="59" s="1"/>
  <c r="I53" i="59" a="1"/>
  <c r="I53" i="59" s="1"/>
  <c r="C53" i="59" a="1"/>
  <c r="C53" i="59" s="1"/>
  <c r="B54" i="59"/>
  <c r="B53" i="59"/>
  <c r="AF53" i="59" a="1"/>
  <c r="AF53" i="59" s="1"/>
  <c r="Z53" i="59" a="1"/>
  <c r="Z53" i="59" s="1"/>
  <c r="T53" i="59" a="1"/>
  <c r="T53" i="59" s="1"/>
  <c r="N53" i="59" a="1"/>
  <c r="N53" i="59" s="1"/>
  <c r="H53" i="59" a="1"/>
  <c r="H53" i="59" s="1"/>
  <c r="AM52" i="59"/>
  <c r="AH52" i="59"/>
  <c r="AO53" i="59"/>
  <c r="AE53" i="59" a="1"/>
  <c r="AE53" i="59" s="1"/>
  <c r="Y53" i="59" a="1"/>
  <c r="Y53" i="59" s="1"/>
  <c r="S53" i="59" a="1"/>
  <c r="S53" i="59" s="1"/>
  <c r="M53" i="59" a="1"/>
  <c r="M53" i="59" s="1"/>
  <c r="G53" i="59" a="1"/>
  <c r="G53" i="59" s="1"/>
  <c r="AC53" i="59" a="1"/>
  <c r="AC53" i="59" s="1"/>
  <c r="AH56" i="59"/>
  <c r="AD53" i="59" a="1"/>
  <c r="AD53" i="59" s="1"/>
  <c r="Q53" i="59" a="1"/>
  <c r="Q53" i="59" s="1"/>
  <c r="B52" i="59"/>
  <c r="AJ53" i="59"/>
  <c r="AI53" i="59"/>
  <c r="L53" i="59" a="1"/>
  <c r="L53" i="59" s="1"/>
  <c r="E53" i="59" a="1"/>
  <c r="E53" i="59" s="1"/>
  <c r="B56" i="59"/>
  <c r="AN53" i="59"/>
  <c r="R53" i="59" a="1"/>
  <c r="R53" i="59" s="1"/>
  <c r="X53" i="59" a="1"/>
  <c r="X53" i="59" s="1"/>
  <c r="K53" i="59" a="1"/>
  <c r="K53" i="59" s="1"/>
  <c r="AM53" i="59"/>
  <c r="W53" i="59" a="1"/>
  <c r="W53" i="59" s="1"/>
  <c r="AK53" i="59"/>
  <c r="F53" i="59" a="1"/>
  <c r="F53" i="59" s="1"/>
  <c r="C59" i="59"/>
  <c r="AK53" i="60"/>
  <c r="AH56" i="60"/>
  <c r="AM56" i="60" s="1"/>
  <c r="AJ53" i="60"/>
  <c r="AC53" i="60" a="1"/>
  <c r="AC53" i="60" s="1"/>
  <c r="W53" i="60" a="1"/>
  <c r="W53" i="60" s="1"/>
  <c r="Q53" i="60" a="1"/>
  <c r="Q53" i="60" s="1"/>
  <c r="K53" i="60" a="1"/>
  <c r="K53" i="60" s="1"/>
  <c r="E53" i="60" a="1"/>
  <c r="E53" i="60" s="1"/>
  <c r="B56" i="60"/>
  <c r="AI53" i="60"/>
  <c r="AH57" i="60"/>
  <c r="AM57" i="60" s="1"/>
  <c r="B55" i="60"/>
  <c r="AH53" i="60"/>
  <c r="AB53" i="60" a="1"/>
  <c r="AB53" i="60" s="1"/>
  <c r="V53" i="60" a="1"/>
  <c r="V53" i="60" s="1"/>
  <c r="P53" i="60" a="1"/>
  <c r="P53" i="60" s="1"/>
  <c r="J53" i="60" a="1"/>
  <c r="J53" i="60" s="1"/>
  <c r="D53" i="60" a="1"/>
  <c r="D53" i="60" s="1"/>
  <c r="B57" i="60"/>
  <c r="C59" i="60"/>
  <c r="AP53" i="60" s="1" a="1"/>
  <c r="AP53" i="60" s="1"/>
  <c r="AG53" i="60" a="1"/>
  <c r="AG53" i="60" s="1"/>
  <c r="AA53" i="60" a="1"/>
  <c r="AA53" i="60" s="1"/>
  <c r="U53" i="60" a="1"/>
  <c r="U53" i="60" s="1"/>
  <c r="O53" i="60" a="1"/>
  <c r="O53" i="60" s="1"/>
  <c r="I53" i="60" a="1"/>
  <c r="I53" i="60" s="1"/>
  <c r="C53" i="60" a="1"/>
  <c r="C53" i="60" s="1"/>
  <c r="B54" i="60"/>
  <c r="B53" i="60"/>
  <c r="AF53" i="60" a="1"/>
  <c r="AF53" i="60" s="1"/>
  <c r="Z53" i="60" a="1"/>
  <c r="Z53" i="60" s="1"/>
  <c r="T53" i="60" a="1"/>
  <c r="T53" i="60" s="1"/>
  <c r="N53" i="60" a="1"/>
  <c r="N53" i="60" s="1"/>
  <c r="H53" i="60" a="1"/>
  <c r="H53" i="60" s="1"/>
  <c r="AM52" i="60"/>
  <c r="AH52" i="60"/>
  <c r="AO53" i="60"/>
  <c r="AE53" i="60" a="1"/>
  <c r="AE53" i="60" s="1"/>
  <c r="Y53" i="60" a="1"/>
  <c r="Y53" i="60" s="1"/>
  <c r="S53" i="60" a="1"/>
  <c r="S53" i="60" s="1"/>
  <c r="M53" i="60" a="1"/>
  <c r="M53" i="60" s="1"/>
  <c r="G53" i="60" a="1"/>
  <c r="G53" i="60" s="1"/>
  <c r="AN53" i="60"/>
  <c r="B52" i="60"/>
  <c r="AM53" i="60"/>
  <c r="AD53" i="60" a="1"/>
  <c r="AD53" i="60" s="1"/>
  <c r="X53" i="60" a="1"/>
  <c r="X53" i="60" s="1"/>
  <c r="R53" i="60" a="1"/>
  <c r="R53" i="60" s="1"/>
  <c r="L53" i="60" a="1"/>
  <c r="L53" i="60" s="1"/>
  <c r="F53" i="60" a="1"/>
  <c r="F53" i="60" s="1"/>
  <c r="AN87" i="61"/>
  <c r="G71" i="62"/>
  <c r="F80" i="62"/>
  <c r="AQ78" i="61" a="1"/>
  <c r="AQ78" i="61" s="1"/>
  <c r="AQ82" i="61"/>
  <c r="AQ81" i="61"/>
  <c r="AQ89" i="61"/>
  <c r="AN86" i="61"/>
  <c r="G69" i="62"/>
  <c r="F78" i="62"/>
  <c r="AQ85" i="61"/>
  <c r="G57" i="62"/>
  <c r="F66" i="62"/>
  <c r="AP49" i="59"/>
  <c r="AQ84" i="61"/>
  <c r="AQ88" i="61"/>
  <c r="G72" i="62"/>
  <c r="F81" i="62"/>
  <c r="AP46" i="59" a="1"/>
  <c r="AP46" i="59" s="1"/>
  <c r="G65" i="62"/>
  <c r="F74" i="62"/>
  <c r="G59" i="62"/>
  <c r="F68" i="62"/>
  <c r="AM56" i="59" l="1"/>
  <c r="AN101" i="61"/>
  <c r="AQ97" i="61"/>
  <c r="AQ100" i="61"/>
  <c r="AQ105" i="61"/>
  <c r="F77" i="62"/>
  <c r="G68" i="62"/>
  <c r="AF60" i="59" a="1"/>
  <c r="AF60" i="59" s="1"/>
  <c r="Z60" i="59" a="1"/>
  <c r="Z60" i="59" s="1"/>
  <c r="T60" i="59" a="1"/>
  <c r="T60" i="59" s="1"/>
  <c r="N60" i="59" a="1"/>
  <c r="N60" i="59" s="1"/>
  <c r="H60" i="59" a="1"/>
  <c r="H60" i="59" s="1"/>
  <c r="AM59" i="59"/>
  <c r="AH59" i="59"/>
  <c r="AO60" i="59"/>
  <c r="AE60" i="59" a="1"/>
  <c r="AE60" i="59" s="1"/>
  <c r="Y60" i="59" a="1"/>
  <c r="Y60" i="59" s="1"/>
  <c r="S60" i="59" a="1"/>
  <c r="S60" i="59" s="1"/>
  <c r="M60" i="59" a="1"/>
  <c r="M60" i="59" s="1"/>
  <c r="G60" i="59" a="1"/>
  <c r="G60" i="59" s="1"/>
  <c r="AN60" i="59"/>
  <c r="B59" i="59"/>
  <c r="AM60" i="59"/>
  <c r="AD60" i="59" a="1"/>
  <c r="AD60" i="59" s="1"/>
  <c r="X60" i="59" a="1"/>
  <c r="X60" i="59" s="1"/>
  <c r="R60" i="59" a="1"/>
  <c r="R60" i="59" s="1"/>
  <c r="L60" i="59" a="1"/>
  <c r="L60" i="59" s="1"/>
  <c r="F60" i="59" a="1"/>
  <c r="F60" i="59" s="1"/>
  <c r="AK60" i="59"/>
  <c r="AH63" i="59"/>
  <c r="AJ60" i="59"/>
  <c r="AC60" i="59" a="1"/>
  <c r="AC60" i="59" s="1"/>
  <c r="W60" i="59" a="1"/>
  <c r="W60" i="59" s="1"/>
  <c r="Q60" i="59" a="1"/>
  <c r="Q60" i="59" s="1"/>
  <c r="K60" i="59" a="1"/>
  <c r="K60" i="59" s="1"/>
  <c r="E60" i="59" a="1"/>
  <c r="E60" i="59" s="1"/>
  <c r="C66" i="59"/>
  <c r="AP63" i="59" s="1"/>
  <c r="B61" i="59"/>
  <c r="V60" i="59" a="1"/>
  <c r="V60" i="59" s="1"/>
  <c r="I60" i="59" a="1"/>
  <c r="I60" i="59" s="1"/>
  <c r="AI60" i="59"/>
  <c r="D60" i="59" a="1"/>
  <c r="D60" i="59" s="1"/>
  <c r="AH60" i="59"/>
  <c r="U60" i="59" a="1"/>
  <c r="U60" i="59" s="1"/>
  <c r="AH64" i="59"/>
  <c r="AA60" i="59" a="1"/>
  <c r="AA60" i="59" s="1"/>
  <c r="J60" i="59" a="1"/>
  <c r="J60" i="59" s="1"/>
  <c r="B64" i="59"/>
  <c r="AG60" i="59" a="1"/>
  <c r="AG60" i="59" s="1"/>
  <c r="B60" i="59"/>
  <c r="P60" i="59" a="1"/>
  <c r="P60" i="59" s="1"/>
  <c r="C60" i="59" a="1"/>
  <c r="C60" i="59" s="1"/>
  <c r="B63" i="59"/>
  <c r="AB60" i="59" a="1"/>
  <c r="AB60" i="59" s="1"/>
  <c r="O60" i="59" a="1"/>
  <c r="O60" i="59" s="1"/>
  <c r="B62" i="59"/>
  <c r="F83" i="62"/>
  <c r="G74" i="62"/>
  <c r="AQ93" i="61" a="1"/>
  <c r="AQ93" i="61" s="1"/>
  <c r="AN99" i="61"/>
  <c r="AP56" i="59"/>
  <c r="F106" i="62"/>
  <c r="G97" i="62"/>
  <c r="G81" i="62"/>
  <c r="F90" i="62"/>
  <c r="G78" i="62"/>
  <c r="F87" i="62"/>
  <c r="AM57" i="59"/>
  <c r="AQ96" i="61"/>
  <c r="AQ104" i="61"/>
  <c r="AN98" i="61"/>
  <c r="AN97" i="61"/>
  <c r="AN104" i="61"/>
  <c r="F75" i="62"/>
  <c r="G66" i="62"/>
  <c r="B64" i="60"/>
  <c r="C66" i="60"/>
  <c r="AP63" i="60"/>
  <c r="AG60" i="60" a="1"/>
  <c r="AG60" i="60" s="1"/>
  <c r="AA60" i="60" a="1"/>
  <c r="AA60" i="60" s="1"/>
  <c r="U60" i="60" a="1"/>
  <c r="U60" i="60" s="1"/>
  <c r="O60" i="60" a="1"/>
  <c r="O60" i="60" s="1"/>
  <c r="I60" i="60" a="1"/>
  <c r="I60" i="60" s="1"/>
  <c r="C60" i="60" a="1"/>
  <c r="C60" i="60" s="1"/>
  <c r="B61" i="60"/>
  <c r="B60" i="60"/>
  <c r="AP64" i="60"/>
  <c r="AN63" i="60"/>
  <c r="AF60" i="60" a="1"/>
  <c r="AF60" i="60" s="1"/>
  <c r="Z60" i="60" a="1"/>
  <c r="Z60" i="60" s="1"/>
  <c r="T60" i="60" a="1"/>
  <c r="T60" i="60" s="1"/>
  <c r="N60" i="60" a="1"/>
  <c r="N60" i="60" s="1"/>
  <c r="H60" i="60" a="1"/>
  <c r="H60" i="60" s="1"/>
  <c r="AM59" i="60"/>
  <c r="AM63" i="60"/>
  <c r="AP60" i="60" a="1"/>
  <c r="AP60" i="60" s="1"/>
  <c r="AH59" i="60"/>
  <c r="AN64" i="60"/>
  <c r="AO60" i="60"/>
  <c r="AE60" i="60" a="1"/>
  <c r="AE60" i="60" s="1"/>
  <c r="Y60" i="60" a="1"/>
  <c r="Y60" i="60" s="1"/>
  <c r="S60" i="60" a="1"/>
  <c r="S60" i="60" s="1"/>
  <c r="M60" i="60" a="1"/>
  <c r="M60" i="60" s="1"/>
  <c r="G60" i="60" a="1"/>
  <c r="G60" i="60" s="1"/>
  <c r="AM64" i="60"/>
  <c r="AN60" i="60"/>
  <c r="B59" i="60"/>
  <c r="AJ63" i="60"/>
  <c r="AM60" i="60"/>
  <c r="AD60" i="60" a="1"/>
  <c r="AD60" i="60" s="1"/>
  <c r="X60" i="60" a="1"/>
  <c r="X60" i="60" s="1"/>
  <c r="R60" i="60" a="1"/>
  <c r="R60" i="60" s="1"/>
  <c r="L60" i="60" a="1"/>
  <c r="L60" i="60" s="1"/>
  <c r="F60" i="60" a="1"/>
  <c r="F60" i="60" s="1"/>
  <c r="AI63" i="60"/>
  <c r="AK60" i="60"/>
  <c r="AJ64" i="60"/>
  <c r="AH63" i="60"/>
  <c r="AJ60" i="60"/>
  <c r="AC60" i="60" a="1"/>
  <c r="AC60" i="60" s="1"/>
  <c r="W60" i="60" a="1"/>
  <c r="W60" i="60" s="1"/>
  <c r="Q60" i="60" a="1"/>
  <c r="Q60" i="60" s="1"/>
  <c r="K60" i="60" a="1"/>
  <c r="K60" i="60" s="1"/>
  <c r="E60" i="60" a="1"/>
  <c r="E60" i="60" s="1"/>
  <c r="AI64" i="60"/>
  <c r="B63" i="60"/>
  <c r="AI60" i="60"/>
  <c r="AH60" i="60"/>
  <c r="AB60" i="60" a="1"/>
  <c r="AB60" i="60" s="1"/>
  <c r="V60" i="60" a="1"/>
  <c r="V60" i="60" s="1"/>
  <c r="P60" i="60" a="1"/>
  <c r="P60" i="60" s="1"/>
  <c r="J60" i="60" a="1"/>
  <c r="J60" i="60" s="1"/>
  <c r="AH64" i="60"/>
  <c r="D60" i="60" a="1"/>
  <c r="D60" i="60" s="1"/>
  <c r="B62" i="60"/>
  <c r="AP57" i="59"/>
  <c r="AQ99" i="61"/>
  <c r="AN102" i="61"/>
  <c r="F89" i="62"/>
  <c r="G80" i="62"/>
  <c r="AP53" i="59" a="1"/>
  <c r="AP53" i="59" s="1"/>
  <c r="AI115" i="61"/>
  <c r="AN115" i="61" s="1"/>
  <c r="C114" i="61"/>
  <c r="C115" i="61"/>
  <c r="AI116" i="61"/>
  <c r="B115" i="61"/>
  <c r="AI117" i="61"/>
  <c r="C116" i="61"/>
  <c r="AI118" i="61"/>
  <c r="B117" i="61"/>
  <c r="C119" i="61"/>
  <c r="AI113" i="61"/>
  <c r="C111" i="61"/>
  <c r="AK108" i="61"/>
  <c r="AD108" i="61" a="1"/>
  <c r="AD108" i="61" s="1"/>
  <c r="X108" i="61" a="1"/>
  <c r="X108" i="61" s="1"/>
  <c r="R108" i="61" a="1"/>
  <c r="R108" i="61" s="1"/>
  <c r="L108" i="61" a="1"/>
  <c r="L108" i="61" s="1"/>
  <c r="F108" i="61" a="1"/>
  <c r="F108" i="61" s="1"/>
  <c r="B119" i="61"/>
  <c r="C113" i="61"/>
  <c r="B111" i="61"/>
  <c r="AJ108" i="61"/>
  <c r="B113" i="61"/>
  <c r="C110" i="61"/>
  <c r="AI108" i="61"/>
  <c r="AC108" i="61" a="1"/>
  <c r="AC108" i="61" s="1"/>
  <c r="W108" i="61" a="1"/>
  <c r="W108" i="61" s="1"/>
  <c r="Q108" i="61" a="1"/>
  <c r="Q108" i="61" s="1"/>
  <c r="K108" i="61" a="1"/>
  <c r="K108" i="61" s="1"/>
  <c r="E108" i="61" a="1"/>
  <c r="E108" i="61" s="1"/>
  <c r="C118" i="61"/>
  <c r="C109" i="61"/>
  <c r="C108" i="61"/>
  <c r="AI112" i="61"/>
  <c r="AG108" i="61" a="1"/>
  <c r="AG108" i="61" s="1"/>
  <c r="AA108" i="61" a="1"/>
  <c r="AA108" i="61" s="1"/>
  <c r="U108" i="61" a="1"/>
  <c r="U108" i="61" s="1"/>
  <c r="O108" i="61" a="1"/>
  <c r="O108" i="61" s="1"/>
  <c r="I108" i="61" a="1"/>
  <c r="I108" i="61" s="1"/>
  <c r="AN107" i="61"/>
  <c r="AI120" i="61"/>
  <c r="AN120" i="61" s="1"/>
  <c r="AI114" i="61"/>
  <c r="C112" i="61"/>
  <c r="AI107" i="61"/>
  <c r="AI119" i="61"/>
  <c r="AN108" i="61"/>
  <c r="V108" i="61" a="1"/>
  <c r="V108" i="61" s="1"/>
  <c r="AL108" i="61"/>
  <c r="T108" i="61" a="1"/>
  <c r="T108" i="61" s="1"/>
  <c r="G108" i="61" a="1"/>
  <c r="G108" i="61" s="1"/>
  <c r="AH108" i="61" a="1"/>
  <c r="AH108" i="61" s="1"/>
  <c r="AF108" i="61" a="1"/>
  <c r="AF108" i="61" s="1"/>
  <c r="S108" i="61" a="1"/>
  <c r="S108" i="61" s="1"/>
  <c r="D108" i="61" a="1"/>
  <c r="D108" i="61" s="1"/>
  <c r="C117" i="61"/>
  <c r="AI111" i="61"/>
  <c r="AN111" i="61" s="1"/>
  <c r="AE108" i="61" a="1"/>
  <c r="AE108" i="61" s="1"/>
  <c r="P108" i="61" a="1"/>
  <c r="P108" i="61" s="1"/>
  <c r="C107" i="61"/>
  <c r="N108" i="61" a="1"/>
  <c r="N108" i="61" s="1"/>
  <c r="AB108" i="61" a="1"/>
  <c r="AB108" i="61" s="1"/>
  <c r="C120" i="61"/>
  <c r="AP108" i="61"/>
  <c r="AO108" i="61"/>
  <c r="Z108" i="61" a="1"/>
  <c r="Z108" i="61" s="1"/>
  <c r="Y108" i="61" a="1"/>
  <c r="Y108" i="61" s="1"/>
  <c r="M108" i="61" a="1"/>
  <c r="M108" i="61" s="1"/>
  <c r="J108" i="61" a="1"/>
  <c r="J108" i="61" s="1"/>
  <c r="H108" i="61" a="1"/>
  <c r="H108" i="61" s="1"/>
  <c r="D122" i="61"/>
  <c r="AQ113" i="61" s="1"/>
  <c r="AQ98" i="61"/>
  <c r="AQ102" i="61"/>
  <c r="AQ101" i="61"/>
  <c r="AM63" i="59" l="1"/>
  <c r="AN114" i="61"/>
  <c r="AM64" i="59"/>
  <c r="AN113" i="61"/>
  <c r="AQ111" i="61"/>
  <c r="AN117" i="61"/>
  <c r="AQ119" i="61"/>
  <c r="AQ112" i="61"/>
  <c r="AQ117" i="61"/>
  <c r="AQ118" i="61"/>
  <c r="AQ108" i="61" a="1"/>
  <c r="AQ108" i="61" s="1"/>
  <c r="AQ116" i="61"/>
  <c r="AO63" i="60"/>
  <c r="AO64" i="60"/>
  <c r="AQ120" i="61"/>
  <c r="AQ114" i="61"/>
  <c r="AN119" i="61"/>
  <c r="AN112" i="61"/>
  <c r="AQ115" i="61"/>
  <c r="AN116" i="61"/>
  <c r="G90" i="62"/>
  <c r="F99" i="62"/>
  <c r="AN118" i="61"/>
  <c r="AM67" i="59"/>
  <c r="AD67" i="59" a="1"/>
  <c r="AD67" i="59" s="1"/>
  <c r="X67" i="59" a="1"/>
  <c r="X67" i="59" s="1"/>
  <c r="R67" i="59" a="1"/>
  <c r="R67" i="59" s="1"/>
  <c r="L67" i="59" a="1"/>
  <c r="L67" i="59" s="1"/>
  <c r="F67" i="59" a="1"/>
  <c r="F67" i="59" s="1"/>
  <c r="AK67" i="59"/>
  <c r="AH70" i="59"/>
  <c r="AM70" i="59" s="1"/>
  <c r="AJ67" i="59"/>
  <c r="AC67" i="59" a="1"/>
  <c r="AC67" i="59" s="1"/>
  <c r="W67" i="59" a="1"/>
  <c r="W67" i="59" s="1"/>
  <c r="Q67" i="59" a="1"/>
  <c r="Q67" i="59" s="1"/>
  <c r="K67" i="59" a="1"/>
  <c r="K67" i="59" s="1"/>
  <c r="E67" i="59" a="1"/>
  <c r="E67" i="59" s="1"/>
  <c r="B70" i="59"/>
  <c r="AI67" i="59"/>
  <c r="AH71" i="59"/>
  <c r="B69" i="59"/>
  <c r="AH67" i="59"/>
  <c r="AB67" i="59" a="1"/>
  <c r="AB67" i="59" s="1"/>
  <c r="V67" i="59" a="1"/>
  <c r="V67" i="59" s="1"/>
  <c r="P67" i="59" a="1"/>
  <c r="P67" i="59" s="1"/>
  <c r="J67" i="59" a="1"/>
  <c r="J67" i="59" s="1"/>
  <c r="D67" i="59" a="1"/>
  <c r="D67" i="59" s="1"/>
  <c r="B71" i="59"/>
  <c r="AG67" i="59" a="1"/>
  <c r="AG67" i="59" s="1"/>
  <c r="AA67" i="59" a="1"/>
  <c r="AA67" i="59" s="1"/>
  <c r="U67" i="59" a="1"/>
  <c r="U67" i="59" s="1"/>
  <c r="O67" i="59" a="1"/>
  <c r="O67" i="59" s="1"/>
  <c r="I67" i="59" a="1"/>
  <c r="I67" i="59" s="1"/>
  <c r="C67" i="59" a="1"/>
  <c r="C67" i="59" s="1"/>
  <c r="AE67" i="59" a="1"/>
  <c r="AE67" i="59" s="1"/>
  <c r="AH66" i="59"/>
  <c r="B68" i="59"/>
  <c r="N67" i="59" a="1"/>
  <c r="N67" i="59" s="1"/>
  <c r="B66" i="59"/>
  <c r="M67" i="59" a="1"/>
  <c r="M67" i="59" s="1"/>
  <c r="S67" i="59" a="1"/>
  <c r="S67" i="59" s="1"/>
  <c r="AF67" i="59" a="1"/>
  <c r="AF67" i="59" s="1"/>
  <c r="AM66" i="59"/>
  <c r="Z67" i="59" a="1"/>
  <c r="Z67" i="59" s="1"/>
  <c r="B67" i="59"/>
  <c r="Y67" i="59" a="1"/>
  <c r="Y67" i="59" s="1"/>
  <c r="H67" i="59" a="1"/>
  <c r="H67" i="59" s="1"/>
  <c r="AO67" i="59"/>
  <c r="AN67" i="59"/>
  <c r="T67" i="59" a="1"/>
  <c r="T67" i="59" s="1"/>
  <c r="G67" i="59" a="1"/>
  <c r="G67" i="59" s="1"/>
  <c r="C73" i="59"/>
  <c r="AP67" i="59" s="1" a="1"/>
  <c r="AP67" i="59" s="1"/>
  <c r="G87" i="62"/>
  <c r="F96" i="62"/>
  <c r="C134" i="61"/>
  <c r="AI135" i="61"/>
  <c r="AN135" i="61" s="1"/>
  <c r="B134" i="61"/>
  <c r="C133" i="61"/>
  <c r="C129" i="61"/>
  <c r="AI134" i="61"/>
  <c r="C130" i="61"/>
  <c r="AO123" i="61"/>
  <c r="C122" i="61"/>
  <c r="B130" i="61"/>
  <c r="AN123" i="61"/>
  <c r="AE123" i="61" a="1"/>
  <c r="AE123" i="61" s="1"/>
  <c r="Y123" i="61" a="1"/>
  <c r="Y123" i="61" s="1"/>
  <c r="S123" i="61" a="1"/>
  <c r="S123" i="61" s="1"/>
  <c r="M123" i="61" a="1"/>
  <c r="M123" i="61" s="1"/>
  <c r="G123" i="61" a="1"/>
  <c r="G123" i="61" s="1"/>
  <c r="AI131" i="61"/>
  <c r="AI126" i="61"/>
  <c r="AN126" i="61" s="1"/>
  <c r="AL123" i="61"/>
  <c r="C135" i="61"/>
  <c r="C131" i="61"/>
  <c r="C126" i="61"/>
  <c r="AK123" i="61"/>
  <c r="AD123" i="61" a="1"/>
  <c r="AD123" i="61" s="1"/>
  <c r="X123" i="61" a="1"/>
  <c r="X123" i="61" s="1"/>
  <c r="R123" i="61" a="1"/>
  <c r="R123" i="61" s="1"/>
  <c r="L123" i="61" a="1"/>
  <c r="L123" i="61" s="1"/>
  <c r="F123" i="61" a="1"/>
  <c r="F123" i="61" s="1"/>
  <c r="AI127" i="61"/>
  <c r="B126" i="61"/>
  <c r="AJ123" i="61"/>
  <c r="C132" i="61"/>
  <c r="AI128" i="61"/>
  <c r="AN128" i="61" s="1"/>
  <c r="C124" i="61"/>
  <c r="C123" i="61"/>
  <c r="C127" i="61"/>
  <c r="AA123" i="61" a="1"/>
  <c r="AA123" i="61" s="1"/>
  <c r="O123" i="61" a="1"/>
  <c r="O123" i="61" s="1"/>
  <c r="AN122" i="61"/>
  <c r="AI130" i="61"/>
  <c r="AN130" i="61" s="1"/>
  <c r="AI122" i="61"/>
  <c r="AI133" i="61"/>
  <c r="AP123" i="61"/>
  <c r="Z123" i="61" a="1"/>
  <c r="Z123" i="61" s="1"/>
  <c r="N123" i="61" a="1"/>
  <c r="N123" i="61" s="1"/>
  <c r="AI123" i="61"/>
  <c r="W123" i="61" a="1"/>
  <c r="W123" i="61" s="1"/>
  <c r="K123" i="61" a="1"/>
  <c r="K123" i="61" s="1"/>
  <c r="AI132" i="61"/>
  <c r="AH123" i="61" a="1"/>
  <c r="AH123" i="61" s="1"/>
  <c r="V123" i="61" a="1"/>
  <c r="V123" i="61" s="1"/>
  <c r="J123" i="61" a="1"/>
  <c r="J123" i="61" s="1"/>
  <c r="B132" i="61"/>
  <c r="AI129" i="61"/>
  <c r="C125" i="61"/>
  <c r="AG123" i="61" a="1"/>
  <c r="AG123" i="61" s="1"/>
  <c r="U123" i="61" a="1"/>
  <c r="U123" i="61" s="1"/>
  <c r="I123" i="61" a="1"/>
  <c r="I123" i="61" s="1"/>
  <c r="AB123" i="61" a="1"/>
  <c r="AB123" i="61" s="1"/>
  <c r="T123" i="61" a="1"/>
  <c r="T123" i="61" s="1"/>
  <c r="Q123" i="61" a="1"/>
  <c r="Q123" i="61" s="1"/>
  <c r="P123" i="61" a="1"/>
  <c r="P123" i="61" s="1"/>
  <c r="C128" i="61"/>
  <c r="H123" i="61" a="1"/>
  <c r="H123" i="61" s="1"/>
  <c r="B128" i="61"/>
  <c r="E123" i="61" a="1"/>
  <c r="E123" i="61" s="1"/>
  <c r="AF123" i="61" a="1"/>
  <c r="AF123" i="61" s="1"/>
  <c r="AC123" i="61" a="1"/>
  <c r="AC123" i="61" s="1"/>
  <c r="D123" i="61" a="1"/>
  <c r="D123" i="61" s="1"/>
  <c r="D137" i="61"/>
  <c r="AQ133" i="61" s="1"/>
  <c r="G89" i="62"/>
  <c r="F98" i="62"/>
  <c r="F84" i="62"/>
  <c r="G75" i="62"/>
  <c r="AP64" i="59"/>
  <c r="AM70" i="60"/>
  <c r="AH66" i="60"/>
  <c r="AN71" i="60"/>
  <c r="AO67" i="60"/>
  <c r="AE67" i="60" a="1"/>
  <c r="AE67" i="60" s="1"/>
  <c r="Y67" i="60" a="1"/>
  <c r="Y67" i="60" s="1"/>
  <c r="S67" i="60" a="1"/>
  <c r="S67" i="60" s="1"/>
  <c r="M67" i="60" a="1"/>
  <c r="M67" i="60" s="1"/>
  <c r="G67" i="60" a="1"/>
  <c r="G67" i="60" s="1"/>
  <c r="AM71" i="60"/>
  <c r="AN67" i="60"/>
  <c r="B66" i="60"/>
  <c r="AJ70" i="60"/>
  <c r="AM67" i="60"/>
  <c r="AD67" i="60" a="1"/>
  <c r="AD67" i="60" s="1"/>
  <c r="X67" i="60" a="1"/>
  <c r="X67" i="60" s="1"/>
  <c r="R67" i="60" a="1"/>
  <c r="R67" i="60" s="1"/>
  <c r="L67" i="60" a="1"/>
  <c r="L67" i="60" s="1"/>
  <c r="F67" i="60" a="1"/>
  <c r="F67" i="60" s="1"/>
  <c r="AI70" i="60"/>
  <c r="AK67" i="60"/>
  <c r="AJ71" i="60"/>
  <c r="AH70" i="60"/>
  <c r="AJ67" i="60"/>
  <c r="AC67" i="60" a="1"/>
  <c r="AC67" i="60" s="1"/>
  <c r="W67" i="60" a="1"/>
  <c r="W67" i="60" s="1"/>
  <c r="Q67" i="60" a="1"/>
  <c r="Q67" i="60" s="1"/>
  <c r="K67" i="60" a="1"/>
  <c r="K67" i="60" s="1"/>
  <c r="E67" i="60" a="1"/>
  <c r="E67" i="60" s="1"/>
  <c r="AI71" i="60"/>
  <c r="B70" i="60"/>
  <c r="AI67" i="60"/>
  <c r="AH71" i="60"/>
  <c r="B69" i="60"/>
  <c r="AH67" i="60"/>
  <c r="AB67" i="60" a="1"/>
  <c r="AB67" i="60" s="1"/>
  <c r="V67" i="60" a="1"/>
  <c r="V67" i="60" s="1"/>
  <c r="P67" i="60" a="1"/>
  <c r="P67" i="60" s="1"/>
  <c r="J67" i="60" a="1"/>
  <c r="J67" i="60" s="1"/>
  <c r="D67" i="60" a="1"/>
  <c r="D67" i="60" s="1"/>
  <c r="B71" i="60"/>
  <c r="C73" i="60"/>
  <c r="AP70" i="60"/>
  <c r="AG67" i="60" a="1"/>
  <c r="AG67" i="60" s="1"/>
  <c r="AA67" i="60" a="1"/>
  <c r="AA67" i="60" s="1"/>
  <c r="U67" i="60" a="1"/>
  <c r="U67" i="60" s="1"/>
  <c r="O67" i="60" a="1"/>
  <c r="O67" i="60" s="1"/>
  <c r="I67" i="60" a="1"/>
  <c r="I67" i="60" s="1"/>
  <c r="C67" i="60" a="1"/>
  <c r="C67" i="60" s="1"/>
  <c r="B68" i="60"/>
  <c r="B67" i="60"/>
  <c r="AF67" i="60" a="1"/>
  <c r="AF67" i="60" s="1"/>
  <c r="Z67" i="60" a="1"/>
  <c r="Z67" i="60" s="1"/>
  <c r="T67" i="60" a="1"/>
  <c r="T67" i="60" s="1"/>
  <c r="N67" i="60" a="1"/>
  <c r="N67" i="60" s="1"/>
  <c r="AP71" i="60"/>
  <c r="H67" i="60" a="1"/>
  <c r="H67" i="60" s="1"/>
  <c r="AN70" i="60"/>
  <c r="AM66" i="60"/>
  <c r="F115" i="62"/>
  <c r="G106" i="62"/>
  <c r="AP60" i="59" a="1"/>
  <c r="AP60" i="59" s="1"/>
  <c r="G77" i="62"/>
  <c r="F86" i="62"/>
  <c r="G83" i="62"/>
  <c r="F92" i="62"/>
  <c r="AM71" i="59" l="1"/>
  <c r="AN129" i="61"/>
  <c r="AN132" i="61"/>
  <c r="AN134" i="61"/>
  <c r="AO71" i="60"/>
  <c r="AQ129" i="61"/>
  <c r="AN131" i="61"/>
  <c r="AQ134" i="61"/>
  <c r="AQ131" i="61"/>
  <c r="AQ135" i="61"/>
  <c r="AQ132" i="61"/>
  <c r="AQ128" i="61"/>
  <c r="AO70" i="60"/>
  <c r="AN133" i="61"/>
  <c r="F101" i="62"/>
  <c r="G92" i="62"/>
  <c r="AN127" i="61"/>
  <c r="AP71" i="59"/>
  <c r="AP70" i="59"/>
  <c r="AN78" i="60"/>
  <c r="AJ77" i="60"/>
  <c r="AK74" i="60"/>
  <c r="AM78" i="60"/>
  <c r="AI77" i="60"/>
  <c r="AJ74" i="60"/>
  <c r="AC74" i="60" a="1"/>
  <c r="AC74" i="60" s="1"/>
  <c r="W74" i="60" a="1"/>
  <c r="W74" i="60" s="1"/>
  <c r="Q74" i="60" a="1"/>
  <c r="Q74" i="60" s="1"/>
  <c r="K74" i="60" a="1"/>
  <c r="K74" i="60" s="1"/>
  <c r="E74" i="60" a="1"/>
  <c r="E74" i="60" s="1"/>
  <c r="AH77" i="60"/>
  <c r="AI74" i="60"/>
  <c r="AJ78" i="60"/>
  <c r="B77" i="60"/>
  <c r="AH74" i="60"/>
  <c r="AB74" i="60" a="1"/>
  <c r="AB74" i="60" s="1"/>
  <c r="V74" i="60" a="1"/>
  <c r="V74" i="60" s="1"/>
  <c r="P74" i="60" a="1"/>
  <c r="P74" i="60" s="1"/>
  <c r="J74" i="60" a="1"/>
  <c r="J74" i="60" s="1"/>
  <c r="D74" i="60" a="1"/>
  <c r="D74" i="60" s="1"/>
  <c r="AI78" i="60"/>
  <c r="B76" i="60"/>
  <c r="AH78" i="60"/>
  <c r="AG74" i="60" a="1"/>
  <c r="AG74" i="60" s="1"/>
  <c r="AA74" i="60" a="1"/>
  <c r="AA74" i="60" s="1"/>
  <c r="U74" i="60" a="1"/>
  <c r="U74" i="60" s="1"/>
  <c r="O74" i="60" a="1"/>
  <c r="O74" i="60" s="1"/>
  <c r="I74" i="60" a="1"/>
  <c r="I74" i="60" s="1"/>
  <c r="C74" i="60" a="1"/>
  <c r="C74" i="60" s="1"/>
  <c r="B78" i="60"/>
  <c r="B75" i="60"/>
  <c r="B74" i="60"/>
  <c r="AP77" i="60"/>
  <c r="AF74" i="60" a="1"/>
  <c r="AF74" i="60" s="1"/>
  <c r="Z74" i="60" a="1"/>
  <c r="Z74" i="60" s="1"/>
  <c r="T74" i="60" a="1"/>
  <c r="T74" i="60" s="1"/>
  <c r="N74" i="60" a="1"/>
  <c r="N74" i="60" s="1"/>
  <c r="H74" i="60" a="1"/>
  <c r="H74" i="60" s="1"/>
  <c r="AM73" i="60"/>
  <c r="AN77" i="60"/>
  <c r="AH73" i="60"/>
  <c r="C80" i="60"/>
  <c r="AM77" i="60"/>
  <c r="AO74" i="60"/>
  <c r="AE74" i="60" a="1"/>
  <c r="AE74" i="60" s="1"/>
  <c r="Y74" i="60" a="1"/>
  <c r="Y74" i="60" s="1"/>
  <c r="S74" i="60" a="1"/>
  <c r="S74" i="60" s="1"/>
  <c r="M74" i="60" a="1"/>
  <c r="M74" i="60" s="1"/>
  <c r="G74" i="60" a="1"/>
  <c r="G74" i="60" s="1"/>
  <c r="AP78" i="60"/>
  <c r="AN74" i="60"/>
  <c r="B73" i="60"/>
  <c r="AM74" i="60"/>
  <c r="AD74" i="60" a="1"/>
  <c r="AD74" i="60" s="1"/>
  <c r="X74" i="60" a="1"/>
  <c r="X74" i="60" s="1"/>
  <c r="R74" i="60" a="1"/>
  <c r="R74" i="60" s="1"/>
  <c r="L74" i="60" a="1"/>
  <c r="L74" i="60" s="1"/>
  <c r="F74" i="60" a="1"/>
  <c r="F74" i="60" s="1"/>
  <c r="G99" i="62"/>
  <c r="F108" i="62"/>
  <c r="F107" i="62"/>
  <c r="G98" i="62"/>
  <c r="F105" i="62"/>
  <c r="G96" i="62"/>
  <c r="F124" i="62"/>
  <c r="G115" i="62"/>
  <c r="AH78" i="59"/>
  <c r="AM78" i="59" s="1"/>
  <c r="B76" i="59"/>
  <c r="AH74" i="59"/>
  <c r="AB74" i="59" a="1"/>
  <c r="AB74" i="59" s="1"/>
  <c r="V74" i="59" a="1"/>
  <c r="V74" i="59" s="1"/>
  <c r="P74" i="59" a="1"/>
  <c r="P74" i="59" s="1"/>
  <c r="J74" i="59" a="1"/>
  <c r="J74" i="59" s="1"/>
  <c r="D74" i="59" a="1"/>
  <c r="D74" i="59" s="1"/>
  <c r="B78" i="59"/>
  <c r="AG74" i="59" a="1"/>
  <c r="AG74" i="59" s="1"/>
  <c r="AA74" i="59" a="1"/>
  <c r="AA74" i="59" s="1"/>
  <c r="U74" i="59" a="1"/>
  <c r="U74" i="59" s="1"/>
  <c r="O74" i="59" a="1"/>
  <c r="O74" i="59" s="1"/>
  <c r="I74" i="59" a="1"/>
  <c r="I74" i="59" s="1"/>
  <c r="C74" i="59" a="1"/>
  <c r="C74" i="59" s="1"/>
  <c r="B75" i="59"/>
  <c r="B74" i="59"/>
  <c r="AF74" i="59" a="1"/>
  <c r="AF74" i="59" s="1"/>
  <c r="Z74" i="59" a="1"/>
  <c r="Z74" i="59" s="1"/>
  <c r="T74" i="59" a="1"/>
  <c r="T74" i="59" s="1"/>
  <c r="N74" i="59" a="1"/>
  <c r="N74" i="59" s="1"/>
  <c r="H74" i="59" a="1"/>
  <c r="H74" i="59" s="1"/>
  <c r="AM73" i="59"/>
  <c r="AH73" i="59"/>
  <c r="AN74" i="59"/>
  <c r="AO74" i="59"/>
  <c r="AE74" i="59" a="1"/>
  <c r="AE74" i="59" s="1"/>
  <c r="Y74" i="59" a="1"/>
  <c r="Y74" i="59" s="1"/>
  <c r="S74" i="59" a="1"/>
  <c r="S74" i="59" s="1"/>
  <c r="M74" i="59" a="1"/>
  <c r="M74" i="59" s="1"/>
  <c r="G74" i="59" a="1"/>
  <c r="G74" i="59" s="1"/>
  <c r="AC74" i="59" a="1"/>
  <c r="AC74" i="59" s="1"/>
  <c r="K74" i="59" a="1"/>
  <c r="K74" i="59" s="1"/>
  <c r="W74" i="59" a="1"/>
  <c r="W74" i="59" s="1"/>
  <c r="X74" i="59" a="1"/>
  <c r="X74" i="59" s="1"/>
  <c r="F74" i="59" a="1"/>
  <c r="F74" i="59" s="1"/>
  <c r="AD74" i="59" a="1"/>
  <c r="AD74" i="59" s="1"/>
  <c r="L74" i="59" a="1"/>
  <c r="L74" i="59" s="1"/>
  <c r="E74" i="59" a="1"/>
  <c r="E74" i="59" s="1"/>
  <c r="AM74" i="59"/>
  <c r="R74" i="59" a="1"/>
  <c r="R74" i="59" s="1"/>
  <c r="B73" i="59"/>
  <c r="AK74" i="59"/>
  <c r="AH77" i="59"/>
  <c r="AM77" i="59" s="1"/>
  <c r="AJ74" i="59"/>
  <c r="Q74" i="59" a="1"/>
  <c r="Q74" i="59" s="1"/>
  <c r="B77" i="59"/>
  <c r="AI74" i="59"/>
  <c r="C80" i="59"/>
  <c r="AP74" i="59" s="1" a="1"/>
  <c r="AP74" i="59" s="1"/>
  <c r="G84" i="62"/>
  <c r="F93" i="62"/>
  <c r="AI145" i="61"/>
  <c r="AN145" i="61" s="1"/>
  <c r="C144" i="61"/>
  <c r="C139" i="61"/>
  <c r="C138" i="61"/>
  <c r="C145" i="61"/>
  <c r="AG138" i="61" a="1"/>
  <c r="AG138" i="61" s="1"/>
  <c r="AA138" i="61" a="1"/>
  <c r="AA138" i="61" s="1"/>
  <c r="U138" i="61" a="1"/>
  <c r="U138" i="61" s="1"/>
  <c r="O138" i="61" a="1"/>
  <c r="O138" i="61" s="1"/>
  <c r="I138" i="61" a="1"/>
  <c r="I138" i="61" s="1"/>
  <c r="AN137" i="61"/>
  <c r="AI147" i="61"/>
  <c r="AN147" i="61" s="1"/>
  <c r="C146" i="61"/>
  <c r="AI148" i="61"/>
  <c r="B147" i="61"/>
  <c r="B143" i="61"/>
  <c r="C141" i="61"/>
  <c r="AK138" i="61"/>
  <c r="AC138" i="61" a="1"/>
  <c r="AC138" i="61" s="1"/>
  <c r="V138" i="61" a="1"/>
  <c r="V138" i="61" s="1"/>
  <c r="N138" i="61" a="1"/>
  <c r="N138" i="61" s="1"/>
  <c r="G138" i="61" a="1"/>
  <c r="G138" i="61" s="1"/>
  <c r="AI146" i="61"/>
  <c r="B141" i="61"/>
  <c r="AJ138" i="61"/>
  <c r="C140" i="61"/>
  <c r="AI138" i="61"/>
  <c r="AB138" i="61" a="1"/>
  <c r="AB138" i="61" s="1"/>
  <c r="T138" i="61" a="1"/>
  <c r="T138" i="61" s="1"/>
  <c r="M138" i="61" a="1"/>
  <c r="M138" i="61" s="1"/>
  <c r="F138" i="61" a="1"/>
  <c r="F138" i="61" s="1"/>
  <c r="AI149" i="61"/>
  <c r="C149" i="61"/>
  <c r="AI144" i="61"/>
  <c r="AN144" i="61" s="1"/>
  <c r="AH138" i="61" a="1"/>
  <c r="AH138" i="61" s="1"/>
  <c r="Z138" i="61" a="1"/>
  <c r="Z138" i="61" s="1"/>
  <c r="S138" i="61" a="1"/>
  <c r="S138" i="61" s="1"/>
  <c r="L138" i="61" a="1"/>
  <c r="L138" i="61" s="1"/>
  <c r="E138" i="61" a="1"/>
  <c r="E138" i="61" s="1"/>
  <c r="B149" i="61"/>
  <c r="AI142" i="61"/>
  <c r="C147" i="61"/>
  <c r="C142" i="61"/>
  <c r="AF138" i="61" a="1"/>
  <c r="AF138" i="61" s="1"/>
  <c r="Y138" i="61" a="1"/>
  <c r="Y138" i="61" s="1"/>
  <c r="R138" i="61" a="1"/>
  <c r="R138" i="61" s="1"/>
  <c r="K138" i="61" a="1"/>
  <c r="K138" i="61" s="1"/>
  <c r="D138" i="61" a="1"/>
  <c r="D138" i="61" s="1"/>
  <c r="AP138" i="61"/>
  <c r="AE138" i="61" a="1"/>
  <c r="AE138" i="61" s="1"/>
  <c r="X138" i="61" a="1"/>
  <c r="X138" i="61" s="1"/>
  <c r="Q138" i="61" a="1"/>
  <c r="Q138" i="61" s="1"/>
  <c r="J138" i="61" a="1"/>
  <c r="J138" i="61" s="1"/>
  <c r="AI150" i="61"/>
  <c r="AN150" i="61" s="1"/>
  <c r="B145" i="61"/>
  <c r="C150" i="61"/>
  <c r="W138" i="61" a="1"/>
  <c r="W138" i="61" s="1"/>
  <c r="AI137" i="61"/>
  <c r="C137" i="61"/>
  <c r="AO138" i="61"/>
  <c r="AI143" i="61"/>
  <c r="AN143" i="61" s="1"/>
  <c r="AN138" i="61"/>
  <c r="C148" i="61"/>
  <c r="C143" i="61"/>
  <c r="AL138" i="61"/>
  <c r="P138" i="61" a="1"/>
  <c r="P138" i="61" s="1"/>
  <c r="AI141" i="61"/>
  <c r="AN141" i="61" s="1"/>
  <c r="AD138" i="61" a="1"/>
  <c r="AD138" i="61" s="1"/>
  <c r="H138" i="61" a="1"/>
  <c r="H138" i="61" s="1"/>
  <c r="D152" i="61"/>
  <c r="AQ150" i="61" s="1"/>
  <c r="AQ123" i="61" a="1"/>
  <c r="AQ123" i="61" s="1"/>
  <c r="F95" i="62"/>
  <c r="G86" i="62"/>
  <c r="AP67" i="60" a="1"/>
  <c r="AP67" i="60" s="1"/>
  <c r="AQ127" i="61"/>
  <c r="AQ126" i="61"/>
  <c r="AQ130" i="61"/>
  <c r="AN148" i="61" l="1"/>
  <c r="AQ145" i="61"/>
  <c r="AQ141" i="61"/>
  <c r="AQ149" i="61"/>
  <c r="AQ142" i="61"/>
  <c r="AQ138" i="61" a="1"/>
  <c r="AQ138" i="61" s="1"/>
  <c r="AQ146" i="61"/>
  <c r="AP78" i="59"/>
  <c r="AN142" i="61"/>
  <c r="AH85" i="60"/>
  <c r="B83" i="60"/>
  <c r="B85" i="60"/>
  <c r="AP85" i="60"/>
  <c r="AN84" i="60"/>
  <c r="AF81" i="60" a="1"/>
  <c r="AF81" i="60" s="1"/>
  <c r="Z81" i="60" a="1"/>
  <c r="Z81" i="60" s="1"/>
  <c r="AM84" i="60"/>
  <c r="AN85" i="60"/>
  <c r="AO81" i="60"/>
  <c r="AE81" i="60" a="1"/>
  <c r="AE81" i="60" s="1"/>
  <c r="AM85" i="60"/>
  <c r="AN81" i="60"/>
  <c r="B80" i="60"/>
  <c r="AI84" i="60"/>
  <c r="F81" i="60" a="1"/>
  <c r="F81" i="60" s="1"/>
  <c r="AH84" i="60"/>
  <c r="B82" i="60"/>
  <c r="AB81" i="60" a="1"/>
  <c r="AB81" i="60" s="1"/>
  <c r="T81" i="60" a="1"/>
  <c r="T81" i="60" s="1"/>
  <c r="M81" i="60" a="1"/>
  <c r="M81" i="60" s="1"/>
  <c r="B84" i="60"/>
  <c r="AM81" i="60"/>
  <c r="AA81" i="60" a="1"/>
  <c r="AA81" i="60" s="1"/>
  <c r="L81" i="60" a="1"/>
  <c r="L81" i="60" s="1"/>
  <c r="E81" i="60" a="1"/>
  <c r="E81" i="60" s="1"/>
  <c r="AK81" i="60"/>
  <c r="S81" i="60" a="1"/>
  <c r="S81" i="60" s="1"/>
  <c r="AJ81" i="60"/>
  <c r="R81" i="60" a="1"/>
  <c r="R81" i="60" s="1"/>
  <c r="K81" i="60" a="1"/>
  <c r="K81" i="60" s="1"/>
  <c r="D81" i="60" a="1"/>
  <c r="D81" i="60" s="1"/>
  <c r="C87" i="60"/>
  <c r="AI81" i="60"/>
  <c r="Y81" i="60" a="1"/>
  <c r="Y81" i="60" s="1"/>
  <c r="C81" i="60" a="1"/>
  <c r="C81" i="60" s="1"/>
  <c r="AH81" i="60"/>
  <c r="X81" i="60" a="1"/>
  <c r="X81" i="60" s="1"/>
  <c r="Q81" i="60" a="1"/>
  <c r="Q81" i="60" s="1"/>
  <c r="J81" i="60" a="1"/>
  <c r="J81" i="60" s="1"/>
  <c r="B81" i="60"/>
  <c r="AG81" i="60" a="1"/>
  <c r="AG81" i="60" s="1"/>
  <c r="I81" i="60" a="1"/>
  <c r="I81" i="60" s="1"/>
  <c r="AM80" i="60"/>
  <c r="AJ85" i="60"/>
  <c r="W81" i="60" a="1"/>
  <c r="W81" i="60" s="1"/>
  <c r="P81" i="60" a="1"/>
  <c r="P81" i="60" s="1"/>
  <c r="AH80" i="60"/>
  <c r="AI85" i="60"/>
  <c r="AD81" i="60" a="1"/>
  <c r="AD81" i="60" s="1"/>
  <c r="O81" i="60" a="1"/>
  <c r="O81" i="60" s="1"/>
  <c r="H81" i="60" a="1"/>
  <c r="H81" i="60" s="1"/>
  <c r="AP84" i="60"/>
  <c r="V81" i="60" a="1"/>
  <c r="V81" i="60" s="1"/>
  <c r="AC81" i="60" a="1"/>
  <c r="AC81" i="60" s="1"/>
  <c r="U81" i="60" a="1"/>
  <c r="U81" i="60" s="1"/>
  <c r="N81" i="60" a="1"/>
  <c r="N81" i="60" s="1"/>
  <c r="G81" i="60" a="1"/>
  <c r="G81" i="60" s="1"/>
  <c r="AJ84" i="60"/>
  <c r="F133" i="62"/>
  <c r="G124" i="62"/>
  <c r="AP74" i="60" a="1"/>
  <c r="AP74" i="60" s="1"/>
  <c r="AN149" i="61"/>
  <c r="G95" i="62"/>
  <c r="F104" i="62"/>
  <c r="AI165" i="61"/>
  <c r="AN165" i="61" s="1"/>
  <c r="C158" i="61"/>
  <c r="AI159" i="61"/>
  <c r="AN159" i="61" s="1"/>
  <c r="B158" i="61"/>
  <c r="C160" i="61"/>
  <c r="AI162" i="61"/>
  <c r="AI156" i="61"/>
  <c r="AN156" i="61" s="1"/>
  <c r="AF153" i="61" a="1"/>
  <c r="AF153" i="61" s="1"/>
  <c r="S153" i="61" a="1"/>
  <c r="S153" i="61" s="1"/>
  <c r="M153" i="61" a="1"/>
  <c r="M153" i="61" s="1"/>
  <c r="G153" i="61" a="1"/>
  <c r="G153" i="61" s="1"/>
  <c r="C162" i="61"/>
  <c r="C159" i="61"/>
  <c r="C156" i="61"/>
  <c r="AP153" i="61"/>
  <c r="Y153" i="61" a="1"/>
  <c r="Y153" i="61" s="1"/>
  <c r="C165" i="61"/>
  <c r="C155" i="61"/>
  <c r="AN153" i="61"/>
  <c r="X153" i="61" a="1"/>
  <c r="X153" i="61" s="1"/>
  <c r="AI163" i="61"/>
  <c r="B160" i="61"/>
  <c r="AI157" i="61"/>
  <c r="AK153" i="61"/>
  <c r="W153" i="61" a="1"/>
  <c r="W153" i="61" s="1"/>
  <c r="C153" i="61"/>
  <c r="B156" i="61"/>
  <c r="AE153" i="61" a="1"/>
  <c r="AE153" i="61" s="1"/>
  <c r="U153" i="61" a="1"/>
  <c r="U153" i="61" s="1"/>
  <c r="L153" i="61" a="1"/>
  <c r="L153" i="61" s="1"/>
  <c r="AN152" i="61"/>
  <c r="AI160" i="61"/>
  <c r="AN160" i="61" s="1"/>
  <c r="AI158" i="61"/>
  <c r="AN158" i="61" s="1"/>
  <c r="AD153" i="61" a="1"/>
  <c r="AD153" i="61" s="1"/>
  <c r="K153" i="61" a="1"/>
  <c r="K153" i="61" s="1"/>
  <c r="AI152" i="61"/>
  <c r="C154" i="61"/>
  <c r="AC153" i="61" a="1"/>
  <c r="AC153" i="61" s="1"/>
  <c r="T153" i="61" a="1"/>
  <c r="T153" i="61" s="1"/>
  <c r="J153" i="61" a="1"/>
  <c r="J153" i="61" s="1"/>
  <c r="AB153" i="61" a="1"/>
  <c r="AB153" i="61" s="1"/>
  <c r="C152" i="61"/>
  <c r="B162" i="61"/>
  <c r="AO153" i="61"/>
  <c r="R153" i="61" a="1"/>
  <c r="R153" i="61" s="1"/>
  <c r="I153" i="61" a="1"/>
  <c r="I153" i="61" s="1"/>
  <c r="AI164" i="61"/>
  <c r="AL153" i="61"/>
  <c r="AA153" i="61" a="1"/>
  <c r="AA153" i="61" s="1"/>
  <c r="Q153" i="61" a="1"/>
  <c r="Q153" i="61" s="1"/>
  <c r="B164" i="61"/>
  <c r="AI153" i="61"/>
  <c r="Z153" i="61" a="1"/>
  <c r="Z153" i="61" s="1"/>
  <c r="V153" i="61" a="1"/>
  <c r="V153" i="61" s="1"/>
  <c r="C164" i="61"/>
  <c r="C157" i="61"/>
  <c r="P153" i="61" a="1"/>
  <c r="P153" i="61" s="1"/>
  <c r="O153" i="61" a="1"/>
  <c r="O153" i="61" s="1"/>
  <c r="C163" i="61"/>
  <c r="N153" i="61" a="1"/>
  <c r="N153" i="61" s="1"/>
  <c r="AJ153" i="61"/>
  <c r="H153" i="61" a="1"/>
  <c r="H153" i="61" s="1"/>
  <c r="AI161" i="61"/>
  <c r="AH153" i="61" a="1"/>
  <c r="AH153" i="61" s="1"/>
  <c r="F153" i="61" a="1"/>
  <c r="F153" i="61" s="1"/>
  <c r="AG153" i="61" a="1"/>
  <c r="AG153" i="61" s="1"/>
  <c r="E153" i="61" a="1"/>
  <c r="E153" i="61" s="1"/>
  <c r="D153" i="61" a="1"/>
  <c r="D153" i="61" s="1"/>
  <c r="C161" i="61"/>
  <c r="D167" i="61"/>
  <c r="AQ164" i="61" s="1"/>
  <c r="AO78" i="60"/>
  <c r="AQ148" i="61"/>
  <c r="G93" i="62"/>
  <c r="F102" i="62"/>
  <c r="AF81" i="59" a="1"/>
  <c r="AF81" i="59" s="1"/>
  <c r="Z81" i="59" a="1"/>
  <c r="Z81" i="59" s="1"/>
  <c r="T81" i="59" a="1"/>
  <c r="T81" i="59" s="1"/>
  <c r="N81" i="59" a="1"/>
  <c r="N81" i="59" s="1"/>
  <c r="H81" i="59" a="1"/>
  <c r="H81" i="59" s="1"/>
  <c r="AM80" i="59"/>
  <c r="AH80" i="59"/>
  <c r="AO81" i="59"/>
  <c r="AE81" i="59" a="1"/>
  <c r="AE81" i="59" s="1"/>
  <c r="Y81" i="59" a="1"/>
  <c r="Y81" i="59" s="1"/>
  <c r="S81" i="59" a="1"/>
  <c r="S81" i="59" s="1"/>
  <c r="M81" i="59" a="1"/>
  <c r="M81" i="59" s="1"/>
  <c r="G81" i="59" a="1"/>
  <c r="G81" i="59" s="1"/>
  <c r="AN81" i="59"/>
  <c r="B80" i="59"/>
  <c r="AM81" i="59"/>
  <c r="AD81" i="59" a="1"/>
  <c r="AD81" i="59" s="1"/>
  <c r="X81" i="59" a="1"/>
  <c r="X81" i="59" s="1"/>
  <c r="R81" i="59" a="1"/>
  <c r="R81" i="59" s="1"/>
  <c r="L81" i="59" a="1"/>
  <c r="L81" i="59" s="1"/>
  <c r="F81" i="59" a="1"/>
  <c r="F81" i="59" s="1"/>
  <c r="B84" i="59"/>
  <c r="AI81" i="59"/>
  <c r="AK81" i="59"/>
  <c r="AH84" i="59"/>
  <c r="AM84" i="59" s="1"/>
  <c r="AJ81" i="59"/>
  <c r="AC81" i="59" a="1"/>
  <c r="AC81" i="59" s="1"/>
  <c r="W81" i="59" a="1"/>
  <c r="W81" i="59" s="1"/>
  <c r="Q81" i="59" a="1"/>
  <c r="Q81" i="59" s="1"/>
  <c r="K81" i="59" a="1"/>
  <c r="K81" i="59" s="1"/>
  <c r="E81" i="59" a="1"/>
  <c r="E81" i="59" s="1"/>
  <c r="U81" i="59" a="1"/>
  <c r="U81" i="59" s="1"/>
  <c r="C81" i="59" a="1"/>
  <c r="C81" i="59" s="1"/>
  <c r="B82" i="59"/>
  <c r="B81" i="59"/>
  <c r="B83" i="59"/>
  <c r="AH81" i="59"/>
  <c r="P81" i="59" a="1"/>
  <c r="P81" i="59" s="1"/>
  <c r="AG81" i="59" a="1"/>
  <c r="AG81" i="59" s="1"/>
  <c r="D81" i="59" a="1"/>
  <c r="D81" i="59" s="1"/>
  <c r="AH85" i="59"/>
  <c r="AM85" i="59" s="1"/>
  <c r="O81" i="59" a="1"/>
  <c r="O81" i="59" s="1"/>
  <c r="B85" i="59"/>
  <c r="AB81" i="59" a="1"/>
  <c r="AB81" i="59" s="1"/>
  <c r="J81" i="59" a="1"/>
  <c r="J81" i="59" s="1"/>
  <c r="C87" i="59"/>
  <c r="AP85" i="59" s="1"/>
  <c r="AA81" i="59" a="1"/>
  <c r="AA81" i="59" s="1"/>
  <c r="I81" i="59" a="1"/>
  <c r="I81" i="59" s="1"/>
  <c r="V81" i="59" a="1"/>
  <c r="V81" i="59" s="1"/>
  <c r="F117" i="62"/>
  <c r="G108" i="62"/>
  <c r="AN146" i="61"/>
  <c r="G107" i="62"/>
  <c r="F116" i="62"/>
  <c r="AP77" i="59"/>
  <c r="G101" i="62"/>
  <c r="F110" i="62"/>
  <c r="AQ144" i="61"/>
  <c r="F114" i="62"/>
  <c r="G105" i="62"/>
  <c r="AQ147" i="61"/>
  <c r="AQ143" i="61"/>
  <c r="AO77" i="60"/>
  <c r="AQ160" i="61" l="1"/>
  <c r="AN163" i="61"/>
  <c r="AO84" i="60"/>
  <c r="AQ165" i="61"/>
  <c r="AN164" i="61"/>
  <c r="AO85" i="60"/>
  <c r="AP84" i="59"/>
  <c r="AQ163" i="61"/>
  <c r="AN161" i="61"/>
  <c r="AN157" i="61"/>
  <c r="AQ161" i="61"/>
  <c r="AQ158" i="61"/>
  <c r="G114" i="62"/>
  <c r="F123" i="62"/>
  <c r="G102" i="62"/>
  <c r="F111" i="62"/>
  <c r="AQ157" i="61"/>
  <c r="AN162" i="61"/>
  <c r="B91" i="59"/>
  <c r="B92" i="59"/>
  <c r="AM88" i="59"/>
  <c r="AD88" i="59" a="1"/>
  <c r="AD88" i="59" s="1"/>
  <c r="X88" i="59" a="1"/>
  <c r="X88" i="59" s="1"/>
  <c r="R88" i="59" a="1"/>
  <c r="R88" i="59" s="1"/>
  <c r="L88" i="59" a="1"/>
  <c r="L88" i="59" s="1"/>
  <c r="F88" i="59" a="1"/>
  <c r="F88" i="59" s="1"/>
  <c r="AK88" i="59"/>
  <c r="B88" i="59"/>
  <c r="AJ88" i="59"/>
  <c r="AC88" i="59" a="1"/>
  <c r="AC88" i="59" s="1"/>
  <c r="W88" i="59" a="1"/>
  <c r="W88" i="59" s="1"/>
  <c r="Q88" i="59" a="1"/>
  <c r="Q88" i="59" s="1"/>
  <c r="K88" i="59" a="1"/>
  <c r="K88" i="59" s="1"/>
  <c r="E88" i="59" a="1"/>
  <c r="E88" i="59" s="1"/>
  <c r="B89" i="59"/>
  <c r="AI88" i="59"/>
  <c r="AH88" i="59"/>
  <c r="AB88" i="59" a="1"/>
  <c r="AB88" i="59" s="1"/>
  <c r="V88" i="59" a="1"/>
  <c r="V88" i="59" s="1"/>
  <c r="P88" i="59" a="1"/>
  <c r="P88" i="59" s="1"/>
  <c r="J88" i="59" a="1"/>
  <c r="J88" i="59" s="1"/>
  <c r="D88" i="59" a="1"/>
  <c r="D88" i="59" s="1"/>
  <c r="B90" i="59"/>
  <c r="AH91" i="59"/>
  <c r="AM91" i="59" s="1"/>
  <c r="AG88" i="59" a="1"/>
  <c r="AG88" i="59" s="1"/>
  <c r="AA88" i="59" a="1"/>
  <c r="AA88" i="59" s="1"/>
  <c r="U88" i="59" a="1"/>
  <c r="U88" i="59" s="1"/>
  <c r="O88" i="59" a="1"/>
  <c r="O88" i="59" s="1"/>
  <c r="I88" i="59" a="1"/>
  <c r="I88" i="59" s="1"/>
  <c r="C88" i="59" a="1"/>
  <c r="C88" i="59" s="1"/>
  <c r="AE88" i="59" a="1"/>
  <c r="AE88" i="59" s="1"/>
  <c r="M88" i="59" a="1"/>
  <c r="M88" i="59" s="1"/>
  <c r="G88" i="59" a="1"/>
  <c r="G88" i="59" s="1"/>
  <c r="Z88" i="59" a="1"/>
  <c r="Z88" i="59" s="1"/>
  <c r="H88" i="59" a="1"/>
  <c r="H88" i="59" s="1"/>
  <c r="Y88" i="59" a="1"/>
  <c r="Y88" i="59" s="1"/>
  <c r="AF88" i="59" a="1"/>
  <c r="AF88" i="59" s="1"/>
  <c r="N88" i="59" a="1"/>
  <c r="N88" i="59" s="1"/>
  <c r="T88" i="59" a="1"/>
  <c r="T88" i="59" s="1"/>
  <c r="AM87" i="59"/>
  <c r="AH87" i="59"/>
  <c r="AO88" i="59"/>
  <c r="S88" i="59" a="1"/>
  <c r="S88" i="59" s="1"/>
  <c r="AH92" i="59"/>
  <c r="AN88" i="59"/>
  <c r="B87" i="59"/>
  <c r="C94" i="59"/>
  <c r="AQ159" i="61"/>
  <c r="AQ153" i="61" a="1"/>
  <c r="AQ153" i="61" s="1"/>
  <c r="AP81" i="59" a="1"/>
  <c r="AP81" i="59" s="1"/>
  <c r="AN91" i="60"/>
  <c r="AF88" i="60" a="1"/>
  <c r="AF88" i="60" s="1"/>
  <c r="Z88" i="60" a="1"/>
  <c r="Z88" i="60" s="1"/>
  <c r="T88" i="60" a="1"/>
  <c r="T88" i="60" s="1"/>
  <c r="N88" i="60" a="1"/>
  <c r="N88" i="60" s="1"/>
  <c r="H88" i="60" a="1"/>
  <c r="H88" i="60" s="1"/>
  <c r="AM87" i="60"/>
  <c r="AP92" i="60"/>
  <c r="AM91" i="60"/>
  <c r="AH87" i="60"/>
  <c r="AN92" i="60"/>
  <c r="AM92" i="60"/>
  <c r="AN88" i="60"/>
  <c r="B87" i="60"/>
  <c r="AJ91" i="60"/>
  <c r="AM88" i="60"/>
  <c r="AD88" i="60" a="1"/>
  <c r="AD88" i="60" s="1"/>
  <c r="X88" i="60" a="1"/>
  <c r="X88" i="60" s="1"/>
  <c r="R88" i="60" a="1"/>
  <c r="R88" i="60" s="1"/>
  <c r="L88" i="60" a="1"/>
  <c r="L88" i="60" s="1"/>
  <c r="F88" i="60" a="1"/>
  <c r="F88" i="60" s="1"/>
  <c r="AI91" i="60"/>
  <c r="AK88" i="60"/>
  <c r="AJ92" i="60"/>
  <c r="AH91" i="60"/>
  <c r="AJ88" i="60"/>
  <c r="AC88" i="60" a="1"/>
  <c r="AC88" i="60" s="1"/>
  <c r="W88" i="60" a="1"/>
  <c r="W88" i="60" s="1"/>
  <c r="Q88" i="60" a="1"/>
  <c r="Q88" i="60" s="1"/>
  <c r="K88" i="60" a="1"/>
  <c r="K88" i="60" s="1"/>
  <c r="E88" i="60" a="1"/>
  <c r="E88" i="60" s="1"/>
  <c r="AI92" i="60"/>
  <c r="B91" i="60"/>
  <c r="AI88" i="60"/>
  <c r="AH88" i="60"/>
  <c r="U88" i="60" a="1"/>
  <c r="U88" i="60" s="1"/>
  <c r="G88" i="60" a="1"/>
  <c r="G88" i="60" s="1"/>
  <c r="D88" i="60" a="1"/>
  <c r="D88" i="60" s="1"/>
  <c r="C94" i="60"/>
  <c r="AG88" i="60" a="1"/>
  <c r="AG88" i="60" s="1"/>
  <c r="S88" i="60" a="1"/>
  <c r="S88" i="60" s="1"/>
  <c r="AH92" i="60"/>
  <c r="P88" i="60" a="1"/>
  <c r="P88" i="60" s="1"/>
  <c r="C88" i="60" a="1"/>
  <c r="C88" i="60" s="1"/>
  <c r="B92" i="60"/>
  <c r="AE88" i="60" a="1"/>
  <c r="AE88" i="60" s="1"/>
  <c r="B88" i="60"/>
  <c r="AP91" i="60"/>
  <c r="AB88" i="60" a="1"/>
  <c r="AB88" i="60" s="1"/>
  <c r="O88" i="60" a="1"/>
  <c r="O88" i="60" s="1"/>
  <c r="B90" i="60"/>
  <c r="AA88" i="60" a="1"/>
  <c r="AA88" i="60" s="1"/>
  <c r="M88" i="60" a="1"/>
  <c r="M88" i="60" s="1"/>
  <c r="J88" i="60" a="1"/>
  <c r="J88" i="60" s="1"/>
  <c r="Y88" i="60" a="1"/>
  <c r="Y88" i="60" s="1"/>
  <c r="B89" i="60"/>
  <c r="V88" i="60" a="1"/>
  <c r="V88" i="60" s="1"/>
  <c r="I88" i="60" a="1"/>
  <c r="I88" i="60" s="1"/>
  <c r="AO88" i="60"/>
  <c r="F142" i="62"/>
  <c r="G133" i="62"/>
  <c r="F119" i="62"/>
  <c r="G110" i="62"/>
  <c r="C175" i="61"/>
  <c r="AG168" i="61" a="1"/>
  <c r="AG168" i="61" s="1"/>
  <c r="AA168" i="61" a="1"/>
  <c r="AA168" i="61" s="1"/>
  <c r="U168" i="61" a="1"/>
  <c r="U168" i="61" s="1"/>
  <c r="O168" i="61" a="1"/>
  <c r="O168" i="61" s="1"/>
  <c r="I168" i="61" a="1"/>
  <c r="I168" i="61" s="1"/>
  <c r="AN167" i="61"/>
  <c r="AI177" i="61"/>
  <c r="C176" i="61"/>
  <c r="AP168" i="61"/>
  <c r="AF168" i="61" a="1"/>
  <c r="AF168" i="61" s="1"/>
  <c r="Z168" i="61" a="1"/>
  <c r="Z168" i="61" s="1"/>
  <c r="T168" i="61" a="1"/>
  <c r="T168" i="61" s="1"/>
  <c r="N168" i="61" a="1"/>
  <c r="N168" i="61" s="1"/>
  <c r="H168" i="61" a="1"/>
  <c r="H168" i="61" s="1"/>
  <c r="C177" i="61"/>
  <c r="AO168" i="61"/>
  <c r="C167" i="61"/>
  <c r="AI179" i="61"/>
  <c r="C178" i="61"/>
  <c r="AI171" i="61"/>
  <c r="AN171" i="61" s="1"/>
  <c r="AL168" i="61"/>
  <c r="Y168" i="61" a="1"/>
  <c r="Y168" i="61" s="1"/>
  <c r="G168" i="61" a="1"/>
  <c r="G168" i="61" s="1"/>
  <c r="C179" i="61"/>
  <c r="AI174" i="61"/>
  <c r="AN174" i="61" s="1"/>
  <c r="AH168" i="61" a="1"/>
  <c r="AH168" i="61" s="1"/>
  <c r="X168" i="61" a="1"/>
  <c r="X168" i="61" s="1"/>
  <c r="P168" i="61" a="1"/>
  <c r="P168" i="61" s="1"/>
  <c r="F168" i="61" a="1"/>
  <c r="F168" i="61" s="1"/>
  <c r="C172" i="61"/>
  <c r="W168" i="61" a="1"/>
  <c r="W168" i="61" s="1"/>
  <c r="E168" i="61" a="1"/>
  <c r="E168" i="61" s="1"/>
  <c r="AD168" i="61" a="1"/>
  <c r="AD168" i="61" s="1"/>
  <c r="V168" i="61" a="1"/>
  <c r="V168" i="61" s="1"/>
  <c r="L168" i="61" a="1"/>
  <c r="L168" i="61" s="1"/>
  <c r="D168" i="61" a="1"/>
  <c r="D168" i="61" s="1"/>
  <c r="AI180" i="61"/>
  <c r="AN180" i="61" s="1"/>
  <c r="B175" i="61"/>
  <c r="K168" i="61" a="1"/>
  <c r="K168" i="61" s="1"/>
  <c r="C180" i="61"/>
  <c r="AI172" i="61"/>
  <c r="AN168" i="61"/>
  <c r="B177" i="61"/>
  <c r="AK168" i="61"/>
  <c r="J168" i="61" a="1"/>
  <c r="J168" i="61" s="1"/>
  <c r="AJ168" i="61"/>
  <c r="AI168" i="61"/>
  <c r="C174" i="61"/>
  <c r="S168" i="61" a="1"/>
  <c r="S168" i="61" s="1"/>
  <c r="B179" i="61"/>
  <c r="C171" i="61"/>
  <c r="AE168" i="61" a="1"/>
  <c r="AE168" i="61" s="1"/>
  <c r="R168" i="61" a="1"/>
  <c r="R168" i="61" s="1"/>
  <c r="AI176" i="61"/>
  <c r="AI173" i="61"/>
  <c r="AN173" i="61" s="1"/>
  <c r="C170" i="61"/>
  <c r="AC168" i="61" a="1"/>
  <c r="AC168" i="61" s="1"/>
  <c r="Q168" i="61" a="1"/>
  <c r="Q168" i="61" s="1"/>
  <c r="AI167" i="61"/>
  <c r="C173" i="61"/>
  <c r="B173" i="61"/>
  <c r="C169" i="61"/>
  <c r="B171" i="61"/>
  <c r="AI178" i="61"/>
  <c r="AN178" i="61" s="1"/>
  <c r="AB168" i="61" a="1"/>
  <c r="AB168" i="61" s="1"/>
  <c r="AI175" i="61"/>
  <c r="AN175" i="61" s="1"/>
  <c r="M168" i="61" a="1"/>
  <c r="M168" i="61" s="1"/>
  <c r="C168" i="61"/>
  <c r="D182" i="61"/>
  <c r="AQ180" i="61" s="1"/>
  <c r="AP81" i="60" a="1"/>
  <c r="AP81" i="60" s="1"/>
  <c r="F113" i="62"/>
  <c r="G104" i="62"/>
  <c r="F126" i="62"/>
  <c r="G117" i="62"/>
  <c r="AQ156" i="61"/>
  <c r="F125" i="62"/>
  <c r="G116" i="62"/>
  <c r="AQ162" i="61"/>
  <c r="AN179" i="61" l="1"/>
  <c r="AN176" i="61"/>
  <c r="AN172" i="61"/>
  <c r="AO91" i="60"/>
  <c r="AQ173" i="61"/>
  <c r="AQ171" i="61"/>
  <c r="AQ177" i="61"/>
  <c r="AQ172" i="61"/>
  <c r="AQ168" i="61" a="1"/>
  <c r="AQ168" i="61" s="1"/>
  <c r="AN177" i="61"/>
  <c r="AO92" i="60"/>
  <c r="AQ175" i="61"/>
  <c r="G125" i="62"/>
  <c r="F134" i="62"/>
  <c r="G119" i="62"/>
  <c r="F128" i="62"/>
  <c r="G123" i="62"/>
  <c r="F132" i="62"/>
  <c r="AI192" i="61"/>
  <c r="C191" i="61"/>
  <c r="AP183" i="61"/>
  <c r="AF183" i="61" a="1"/>
  <c r="AF183" i="61" s="1"/>
  <c r="Z183" i="61" a="1"/>
  <c r="Z183" i="61" s="1"/>
  <c r="T183" i="61" a="1"/>
  <c r="T183" i="61" s="1"/>
  <c r="AI193" i="61"/>
  <c r="B192" i="61"/>
  <c r="AN183" i="61"/>
  <c r="AE183" i="61" a="1"/>
  <c r="AE183" i="61" s="1"/>
  <c r="Y183" i="61" a="1"/>
  <c r="Y183" i="61" s="1"/>
  <c r="S183" i="61" a="1"/>
  <c r="S183" i="61" s="1"/>
  <c r="M183" i="61" a="1"/>
  <c r="M183" i="61" s="1"/>
  <c r="G183" i="61" a="1"/>
  <c r="G183" i="61" s="1"/>
  <c r="C194" i="61"/>
  <c r="C190" i="61"/>
  <c r="C185" i="61"/>
  <c r="AI183" i="61"/>
  <c r="AB183" i="61" a="1"/>
  <c r="AB183" i="61" s="1"/>
  <c r="U183" i="61" a="1"/>
  <c r="U183" i="61" s="1"/>
  <c r="N183" i="61" a="1"/>
  <c r="N183" i="61" s="1"/>
  <c r="C187" i="61"/>
  <c r="AH183" i="61" a="1"/>
  <c r="AH183" i="61" s="1"/>
  <c r="AA183" i="61" a="1"/>
  <c r="AA183" i="61" s="1"/>
  <c r="F183" i="61" a="1"/>
  <c r="F183" i="61" s="1"/>
  <c r="AI195" i="61"/>
  <c r="AN195" i="61" s="1"/>
  <c r="AI191" i="61"/>
  <c r="L183" i="61" a="1"/>
  <c r="L183" i="61" s="1"/>
  <c r="C188" i="61"/>
  <c r="C184" i="61"/>
  <c r="K183" i="61" a="1"/>
  <c r="K183" i="61" s="1"/>
  <c r="C195" i="61"/>
  <c r="C193" i="61"/>
  <c r="C189" i="61"/>
  <c r="AG183" i="61" a="1"/>
  <c r="AG183" i="61" s="1"/>
  <c r="AI182" i="61"/>
  <c r="V183" i="61" a="1"/>
  <c r="V183" i="61" s="1"/>
  <c r="AD183" i="61" a="1"/>
  <c r="AD183" i="61" s="1"/>
  <c r="AI188" i="61"/>
  <c r="AI186" i="61"/>
  <c r="AN186" i="61" s="1"/>
  <c r="R183" i="61" a="1"/>
  <c r="R183" i="61" s="1"/>
  <c r="I183" i="61" a="1"/>
  <c r="I183" i="61" s="1"/>
  <c r="C192" i="61"/>
  <c r="B188" i="61"/>
  <c r="C186" i="61"/>
  <c r="AC183" i="61" a="1"/>
  <c r="AC183" i="61" s="1"/>
  <c r="Q183" i="61" a="1"/>
  <c r="Q183" i="61" s="1"/>
  <c r="AJ183" i="61"/>
  <c r="O183" i="61" a="1"/>
  <c r="O183" i="61" s="1"/>
  <c r="AI189" i="61"/>
  <c r="AN189" i="61" s="1"/>
  <c r="J183" i="61" a="1"/>
  <c r="J183" i="61" s="1"/>
  <c r="H183" i="61" a="1"/>
  <c r="H183" i="61" s="1"/>
  <c r="X183" i="61" a="1"/>
  <c r="X183" i="61" s="1"/>
  <c r="AI194" i="61"/>
  <c r="AN194" i="61" s="1"/>
  <c r="B194" i="61"/>
  <c r="W183" i="61" a="1"/>
  <c r="W183" i="61" s="1"/>
  <c r="D183" i="61" a="1"/>
  <c r="D183" i="61" s="1"/>
  <c r="C183" i="61"/>
  <c r="AN182" i="61"/>
  <c r="C182" i="61"/>
  <c r="AI190" i="61"/>
  <c r="AO183" i="61"/>
  <c r="B190" i="61"/>
  <c r="AL183" i="61"/>
  <c r="AK183" i="61"/>
  <c r="AI187" i="61"/>
  <c r="AN187" i="61" s="1"/>
  <c r="B186" i="61"/>
  <c r="P183" i="61" a="1"/>
  <c r="P183" i="61" s="1"/>
  <c r="E183" i="61" a="1"/>
  <c r="E183" i="61" s="1"/>
  <c r="D197" i="61"/>
  <c r="AQ195" i="61" s="1"/>
  <c r="AI98" i="60"/>
  <c r="AK95" i="60"/>
  <c r="AN99" i="60"/>
  <c r="AG95" i="60" a="1"/>
  <c r="AG95" i="60" s="1"/>
  <c r="T95" i="60" a="1"/>
  <c r="T95" i="60" s="1"/>
  <c r="G95" i="60" a="1"/>
  <c r="G95" i="60" s="1"/>
  <c r="B94" i="60"/>
  <c r="AM99" i="60"/>
  <c r="AJ98" i="60"/>
  <c r="Z95" i="60" a="1"/>
  <c r="Z95" i="60" s="1"/>
  <c r="M95" i="60" a="1"/>
  <c r="M95" i="60" s="1"/>
  <c r="AH98" i="60"/>
  <c r="B96" i="60"/>
  <c r="AF95" i="60" a="1"/>
  <c r="AF95" i="60" s="1"/>
  <c r="S95" i="60" a="1"/>
  <c r="S95" i="60" s="1"/>
  <c r="F95" i="60" a="1"/>
  <c r="F95" i="60" s="1"/>
  <c r="AJ99" i="60"/>
  <c r="B98" i="60"/>
  <c r="Y95" i="60" a="1"/>
  <c r="Y95" i="60" s="1"/>
  <c r="L95" i="60" a="1"/>
  <c r="L95" i="60" s="1"/>
  <c r="E95" i="60" a="1"/>
  <c r="E95" i="60" s="1"/>
  <c r="AI99" i="60"/>
  <c r="B97" i="60"/>
  <c r="AE95" i="60" a="1"/>
  <c r="AE95" i="60" s="1"/>
  <c r="R95" i="60" a="1"/>
  <c r="R95" i="60" s="1"/>
  <c r="K95" i="60" a="1"/>
  <c r="K95" i="60" s="1"/>
  <c r="AH99" i="60"/>
  <c r="AO95" i="60"/>
  <c r="X95" i="60" a="1"/>
  <c r="X95" i="60" s="1"/>
  <c r="Q95" i="60" a="1"/>
  <c r="Q95" i="60" s="1"/>
  <c r="D95" i="60" a="1"/>
  <c r="D95" i="60" s="1"/>
  <c r="B99" i="60"/>
  <c r="AN95" i="60"/>
  <c r="AD95" i="60" a="1"/>
  <c r="AD95" i="60" s="1"/>
  <c r="W95" i="60" a="1"/>
  <c r="W95" i="60" s="1"/>
  <c r="J95" i="60" a="1"/>
  <c r="J95" i="60" s="1"/>
  <c r="AP98" i="60"/>
  <c r="AM95" i="60"/>
  <c r="AC95" i="60" a="1"/>
  <c r="AC95" i="60" s="1"/>
  <c r="P95" i="60" a="1"/>
  <c r="P95" i="60" s="1"/>
  <c r="C95" i="60" a="1"/>
  <c r="C95" i="60" s="1"/>
  <c r="AM94" i="60"/>
  <c r="AP99" i="60"/>
  <c r="U95" i="60" a="1"/>
  <c r="U95" i="60" s="1"/>
  <c r="AH94" i="60"/>
  <c r="AJ95" i="60"/>
  <c r="AN98" i="60"/>
  <c r="AI95" i="60"/>
  <c r="O95" i="60" a="1"/>
  <c r="O95" i="60" s="1"/>
  <c r="AM98" i="60"/>
  <c r="AH95" i="60"/>
  <c r="N95" i="60" a="1"/>
  <c r="N95" i="60" s="1"/>
  <c r="I95" i="60" a="1"/>
  <c r="I95" i="60" s="1"/>
  <c r="AB95" i="60" a="1"/>
  <c r="AB95" i="60" s="1"/>
  <c r="H95" i="60" a="1"/>
  <c r="H95" i="60" s="1"/>
  <c r="AA95" i="60" a="1"/>
  <c r="AA95" i="60" s="1"/>
  <c r="C101" i="60"/>
  <c r="AP95" i="60" s="1" a="1"/>
  <c r="AP95" i="60" s="1"/>
  <c r="V95" i="60" a="1"/>
  <c r="V95" i="60" s="1"/>
  <c r="B95" i="60"/>
  <c r="AN95" i="59"/>
  <c r="B94" i="59"/>
  <c r="AM95" i="59"/>
  <c r="AD95" i="59" a="1"/>
  <c r="AD95" i="59" s="1"/>
  <c r="X95" i="59" a="1"/>
  <c r="X95" i="59" s="1"/>
  <c r="AH98" i="59"/>
  <c r="AM98" i="59" s="1"/>
  <c r="AJ95" i="59"/>
  <c r="AC95" i="59" a="1"/>
  <c r="AC95" i="59" s="1"/>
  <c r="W95" i="59" a="1"/>
  <c r="W95" i="59" s="1"/>
  <c r="Q95" i="59" a="1"/>
  <c r="Q95" i="59" s="1"/>
  <c r="K95" i="59" a="1"/>
  <c r="K95" i="59" s="1"/>
  <c r="B98" i="59"/>
  <c r="AI95" i="59"/>
  <c r="AH99" i="59"/>
  <c r="B97" i="59"/>
  <c r="AH95" i="59"/>
  <c r="AB95" i="59" a="1"/>
  <c r="AB95" i="59" s="1"/>
  <c r="V95" i="59" a="1"/>
  <c r="V95" i="59" s="1"/>
  <c r="P95" i="59" a="1"/>
  <c r="P95" i="59" s="1"/>
  <c r="B99" i="59"/>
  <c r="B96" i="59"/>
  <c r="B95" i="59"/>
  <c r="AA95" i="59" a="1"/>
  <c r="AA95" i="59" s="1"/>
  <c r="N95" i="59" a="1"/>
  <c r="N95" i="59" s="1"/>
  <c r="E95" i="59" a="1"/>
  <c r="E95" i="59" s="1"/>
  <c r="H95" i="59" a="1"/>
  <c r="H95" i="59" s="1"/>
  <c r="Z95" i="59" a="1"/>
  <c r="Z95" i="59" s="1"/>
  <c r="D95" i="59" a="1"/>
  <c r="D95" i="59" s="1"/>
  <c r="M95" i="59" a="1"/>
  <c r="M95" i="59" s="1"/>
  <c r="C95" i="59" a="1"/>
  <c r="C95" i="59" s="1"/>
  <c r="AG95" i="59" a="1"/>
  <c r="AG95" i="59" s="1"/>
  <c r="Y95" i="59" a="1"/>
  <c r="Y95" i="59" s="1"/>
  <c r="L95" i="59" a="1"/>
  <c r="L95" i="59" s="1"/>
  <c r="AM94" i="59"/>
  <c r="AH94" i="59"/>
  <c r="AO95" i="59"/>
  <c r="U95" i="59" a="1"/>
  <c r="U95" i="59" s="1"/>
  <c r="J95" i="59" a="1"/>
  <c r="J95" i="59" s="1"/>
  <c r="AK95" i="59"/>
  <c r="T95" i="59" a="1"/>
  <c r="T95" i="59" s="1"/>
  <c r="I95" i="59" a="1"/>
  <c r="I95" i="59" s="1"/>
  <c r="O95" i="59" a="1"/>
  <c r="O95" i="59" s="1"/>
  <c r="G95" i="59" a="1"/>
  <c r="G95" i="59" s="1"/>
  <c r="S95" i="59" a="1"/>
  <c r="S95" i="59" s="1"/>
  <c r="F95" i="59" a="1"/>
  <c r="F95" i="59" s="1"/>
  <c r="R95" i="59" a="1"/>
  <c r="R95" i="59" s="1"/>
  <c r="AF95" i="59" a="1"/>
  <c r="AF95" i="59" s="1"/>
  <c r="AE95" i="59" a="1"/>
  <c r="AE95" i="59" s="1"/>
  <c r="C101" i="59"/>
  <c r="AP98" i="59" s="1"/>
  <c r="AP91" i="59"/>
  <c r="AM92" i="59"/>
  <c r="AQ174" i="61"/>
  <c r="AP92" i="59"/>
  <c r="F135" i="62"/>
  <c r="G126" i="62"/>
  <c r="G113" i="62"/>
  <c r="F122" i="62"/>
  <c r="F151" i="62"/>
  <c r="G142" i="62"/>
  <c r="AQ179" i="61"/>
  <c r="AQ176" i="61"/>
  <c r="G111" i="62"/>
  <c r="F120" i="62"/>
  <c r="AQ178" i="61"/>
  <c r="AP88" i="60" a="1"/>
  <c r="AP88" i="60" s="1"/>
  <c r="AP88" i="59" a="1"/>
  <c r="AP88" i="59" s="1"/>
  <c r="AN191" i="61" l="1"/>
  <c r="AN192" i="61"/>
  <c r="AO98" i="60"/>
  <c r="AM99" i="59"/>
  <c r="AO99" i="60"/>
  <c r="AQ191" i="61"/>
  <c r="AI210" i="61"/>
  <c r="AN210" i="61" s="1"/>
  <c r="B209" i="61"/>
  <c r="AI202" i="61"/>
  <c r="AN202" i="61" s="1"/>
  <c r="B201" i="61"/>
  <c r="AJ198" i="61"/>
  <c r="C203" i="61"/>
  <c r="AI204" i="61"/>
  <c r="AN204" i="61" s="1"/>
  <c r="B203" i="61"/>
  <c r="AH198" i="61" a="1"/>
  <c r="AH198" i="61" s="1"/>
  <c r="C205" i="61"/>
  <c r="AG198" i="61" a="1"/>
  <c r="AG198" i="61" s="1"/>
  <c r="AI207" i="61"/>
  <c r="C206" i="61"/>
  <c r="AP198" i="61"/>
  <c r="AF198" i="61" a="1"/>
  <c r="AF198" i="61" s="1"/>
  <c r="Z198" i="61" a="1"/>
  <c r="Z198" i="61" s="1"/>
  <c r="T198" i="61" a="1"/>
  <c r="T198" i="61" s="1"/>
  <c r="N198" i="61" a="1"/>
  <c r="N198" i="61" s="1"/>
  <c r="C200" i="61"/>
  <c r="C199" i="61"/>
  <c r="AD198" i="61" a="1"/>
  <c r="AD198" i="61" s="1"/>
  <c r="AO198" i="61"/>
  <c r="AB198" i="61" a="1"/>
  <c r="AB198" i="61" s="1"/>
  <c r="E198" i="61" a="1"/>
  <c r="E198" i="61" s="1"/>
  <c r="AI208" i="61"/>
  <c r="AI206" i="61"/>
  <c r="AN198" i="61"/>
  <c r="L198" i="61" a="1"/>
  <c r="L198" i="61" s="1"/>
  <c r="D198" i="61" a="1"/>
  <c r="D198" i="61" s="1"/>
  <c r="C210" i="61"/>
  <c r="C208" i="61"/>
  <c r="C204" i="61"/>
  <c r="AL198" i="61"/>
  <c r="AA198" i="61" a="1"/>
  <c r="AA198" i="61" s="1"/>
  <c r="S198" i="61" a="1"/>
  <c r="S198" i="61" s="1"/>
  <c r="K198" i="61" a="1"/>
  <c r="K198" i="61" s="1"/>
  <c r="C202" i="61"/>
  <c r="AK198" i="61"/>
  <c r="J198" i="61" a="1"/>
  <c r="J198" i="61" s="1"/>
  <c r="AN197" i="61"/>
  <c r="B205" i="61"/>
  <c r="X198" i="61" a="1"/>
  <c r="X198" i="61" s="1"/>
  <c r="AI201" i="61"/>
  <c r="AN201" i="61" s="1"/>
  <c r="AI198" i="61"/>
  <c r="V198" i="61" a="1"/>
  <c r="V198" i="61" s="1"/>
  <c r="H198" i="61" a="1"/>
  <c r="H198" i="61" s="1"/>
  <c r="C201" i="61"/>
  <c r="U198" i="61" a="1"/>
  <c r="U198" i="61" s="1"/>
  <c r="B207" i="61"/>
  <c r="Q198" i="61" a="1"/>
  <c r="Q198" i="61" s="1"/>
  <c r="F198" i="61" a="1"/>
  <c r="F198" i="61" s="1"/>
  <c r="AE198" i="61" a="1"/>
  <c r="AE198" i="61" s="1"/>
  <c r="P198" i="61" a="1"/>
  <c r="P198" i="61" s="1"/>
  <c r="C198" i="61"/>
  <c r="AI203" i="61"/>
  <c r="AI197" i="61"/>
  <c r="Y198" i="61" a="1"/>
  <c r="Y198" i="61" s="1"/>
  <c r="C197" i="61"/>
  <c r="AI205" i="61"/>
  <c r="W198" i="61" a="1"/>
  <c r="W198" i="61" s="1"/>
  <c r="R198" i="61" a="1"/>
  <c r="R198" i="61" s="1"/>
  <c r="O198" i="61" a="1"/>
  <c r="O198" i="61" s="1"/>
  <c r="AI209" i="61"/>
  <c r="AN209" i="61" s="1"/>
  <c r="C209" i="61"/>
  <c r="M198" i="61" a="1"/>
  <c r="M198" i="61" s="1"/>
  <c r="C207" i="61"/>
  <c r="AC198" i="61" a="1"/>
  <c r="AC198" i="61" s="1"/>
  <c r="I198" i="61" a="1"/>
  <c r="I198" i="61" s="1"/>
  <c r="G198" i="61" a="1"/>
  <c r="G198" i="61" s="1"/>
  <c r="D212" i="61"/>
  <c r="AQ203" i="61" s="1"/>
  <c r="AQ188" i="61"/>
  <c r="G120" i="62"/>
  <c r="F129" i="62"/>
  <c r="F160" i="62"/>
  <c r="G151" i="62"/>
  <c r="AN190" i="61"/>
  <c r="B105" i="59"/>
  <c r="AI102" i="59"/>
  <c r="AH106" i="59"/>
  <c r="B104" i="59"/>
  <c r="AH102" i="59"/>
  <c r="AB102" i="59" a="1"/>
  <c r="AB102" i="59" s="1"/>
  <c r="V102" i="59" a="1"/>
  <c r="V102" i="59" s="1"/>
  <c r="P102" i="59" a="1"/>
  <c r="P102" i="59" s="1"/>
  <c r="J102" i="59" a="1"/>
  <c r="J102" i="59" s="1"/>
  <c r="D102" i="59" a="1"/>
  <c r="D102" i="59" s="1"/>
  <c r="B106" i="59"/>
  <c r="AG102" i="59" a="1"/>
  <c r="AG102" i="59" s="1"/>
  <c r="AA102" i="59" a="1"/>
  <c r="AA102" i="59" s="1"/>
  <c r="U102" i="59" a="1"/>
  <c r="U102" i="59" s="1"/>
  <c r="O102" i="59" a="1"/>
  <c r="O102" i="59" s="1"/>
  <c r="I102" i="59" a="1"/>
  <c r="I102" i="59" s="1"/>
  <c r="C102" i="59" a="1"/>
  <c r="C102" i="59" s="1"/>
  <c r="B103" i="59"/>
  <c r="B102" i="59"/>
  <c r="AF102" i="59" a="1"/>
  <c r="AF102" i="59" s="1"/>
  <c r="Z102" i="59" a="1"/>
  <c r="Z102" i="59" s="1"/>
  <c r="T102" i="59" a="1"/>
  <c r="T102" i="59" s="1"/>
  <c r="N102" i="59" a="1"/>
  <c r="N102" i="59" s="1"/>
  <c r="H102" i="59" a="1"/>
  <c r="H102" i="59" s="1"/>
  <c r="AM101" i="59"/>
  <c r="AH101" i="59"/>
  <c r="AO102" i="59"/>
  <c r="AE102" i="59" a="1"/>
  <c r="AE102" i="59" s="1"/>
  <c r="Y102" i="59" a="1"/>
  <c r="Y102" i="59" s="1"/>
  <c r="S102" i="59" a="1"/>
  <c r="S102" i="59" s="1"/>
  <c r="M102" i="59" a="1"/>
  <c r="M102" i="59" s="1"/>
  <c r="G102" i="59" a="1"/>
  <c r="G102" i="59" s="1"/>
  <c r="AN102" i="59"/>
  <c r="B101" i="59"/>
  <c r="W102" i="59" a="1"/>
  <c r="W102" i="59" s="1"/>
  <c r="E102" i="59" a="1"/>
  <c r="E102" i="59" s="1"/>
  <c r="AD102" i="59" a="1"/>
  <c r="AD102" i="59" s="1"/>
  <c r="AM102" i="59"/>
  <c r="R102" i="59" a="1"/>
  <c r="R102" i="59" s="1"/>
  <c r="L102" i="59" a="1"/>
  <c r="L102" i="59" s="1"/>
  <c r="AK102" i="59"/>
  <c r="AJ102" i="59"/>
  <c r="Q102" i="59" a="1"/>
  <c r="Q102" i="59" s="1"/>
  <c r="X102" i="59" a="1"/>
  <c r="X102" i="59" s="1"/>
  <c r="AH105" i="59"/>
  <c r="AM105" i="59" s="1"/>
  <c r="AC102" i="59" a="1"/>
  <c r="AC102" i="59" s="1"/>
  <c r="K102" i="59" a="1"/>
  <c r="K102" i="59" s="1"/>
  <c r="F102" i="59" a="1"/>
  <c r="F102" i="59" s="1"/>
  <c r="C108" i="59"/>
  <c r="AP102" i="59" s="1" a="1"/>
  <c r="AP102" i="59" s="1"/>
  <c r="F143" i="62"/>
  <c r="G134" i="62"/>
  <c r="AQ192" i="61"/>
  <c r="AN188" i="61"/>
  <c r="G132" i="62"/>
  <c r="F141" i="62"/>
  <c r="AP95" i="59" a="1"/>
  <c r="AP95" i="59" s="1"/>
  <c r="AQ187" i="61"/>
  <c r="AN193" i="61"/>
  <c r="AQ189" i="61"/>
  <c r="G135" i="62"/>
  <c r="F144" i="62"/>
  <c r="AP99" i="59"/>
  <c r="AQ183" i="61" a="1"/>
  <c r="AQ183" i="61" s="1"/>
  <c r="AQ194" i="61"/>
  <c r="B106" i="60"/>
  <c r="AN106" i="60"/>
  <c r="AM102" i="60"/>
  <c r="AD102" i="60" a="1"/>
  <c r="AD102" i="60" s="1"/>
  <c r="AI105" i="60"/>
  <c r="AJ102" i="60"/>
  <c r="AC102" i="60" a="1"/>
  <c r="AC102" i="60" s="1"/>
  <c r="W102" i="60" a="1"/>
  <c r="W102" i="60" s="1"/>
  <c r="Q102" i="60" a="1"/>
  <c r="Q102" i="60" s="1"/>
  <c r="K102" i="60" a="1"/>
  <c r="K102" i="60" s="1"/>
  <c r="AJ106" i="60"/>
  <c r="B105" i="60"/>
  <c r="AI106" i="60"/>
  <c r="B104" i="60"/>
  <c r="AM106" i="60"/>
  <c r="AI102" i="60"/>
  <c r="AH102" i="60"/>
  <c r="Z102" i="60" a="1"/>
  <c r="Z102" i="60" s="1"/>
  <c r="S102" i="60" a="1"/>
  <c r="S102" i="60" s="1"/>
  <c r="L102" i="60" a="1"/>
  <c r="L102" i="60" s="1"/>
  <c r="E102" i="60" a="1"/>
  <c r="E102" i="60" s="1"/>
  <c r="AH106" i="60"/>
  <c r="AG102" i="60" a="1"/>
  <c r="AG102" i="60" s="1"/>
  <c r="AP105" i="60"/>
  <c r="Y102" i="60" a="1"/>
  <c r="Y102" i="60" s="1"/>
  <c r="R102" i="60" a="1"/>
  <c r="R102" i="60" s="1"/>
  <c r="D102" i="60" a="1"/>
  <c r="D102" i="60" s="1"/>
  <c r="AF102" i="60" a="1"/>
  <c r="AF102" i="60" s="1"/>
  <c r="J102" i="60" a="1"/>
  <c r="J102" i="60" s="1"/>
  <c r="C102" i="60" a="1"/>
  <c r="C102" i="60" s="1"/>
  <c r="AN105" i="60"/>
  <c r="X102" i="60" a="1"/>
  <c r="X102" i="60" s="1"/>
  <c r="I102" i="60" a="1"/>
  <c r="I102" i="60" s="1"/>
  <c r="B102" i="60"/>
  <c r="AM105" i="60"/>
  <c r="B103" i="60"/>
  <c r="AE102" i="60" a="1"/>
  <c r="AE102" i="60" s="1"/>
  <c r="P102" i="60" a="1"/>
  <c r="P102" i="60" s="1"/>
  <c r="AM101" i="60"/>
  <c r="O102" i="60" a="1"/>
  <c r="O102" i="60" s="1"/>
  <c r="H102" i="60" a="1"/>
  <c r="H102" i="60" s="1"/>
  <c r="AH101" i="60"/>
  <c r="AH105" i="60"/>
  <c r="U102" i="60" a="1"/>
  <c r="U102" i="60" s="1"/>
  <c r="B101" i="60"/>
  <c r="T102" i="60" a="1"/>
  <c r="T102" i="60" s="1"/>
  <c r="AO102" i="60"/>
  <c r="N102" i="60" a="1"/>
  <c r="N102" i="60" s="1"/>
  <c r="AN102" i="60"/>
  <c r="AK102" i="60"/>
  <c r="M102" i="60" a="1"/>
  <c r="M102" i="60" s="1"/>
  <c r="C108" i="60"/>
  <c r="AP102" i="60" s="1" a="1"/>
  <c r="AP102" i="60" s="1"/>
  <c r="G102" i="60" a="1"/>
  <c r="G102" i="60" s="1"/>
  <c r="AP106" i="60"/>
  <c r="AB102" i="60" a="1"/>
  <c r="AB102" i="60" s="1"/>
  <c r="AA102" i="60" a="1"/>
  <c r="AA102" i="60" s="1"/>
  <c r="F102" i="60" a="1"/>
  <c r="F102" i="60" s="1"/>
  <c r="AJ105" i="60"/>
  <c r="V102" i="60" a="1"/>
  <c r="V102" i="60" s="1"/>
  <c r="AQ190" i="61"/>
  <c r="F131" i="62"/>
  <c r="G122" i="62"/>
  <c r="AQ186" i="61"/>
  <c r="AQ193" i="61"/>
  <c r="F137" i="62"/>
  <c r="G128" i="62"/>
  <c r="AN207" i="61" l="1"/>
  <c r="AM106" i="59"/>
  <c r="AQ208" i="61"/>
  <c r="AQ206" i="61"/>
  <c r="AQ202" i="61"/>
  <c r="AP106" i="59"/>
  <c r="AN203" i="61"/>
  <c r="AP105" i="59"/>
  <c r="AQ209" i="61"/>
  <c r="AQ204" i="61"/>
  <c r="AN206" i="61"/>
  <c r="C115" i="60"/>
  <c r="AP109" i="60" s="1" a="1"/>
  <c r="AP109" i="60" s="1"/>
  <c r="AP112" i="60"/>
  <c r="AG109" i="60" a="1"/>
  <c r="AG109" i="60" s="1"/>
  <c r="AA109" i="60" a="1"/>
  <c r="AA109" i="60" s="1"/>
  <c r="U109" i="60" a="1"/>
  <c r="U109" i="60" s="1"/>
  <c r="O109" i="60" a="1"/>
  <c r="O109" i="60" s="1"/>
  <c r="AP113" i="60"/>
  <c r="AN112" i="60"/>
  <c r="AF109" i="60" a="1"/>
  <c r="AF109" i="60" s="1"/>
  <c r="Z109" i="60" a="1"/>
  <c r="Z109" i="60" s="1"/>
  <c r="T109" i="60" a="1"/>
  <c r="T109" i="60" s="1"/>
  <c r="N109" i="60" a="1"/>
  <c r="N109" i="60" s="1"/>
  <c r="H109" i="60" a="1"/>
  <c r="H109" i="60" s="1"/>
  <c r="AM112" i="60"/>
  <c r="AH108" i="60"/>
  <c r="AJ112" i="60"/>
  <c r="AI112" i="60"/>
  <c r="AN109" i="60"/>
  <c r="AC109" i="60" a="1"/>
  <c r="AC109" i="60" s="1"/>
  <c r="AN113" i="60"/>
  <c r="B112" i="60"/>
  <c r="AK109" i="60"/>
  <c r="AB109" i="60" a="1"/>
  <c r="AB109" i="60" s="1"/>
  <c r="S109" i="60" a="1"/>
  <c r="S109" i="60" s="1"/>
  <c r="AI109" i="60"/>
  <c r="R109" i="60" a="1"/>
  <c r="R109" i="60" s="1"/>
  <c r="AJ113" i="60"/>
  <c r="AH109" i="60"/>
  <c r="Y109" i="60" a="1"/>
  <c r="Y109" i="60" s="1"/>
  <c r="J109" i="60" a="1"/>
  <c r="J109" i="60" s="1"/>
  <c r="C109" i="60" a="1"/>
  <c r="C109" i="60" s="1"/>
  <c r="B113" i="60"/>
  <c r="AH112" i="60"/>
  <c r="AE109" i="60" a="1"/>
  <c r="AE109" i="60" s="1"/>
  <c r="B111" i="60"/>
  <c r="G109" i="60" a="1"/>
  <c r="G109" i="60" s="1"/>
  <c r="AD109" i="60" a="1"/>
  <c r="AD109" i="60" s="1"/>
  <c r="Q109" i="60" a="1"/>
  <c r="Q109" i="60" s="1"/>
  <c r="F109" i="60" a="1"/>
  <c r="F109" i="60" s="1"/>
  <c r="P109" i="60" a="1"/>
  <c r="P109" i="60" s="1"/>
  <c r="E109" i="60" a="1"/>
  <c r="E109" i="60" s="1"/>
  <c r="D109" i="60" a="1"/>
  <c r="D109" i="60" s="1"/>
  <c r="AM113" i="60"/>
  <c r="B110" i="60"/>
  <c r="B109" i="60"/>
  <c r="AI113" i="60"/>
  <c r="AO109" i="60"/>
  <c r="X109" i="60" a="1"/>
  <c r="X109" i="60" s="1"/>
  <c r="M109" i="60" a="1"/>
  <c r="M109" i="60" s="1"/>
  <c r="AM108" i="60"/>
  <c r="W109" i="60" a="1"/>
  <c r="W109" i="60" s="1"/>
  <c r="V109" i="60" a="1"/>
  <c r="V109" i="60" s="1"/>
  <c r="L109" i="60" a="1"/>
  <c r="L109" i="60" s="1"/>
  <c r="K109" i="60" a="1"/>
  <c r="K109" i="60" s="1"/>
  <c r="I109" i="60" a="1"/>
  <c r="I109" i="60" s="1"/>
  <c r="AH113" i="60"/>
  <c r="AM109" i="60"/>
  <c r="AJ109" i="60"/>
  <c r="B108" i="60"/>
  <c r="G144" i="62"/>
  <c r="F153" i="62"/>
  <c r="F169" i="62"/>
  <c r="G160" i="62"/>
  <c r="AQ198" i="61" a="1"/>
  <c r="AQ198" i="61" s="1"/>
  <c r="AN208" i="61"/>
  <c r="AO106" i="60"/>
  <c r="AQ205" i="61"/>
  <c r="AQ210" i="61"/>
  <c r="G141" i="62"/>
  <c r="F150" i="62"/>
  <c r="G129" i="62"/>
  <c r="F138" i="62"/>
  <c r="G131" i="62"/>
  <c r="F140" i="62"/>
  <c r="AO105" i="60"/>
  <c r="G143" i="62"/>
  <c r="F152" i="62"/>
  <c r="AQ201" i="61"/>
  <c r="AG109" i="59" a="1"/>
  <c r="AG109" i="59" s="1"/>
  <c r="AA109" i="59" a="1"/>
  <c r="AA109" i="59" s="1"/>
  <c r="U109" i="59" a="1"/>
  <c r="U109" i="59" s="1"/>
  <c r="B110" i="59"/>
  <c r="B109" i="59"/>
  <c r="AF109" i="59" a="1"/>
  <c r="AF109" i="59" s="1"/>
  <c r="Z109" i="59" a="1"/>
  <c r="Z109" i="59" s="1"/>
  <c r="T109" i="59" a="1"/>
  <c r="T109" i="59" s="1"/>
  <c r="N109" i="59" a="1"/>
  <c r="N109" i="59" s="1"/>
  <c r="H109" i="59" a="1"/>
  <c r="H109" i="59" s="1"/>
  <c r="AM108" i="59"/>
  <c r="AH108" i="59"/>
  <c r="AO109" i="59"/>
  <c r="AE109" i="59" a="1"/>
  <c r="AE109" i="59" s="1"/>
  <c r="Y109" i="59" a="1"/>
  <c r="Y109" i="59" s="1"/>
  <c r="S109" i="59" a="1"/>
  <c r="S109" i="59" s="1"/>
  <c r="M109" i="59" a="1"/>
  <c r="M109" i="59" s="1"/>
  <c r="G109" i="59" a="1"/>
  <c r="G109" i="59" s="1"/>
  <c r="AN109" i="59"/>
  <c r="B108" i="59"/>
  <c r="AM109" i="59"/>
  <c r="AD109" i="59" a="1"/>
  <c r="AD109" i="59" s="1"/>
  <c r="X109" i="59" a="1"/>
  <c r="X109" i="59" s="1"/>
  <c r="R109" i="59" a="1"/>
  <c r="R109" i="59" s="1"/>
  <c r="L109" i="59" a="1"/>
  <c r="L109" i="59" s="1"/>
  <c r="F109" i="59" a="1"/>
  <c r="F109" i="59" s="1"/>
  <c r="AK109" i="59"/>
  <c r="AH112" i="59"/>
  <c r="AM112" i="59" s="1"/>
  <c r="AJ109" i="59"/>
  <c r="AC109" i="59" a="1"/>
  <c r="AC109" i="59" s="1"/>
  <c r="W109" i="59" a="1"/>
  <c r="W109" i="59" s="1"/>
  <c r="Q109" i="59" a="1"/>
  <c r="Q109" i="59" s="1"/>
  <c r="K109" i="59" a="1"/>
  <c r="K109" i="59" s="1"/>
  <c r="E109" i="59" a="1"/>
  <c r="E109" i="59" s="1"/>
  <c r="B112" i="59"/>
  <c r="AI109" i="59"/>
  <c r="AH113" i="59"/>
  <c r="AM113" i="59" s="1"/>
  <c r="B111" i="59"/>
  <c r="AH109" i="59"/>
  <c r="I109" i="59" a="1"/>
  <c r="I109" i="59" s="1"/>
  <c r="D109" i="59" a="1"/>
  <c r="D109" i="59" s="1"/>
  <c r="AB109" i="59" a="1"/>
  <c r="AB109" i="59" s="1"/>
  <c r="C109" i="59" a="1"/>
  <c r="C109" i="59" s="1"/>
  <c r="V109" i="59" a="1"/>
  <c r="V109" i="59" s="1"/>
  <c r="O109" i="59" a="1"/>
  <c r="O109" i="59" s="1"/>
  <c r="J109" i="59" a="1"/>
  <c r="J109" i="59" s="1"/>
  <c r="P109" i="59" a="1"/>
  <c r="P109" i="59" s="1"/>
  <c r="B113" i="59"/>
  <c r="C115" i="59"/>
  <c r="AP109" i="59" s="1" a="1"/>
  <c r="AP109" i="59" s="1"/>
  <c r="AQ207" i="61"/>
  <c r="C220" i="61"/>
  <c r="AI221" i="61"/>
  <c r="AI222" i="61"/>
  <c r="AN222" i="61" s="1"/>
  <c r="C221" i="61"/>
  <c r="AI223" i="61"/>
  <c r="B222" i="61"/>
  <c r="C224" i="61"/>
  <c r="AI225" i="61"/>
  <c r="AN225" i="61" s="1"/>
  <c r="B224" i="61"/>
  <c r="AI220" i="61"/>
  <c r="C217" i="61"/>
  <c r="AH213" i="61" a="1"/>
  <c r="AH213" i="61" s="1"/>
  <c r="AB213" i="61" a="1"/>
  <c r="AB213" i="61" s="1"/>
  <c r="V213" i="61" a="1"/>
  <c r="V213" i="61" s="1"/>
  <c r="P213" i="61" a="1"/>
  <c r="P213" i="61" s="1"/>
  <c r="AG213" i="61" a="1"/>
  <c r="AG213" i="61" s="1"/>
  <c r="AA213" i="61" a="1"/>
  <c r="AA213" i="61" s="1"/>
  <c r="U213" i="61" a="1"/>
  <c r="U213" i="61" s="1"/>
  <c r="O213" i="61" a="1"/>
  <c r="O213" i="61" s="1"/>
  <c r="I213" i="61" a="1"/>
  <c r="I213" i="61" s="1"/>
  <c r="AN212" i="61"/>
  <c r="C223" i="61"/>
  <c r="C218" i="61"/>
  <c r="AP213" i="61"/>
  <c r="AF213" i="61" a="1"/>
  <c r="AF213" i="61" s="1"/>
  <c r="Z213" i="61" a="1"/>
  <c r="Z213" i="61" s="1"/>
  <c r="T213" i="61" a="1"/>
  <c r="T213" i="61" s="1"/>
  <c r="N213" i="61" a="1"/>
  <c r="N213" i="61" s="1"/>
  <c r="H213" i="61" a="1"/>
  <c r="H213" i="61" s="1"/>
  <c r="C225" i="61"/>
  <c r="B218" i="61"/>
  <c r="AO213" i="61"/>
  <c r="C212" i="61"/>
  <c r="C216" i="61"/>
  <c r="AL213" i="61"/>
  <c r="C219" i="61"/>
  <c r="C215" i="61"/>
  <c r="AJ213" i="61"/>
  <c r="J213" i="61" a="1"/>
  <c r="J213" i="61" s="1"/>
  <c r="AI216" i="61"/>
  <c r="AN216" i="61" s="1"/>
  <c r="AE213" i="61" a="1"/>
  <c r="AE213" i="61" s="1"/>
  <c r="S213" i="61" a="1"/>
  <c r="S213" i="61" s="1"/>
  <c r="AI219" i="61"/>
  <c r="AN219" i="61" s="1"/>
  <c r="B216" i="61"/>
  <c r="AD213" i="61" a="1"/>
  <c r="AD213" i="61" s="1"/>
  <c r="R213" i="61" a="1"/>
  <c r="R213" i="61" s="1"/>
  <c r="G213" i="61" a="1"/>
  <c r="G213" i="61" s="1"/>
  <c r="AC213" i="61" a="1"/>
  <c r="AC213" i="61" s="1"/>
  <c r="Q213" i="61" a="1"/>
  <c r="Q213" i="61" s="1"/>
  <c r="F213" i="61" a="1"/>
  <c r="F213" i="61" s="1"/>
  <c r="E213" i="61" a="1"/>
  <c r="E213" i="61" s="1"/>
  <c r="X213" i="61" a="1"/>
  <c r="X213" i="61" s="1"/>
  <c r="D213" i="61" a="1"/>
  <c r="D213" i="61" s="1"/>
  <c r="C214" i="61"/>
  <c r="AI212" i="61"/>
  <c r="AK213" i="61"/>
  <c r="AI218" i="61"/>
  <c r="AI213" i="61"/>
  <c r="M213" i="61" a="1"/>
  <c r="M213" i="61" s="1"/>
  <c r="L213" i="61" a="1"/>
  <c r="L213" i="61" s="1"/>
  <c r="AI224" i="61"/>
  <c r="AN224" i="61" s="1"/>
  <c r="C222" i="61"/>
  <c r="C213" i="61"/>
  <c r="B220" i="61"/>
  <c r="AN213" i="61"/>
  <c r="AI217" i="61"/>
  <c r="AN217" i="61" s="1"/>
  <c r="Y213" i="61" a="1"/>
  <c r="Y213" i="61" s="1"/>
  <c r="K213" i="61" a="1"/>
  <c r="K213" i="61" s="1"/>
  <c r="W213" i="61" a="1"/>
  <c r="W213" i="61" s="1"/>
  <c r="D227" i="61"/>
  <c r="AQ220" i="61" s="1"/>
  <c r="AN205" i="61"/>
  <c r="G137" i="62"/>
  <c r="F146" i="62"/>
  <c r="AN220" i="61" l="1"/>
  <c r="AN221" i="61"/>
  <c r="AN218" i="61"/>
  <c r="AQ223" i="61"/>
  <c r="AN223" i="61"/>
  <c r="AP112" i="59"/>
  <c r="AO113" i="60"/>
  <c r="AQ219" i="61"/>
  <c r="AQ225" i="61"/>
  <c r="AQ213" i="61" a="1"/>
  <c r="AQ213" i="61" s="1"/>
  <c r="F155" i="62"/>
  <c r="G146" i="62"/>
  <c r="AQ216" i="61"/>
  <c r="AP113" i="59"/>
  <c r="F149" i="62"/>
  <c r="G140" i="62"/>
  <c r="G150" i="62"/>
  <c r="F159" i="62"/>
  <c r="AO112" i="60"/>
  <c r="AQ221" i="61"/>
  <c r="AN120" i="60"/>
  <c r="AO116" i="60"/>
  <c r="AE116" i="60" a="1"/>
  <c r="AE116" i="60" s="1"/>
  <c r="Y116" i="60" a="1"/>
  <c r="Y116" i="60" s="1"/>
  <c r="S116" i="60" a="1"/>
  <c r="S116" i="60" s="1"/>
  <c r="M116" i="60" a="1"/>
  <c r="M116" i="60" s="1"/>
  <c r="G116" i="60" a="1"/>
  <c r="G116" i="60" s="1"/>
  <c r="AJ119" i="60"/>
  <c r="AM116" i="60"/>
  <c r="AD116" i="60" a="1"/>
  <c r="AD116" i="60" s="1"/>
  <c r="X116" i="60" a="1"/>
  <c r="X116" i="60" s="1"/>
  <c r="R116" i="60" a="1"/>
  <c r="R116" i="60" s="1"/>
  <c r="L116" i="60" a="1"/>
  <c r="L116" i="60" s="1"/>
  <c r="F116" i="60" a="1"/>
  <c r="F116" i="60" s="1"/>
  <c r="AI119" i="60"/>
  <c r="AK116" i="60"/>
  <c r="AJ120" i="60"/>
  <c r="AH119" i="60"/>
  <c r="AH120" i="60"/>
  <c r="B118" i="60"/>
  <c r="AH116" i="60"/>
  <c r="AB116" i="60" a="1"/>
  <c r="AB116" i="60" s="1"/>
  <c r="V116" i="60" a="1"/>
  <c r="V116" i="60" s="1"/>
  <c r="P116" i="60" a="1"/>
  <c r="P116" i="60" s="1"/>
  <c r="J116" i="60" a="1"/>
  <c r="J116" i="60" s="1"/>
  <c r="D116" i="60" a="1"/>
  <c r="D116" i="60" s="1"/>
  <c r="AM120" i="60"/>
  <c r="AH115" i="60"/>
  <c r="B120" i="60"/>
  <c r="AJ116" i="60"/>
  <c r="Q116" i="60" a="1"/>
  <c r="Q116" i="60" s="1"/>
  <c r="AN119" i="60"/>
  <c r="AG116" i="60" a="1"/>
  <c r="AG116" i="60" s="1"/>
  <c r="O116" i="60" a="1"/>
  <c r="O116" i="60" s="1"/>
  <c r="C122" i="60"/>
  <c r="AP116" i="60" s="1" a="1"/>
  <c r="AP116" i="60" s="1"/>
  <c r="B119" i="60"/>
  <c r="U116" i="60" a="1"/>
  <c r="U116" i="60" s="1"/>
  <c r="E116" i="60" a="1"/>
  <c r="E116" i="60" s="1"/>
  <c r="AN116" i="60"/>
  <c r="AI116" i="60"/>
  <c r="T116" i="60" a="1"/>
  <c r="T116" i="60" s="1"/>
  <c r="C116" i="60" a="1"/>
  <c r="C116" i="60" s="1"/>
  <c r="B116" i="60"/>
  <c r="AF116" i="60" a="1"/>
  <c r="AF116" i="60" s="1"/>
  <c r="AM115" i="60"/>
  <c r="B115" i="60"/>
  <c r="AC116" i="60" a="1"/>
  <c r="AC116" i="60" s="1"/>
  <c r="N116" i="60" a="1"/>
  <c r="N116" i="60" s="1"/>
  <c r="AP120" i="60"/>
  <c r="AI120" i="60"/>
  <c r="Z116" i="60" a="1"/>
  <c r="Z116" i="60" s="1"/>
  <c r="AP119" i="60"/>
  <c r="W116" i="60" a="1"/>
  <c r="W116" i="60" s="1"/>
  <c r="AM119" i="60"/>
  <c r="K116" i="60" a="1"/>
  <c r="K116" i="60" s="1"/>
  <c r="I116" i="60" a="1"/>
  <c r="I116" i="60" s="1"/>
  <c r="H116" i="60" a="1"/>
  <c r="H116" i="60" s="1"/>
  <c r="B117" i="60"/>
  <c r="AA116" i="60" a="1"/>
  <c r="AA116" i="60" s="1"/>
  <c r="AI239" i="61"/>
  <c r="AN239" i="61" s="1"/>
  <c r="C238" i="61"/>
  <c r="AI231" i="61"/>
  <c r="AN231" i="61" s="1"/>
  <c r="AL228" i="61"/>
  <c r="C239" i="61"/>
  <c r="C231" i="61"/>
  <c r="AK228" i="61"/>
  <c r="AD228" i="61" a="1"/>
  <c r="AD228" i="61" s="1"/>
  <c r="X228" i="61" a="1"/>
  <c r="X228" i="61" s="1"/>
  <c r="R228" i="61" a="1"/>
  <c r="R228" i="61" s="1"/>
  <c r="L228" i="61" a="1"/>
  <c r="L228" i="61" s="1"/>
  <c r="F228" i="61" a="1"/>
  <c r="F228" i="61" s="1"/>
  <c r="AI240" i="61"/>
  <c r="AN240" i="61" s="1"/>
  <c r="B239" i="61"/>
  <c r="AI232" i="61"/>
  <c r="AN232" i="61" s="1"/>
  <c r="B231" i="61"/>
  <c r="AJ228" i="61"/>
  <c r="C233" i="61"/>
  <c r="AI235" i="61"/>
  <c r="AN235" i="61" s="1"/>
  <c r="C234" i="61"/>
  <c r="C229" i="61"/>
  <c r="C228" i="61"/>
  <c r="C235" i="61"/>
  <c r="AG228" i="61" a="1"/>
  <c r="AG228" i="61" s="1"/>
  <c r="AA228" i="61" a="1"/>
  <c r="AA228" i="61" s="1"/>
  <c r="U228" i="61" a="1"/>
  <c r="U228" i="61" s="1"/>
  <c r="O228" i="61" a="1"/>
  <c r="O228" i="61" s="1"/>
  <c r="I228" i="61" a="1"/>
  <c r="I228" i="61" s="1"/>
  <c r="AN227" i="61"/>
  <c r="C236" i="61"/>
  <c r="AP228" i="61"/>
  <c r="Z228" i="61" a="1"/>
  <c r="Z228" i="61" s="1"/>
  <c r="N228" i="61" a="1"/>
  <c r="N228" i="61" s="1"/>
  <c r="AI238" i="61"/>
  <c r="AN228" i="61"/>
  <c r="Y228" i="61" a="1"/>
  <c r="Y228" i="61" s="1"/>
  <c r="M228" i="61" a="1"/>
  <c r="M228" i="61" s="1"/>
  <c r="B233" i="61"/>
  <c r="AH228" i="61" a="1"/>
  <c r="AH228" i="61" s="1"/>
  <c r="V228" i="61" a="1"/>
  <c r="V228" i="61" s="1"/>
  <c r="J228" i="61" a="1"/>
  <c r="J228" i="61" s="1"/>
  <c r="B235" i="61"/>
  <c r="AI237" i="61"/>
  <c r="AF228" i="61" a="1"/>
  <c r="AF228" i="61" s="1"/>
  <c r="T228" i="61" a="1"/>
  <c r="T228" i="61" s="1"/>
  <c r="H228" i="61" a="1"/>
  <c r="H228" i="61" s="1"/>
  <c r="C237" i="61"/>
  <c r="C232" i="61"/>
  <c r="AC228" i="61" a="1"/>
  <c r="AC228" i="61" s="1"/>
  <c r="Q228" i="61" a="1"/>
  <c r="Q228" i="61" s="1"/>
  <c r="E228" i="61" a="1"/>
  <c r="E228" i="61" s="1"/>
  <c r="AI233" i="61"/>
  <c r="AN233" i="61" s="1"/>
  <c r="S228" i="61" a="1"/>
  <c r="S228" i="61" s="1"/>
  <c r="B237" i="61"/>
  <c r="P228" i="61" a="1"/>
  <c r="P228" i="61" s="1"/>
  <c r="AI236" i="61"/>
  <c r="C230" i="61"/>
  <c r="AB228" i="61" a="1"/>
  <c r="AB228" i="61" s="1"/>
  <c r="C240" i="61"/>
  <c r="W228" i="61" a="1"/>
  <c r="W228" i="61" s="1"/>
  <c r="K228" i="61" a="1"/>
  <c r="K228" i="61" s="1"/>
  <c r="D228" i="61" a="1"/>
  <c r="D228" i="61" s="1"/>
  <c r="AI227" i="61"/>
  <c r="C227" i="61"/>
  <c r="AI234" i="61"/>
  <c r="AN234" i="61" s="1"/>
  <c r="AO228" i="61"/>
  <c r="AI228" i="61"/>
  <c r="AE228" i="61" a="1"/>
  <c r="AE228" i="61" s="1"/>
  <c r="G228" i="61" a="1"/>
  <c r="G228" i="61" s="1"/>
  <c r="D242" i="61"/>
  <c r="AQ240" i="61" s="1"/>
  <c r="F147" i="62"/>
  <c r="G138" i="62"/>
  <c r="F178" i="62"/>
  <c r="G169" i="62"/>
  <c r="AQ217" i="61"/>
  <c r="AO116" i="59"/>
  <c r="AE116" i="59" a="1"/>
  <c r="AE116" i="59" s="1"/>
  <c r="Y116" i="59" a="1"/>
  <c r="Y116" i="59" s="1"/>
  <c r="S116" i="59" a="1"/>
  <c r="S116" i="59" s="1"/>
  <c r="M116" i="59" a="1"/>
  <c r="M116" i="59" s="1"/>
  <c r="G116" i="59" a="1"/>
  <c r="G116" i="59" s="1"/>
  <c r="AN116" i="59"/>
  <c r="B115" i="59"/>
  <c r="AM116" i="59"/>
  <c r="AD116" i="59" a="1"/>
  <c r="AD116" i="59" s="1"/>
  <c r="X116" i="59" a="1"/>
  <c r="X116" i="59" s="1"/>
  <c r="R116" i="59" a="1"/>
  <c r="R116" i="59" s="1"/>
  <c r="L116" i="59" a="1"/>
  <c r="L116" i="59" s="1"/>
  <c r="F116" i="59" a="1"/>
  <c r="F116" i="59" s="1"/>
  <c r="AK116" i="59"/>
  <c r="AH119" i="59"/>
  <c r="AM119" i="59" s="1"/>
  <c r="AJ116" i="59"/>
  <c r="AC116" i="59" a="1"/>
  <c r="AC116" i="59" s="1"/>
  <c r="W116" i="59" a="1"/>
  <c r="W116" i="59" s="1"/>
  <c r="Q116" i="59" a="1"/>
  <c r="Q116" i="59" s="1"/>
  <c r="K116" i="59" a="1"/>
  <c r="K116" i="59" s="1"/>
  <c r="E116" i="59" a="1"/>
  <c r="E116" i="59" s="1"/>
  <c r="B119" i="59"/>
  <c r="AI116" i="59"/>
  <c r="AH120" i="59"/>
  <c r="AM120" i="59" s="1"/>
  <c r="B118" i="59"/>
  <c r="AH116" i="59"/>
  <c r="AB116" i="59" a="1"/>
  <c r="AB116" i="59" s="1"/>
  <c r="V116" i="59" a="1"/>
  <c r="V116" i="59" s="1"/>
  <c r="P116" i="59" a="1"/>
  <c r="P116" i="59" s="1"/>
  <c r="J116" i="59" a="1"/>
  <c r="J116" i="59" s="1"/>
  <c r="D116" i="59" a="1"/>
  <c r="D116" i="59" s="1"/>
  <c r="B120" i="59"/>
  <c r="AG116" i="59" a="1"/>
  <c r="AG116" i="59" s="1"/>
  <c r="AA116" i="59" a="1"/>
  <c r="AA116" i="59" s="1"/>
  <c r="U116" i="59" a="1"/>
  <c r="U116" i="59" s="1"/>
  <c r="O116" i="59" a="1"/>
  <c r="O116" i="59" s="1"/>
  <c r="I116" i="59" a="1"/>
  <c r="I116" i="59" s="1"/>
  <c r="C116" i="59" a="1"/>
  <c r="C116" i="59" s="1"/>
  <c r="B117" i="59"/>
  <c r="B116" i="59"/>
  <c r="AF116" i="59" a="1"/>
  <c r="AF116" i="59" s="1"/>
  <c r="Z116" i="59" a="1"/>
  <c r="Z116" i="59" s="1"/>
  <c r="T116" i="59" a="1"/>
  <c r="T116" i="59" s="1"/>
  <c r="N116" i="59" a="1"/>
  <c r="N116" i="59" s="1"/>
  <c r="H116" i="59" a="1"/>
  <c r="H116" i="59" s="1"/>
  <c r="AM115" i="59"/>
  <c r="AH115" i="59"/>
  <c r="C122" i="59"/>
  <c r="AP119" i="59" s="1"/>
  <c r="AQ224" i="61"/>
  <c r="F161" i="62"/>
  <c r="G152" i="62"/>
  <c r="G153" i="62"/>
  <c r="F162" i="62"/>
  <c r="AQ222" i="61"/>
  <c r="AQ218" i="61"/>
  <c r="AO120" i="60" l="1"/>
  <c r="AP120" i="59"/>
  <c r="AQ235" i="61"/>
  <c r="F168" i="62"/>
  <c r="G159" i="62"/>
  <c r="G162" i="62"/>
  <c r="F171" i="62"/>
  <c r="AP116" i="59" a="1"/>
  <c r="AP116" i="59" s="1"/>
  <c r="AN236" i="61"/>
  <c r="AQ232" i="61"/>
  <c r="AN237" i="61"/>
  <c r="AQ238" i="61"/>
  <c r="AQ239" i="61"/>
  <c r="AJ127" i="60"/>
  <c r="AH126" i="60"/>
  <c r="AJ123" i="60"/>
  <c r="AC123" i="60" a="1"/>
  <c r="AC123" i="60" s="1"/>
  <c r="W123" i="60" a="1"/>
  <c r="W123" i="60" s="1"/>
  <c r="Q123" i="60" a="1"/>
  <c r="Q123" i="60" s="1"/>
  <c r="K123" i="60" a="1"/>
  <c r="K123" i="60" s="1"/>
  <c r="E123" i="60" a="1"/>
  <c r="E123" i="60" s="1"/>
  <c r="AH127" i="60"/>
  <c r="B125" i="60"/>
  <c r="AH123" i="60"/>
  <c r="AB123" i="60" a="1"/>
  <c r="AB123" i="60" s="1"/>
  <c r="V123" i="60" a="1"/>
  <c r="V123" i="60" s="1"/>
  <c r="P123" i="60" a="1"/>
  <c r="P123" i="60" s="1"/>
  <c r="J123" i="60" a="1"/>
  <c r="J123" i="60" s="1"/>
  <c r="D123" i="60" a="1"/>
  <c r="D123" i="60" s="1"/>
  <c r="B127" i="60"/>
  <c r="C129" i="60"/>
  <c r="AP126" i="60"/>
  <c r="AG123" i="60" a="1"/>
  <c r="AG123" i="60" s="1"/>
  <c r="AA123" i="60" a="1"/>
  <c r="AA123" i="60" s="1"/>
  <c r="U123" i="60" a="1"/>
  <c r="U123" i="60" s="1"/>
  <c r="O123" i="60" a="1"/>
  <c r="O123" i="60" s="1"/>
  <c r="I123" i="60" a="1"/>
  <c r="I123" i="60" s="1"/>
  <c r="C123" i="60" a="1"/>
  <c r="C123" i="60" s="1"/>
  <c r="AP127" i="60"/>
  <c r="AN126" i="60"/>
  <c r="AF123" i="60" a="1"/>
  <c r="AF123" i="60" s="1"/>
  <c r="Z123" i="60" a="1"/>
  <c r="Z123" i="60" s="1"/>
  <c r="T123" i="60" a="1"/>
  <c r="T123" i="60" s="1"/>
  <c r="N123" i="60" a="1"/>
  <c r="N123" i="60" s="1"/>
  <c r="H123" i="60" a="1"/>
  <c r="H123" i="60" s="1"/>
  <c r="AM122" i="60"/>
  <c r="B126" i="60"/>
  <c r="B124" i="60"/>
  <c r="AM127" i="60"/>
  <c r="AO123" i="60"/>
  <c r="AM123" i="60"/>
  <c r="Y123" i="60" a="1"/>
  <c r="Y123" i="60" s="1"/>
  <c r="AI127" i="60"/>
  <c r="AK123" i="60"/>
  <c r="L123" i="60" a="1"/>
  <c r="L123" i="60" s="1"/>
  <c r="AN127" i="60"/>
  <c r="X123" i="60" a="1"/>
  <c r="X123" i="60" s="1"/>
  <c r="G123" i="60" a="1"/>
  <c r="G123" i="60" s="1"/>
  <c r="F123" i="60" a="1"/>
  <c r="F123" i="60" s="1"/>
  <c r="AM126" i="60"/>
  <c r="B123" i="60"/>
  <c r="AH122" i="60"/>
  <c r="AJ126" i="60"/>
  <c r="AN123" i="60"/>
  <c r="S123" i="60" a="1"/>
  <c r="S123" i="60" s="1"/>
  <c r="B122" i="60"/>
  <c r="AI126" i="60"/>
  <c r="AI123" i="60"/>
  <c r="R123" i="60" a="1"/>
  <c r="R123" i="60" s="1"/>
  <c r="AE123" i="60" a="1"/>
  <c r="AE123" i="60" s="1"/>
  <c r="AD123" i="60" a="1"/>
  <c r="AD123" i="60" s="1"/>
  <c r="M123" i="60" a="1"/>
  <c r="M123" i="60" s="1"/>
  <c r="G149" i="62"/>
  <c r="F158" i="62"/>
  <c r="G161" i="62"/>
  <c r="F170" i="62"/>
  <c r="AQ233" i="61"/>
  <c r="AQ228" i="61" a="1"/>
  <c r="AQ228" i="61" s="1"/>
  <c r="AN238" i="61"/>
  <c r="AQ236" i="61"/>
  <c r="AO119" i="60"/>
  <c r="G155" i="62"/>
  <c r="F164" i="62"/>
  <c r="C248" i="61"/>
  <c r="AI249" i="61"/>
  <c r="AN249" i="61" s="1"/>
  <c r="B248" i="61"/>
  <c r="C250" i="61"/>
  <c r="AG243" i="61" a="1"/>
  <c r="AG243" i="61" s="1"/>
  <c r="C252" i="61"/>
  <c r="AO243" i="61"/>
  <c r="C254" i="61"/>
  <c r="C246" i="61"/>
  <c r="AK243" i="61"/>
  <c r="AI254" i="61"/>
  <c r="AN254" i="61" s="1"/>
  <c r="AI252" i="61"/>
  <c r="AI250" i="61"/>
  <c r="AN250" i="61" s="1"/>
  <c r="Y243" i="61" a="1"/>
  <c r="Y243" i="61" s="1"/>
  <c r="R243" i="61" a="1"/>
  <c r="R243" i="61" s="1"/>
  <c r="K243" i="61" a="1"/>
  <c r="K243" i="61" s="1"/>
  <c r="D243" i="61" a="1"/>
  <c r="D243" i="61" s="1"/>
  <c r="B254" i="61"/>
  <c r="B252" i="61"/>
  <c r="B250" i="61"/>
  <c r="AI248" i="61"/>
  <c r="AN248" i="61" s="1"/>
  <c r="AI246" i="61"/>
  <c r="AN246" i="61" s="1"/>
  <c r="AF243" i="61" a="1"/>
  <c r="AF243" i="61" s="1"/>
  <c r="J243" i="61" a="1"/>
  <c r="J243" i="61" s="1"/>
  <c r="C243" i="61"/>
  <c r="B246" i="61"/>
  <c r="AE243" i="61" a="1"/>
  <c r="AE243" i="61" s="1"/>
  <c r="X243" i="61" a="1"/>
  <c r="X243" i="61" s="1"/>
  <c r="Q243" i="61" a="1"/>
  <c r="Q243" i="61" s="1"/>
  <c r="AN242" i="61"/>
  <c r="AD243" i="61" a="1"/>
  <c r="AD243" i="61" s="1"/>
  <c r="W243" i="61" a="1"/>
  <c r="W243" i="61" s="1"/>
  <c r="AI255" i="61"/>
  <c r="AN255" i="61" s="1"/>
  <c r="AI253" i="61"/>
  <c r="AI251" i="61"/>
  <c r="AN251" i="61" s="1"/>
  <c r="AN243" i="61"/>
  <c r="AC243" i="61" a="1"/>
  <c r="AC243" i="61" s="1"/>
  <c r="G243" i="61" a="1"/>
  <c r="G243" i="61" s="1"/>
  <c r="C255" i="61"/>
  <c r="C253" i="61"/>
  <c r="C251" i="61"/>
  <c r="C249" i="61"/>
  <c r="AI247" i="61"/>
  <c r="AN247" i="61" s="1"/>
  <c r="AL243" i="61"/>
  <c r="AB243" i="61" a="1"/>
  <c r="AB243" i="61" s="1"/>
  <c r="U243" i="61" a="1"/>
  <c r="U243" i="61" s="1"/>
  <c r="N243" i="61" a="1"/>
  <c r="N243" i="61" s="1"/>
  <c r="AA243" i="61" a="1"/>
  <c r="AA243" i="61" s="1"/>
  <c r="Z243" i="61" a="1"/>
  <c r="Z243" i="61" s="1"/>
  <c r="AP243" i="61"/>
  <c r="V243" i="61" a="1"/>
  <c r="V243" i="61" s="1"/>
  <c r="H243" i="61" a="1"/>
  <c r="H243" i="61" s="1"/>
  <c r="C247" i="61"/>
  <c r="AJ243" i="61"/>
  <c r="F243" i="61" a="1"/>
  <c r="F243" i="61" s="1"/>
  <c r="AI243" i="61"/>
  <c r="T243" i="61" a="1"/>
  <c r="T243" i="61" s="1"/>
  <c r="AH243" i="61" a="1"/>
  <c r="AH243" i="61" s="1"/>
  <c r="S243" i="61" a="1"/>
  <c r="S243" i="61" s="1"/>
  <c r="E243" i="61" a="1"/>
  <c r="E243" i="61" s="1"/>
  <c r="C245" i="61"/>
  <c r="P243" i="61" a="1"/>
  <c r="P243" i="61" s="1"/>
  <c r="AI242" i="61"/>
  <c r="M243" i="61" a="1"/>
  <c r="M243" i="61" s="1"/>
  <c r="L243" i="61" a="1"/>
  <c r="L243" i="61" s="1"/>
  <c r="I243" i="61" a="1"/>
  <c r="I243" i="61" s="1"/>
  <c r="C244" i="61"/>
  <c r="O243" i="61" a="1"/>
  <c r="O243" i="61" s="1"/>
  <c r="C242" i="61"/>
  <c r="D257" i="61"/>
  <c r="AQ243" i="61" s="1" a="1"/>
  <c r="AQ243" i="61" s="1"/>
  <c r="F187" i="62"/>
  <c r="G178" i="62"/>
  <c r="AQ234" i="61"/>
  <c r="AQ231" i="61"/>
  <c r="AQ237" i="61"/>
  <c r="AH126" i="59"/>
  <c r="AM126" i="59" s="1"/>
  <c r="AJ123" i="59"/>
  <c r="AC123" i="59" a="1"/>
  <c r="AC123" i="59" s="1"/>
  <c r="W123" i="59" a="1"/>
  <c r="W123" i="59" s="1"/>
  <c r="Q123" i="59" a="1"/>
  <c r="Q123" i="59" s="1"/>
  <c r="K123" i="59" a="1"/>
  <c r="K123" i="59" s="1"/>
  <c r="E123" i="59" a="1"/>
  <c r="E123" i="59" s="1"/>
  <c r="B126" i="59"/>
  <c r="AI123" i="59"/>
  <c r="AH127" i="59"/>
  <c r="AM127" i="59" s="1"/>
  <c r="B125" i="59"/>
  <c r="AH123" i="59"/>
  <c r="AB123" i="59" a="1"/>
  <c r="AB123" i="59" s="1"/>
  <c r="V123" i="59" a="1"/>
  <c r="V123" i="59" s="1"/>
  <c r="P123" i="59" a="1"/>
  <c r="P123" i="59" s="1"/>
  <c r="J123" i="59" a="1"/>
  <c r="J123" i="59" s="1"/>
  <c r="D123" i="59" a="1"/>
  <c r="D123" i="59" s="1"/>
  <c r="B127" i="59"/>
  <c r="AG123" i="59" a="1"/>
  <c r="AG123" i="59" s="1"/>
  <c r="AA123" i="59" a="1"/>
  <c r="AA123" i="59" s="1"/>
  <c r="U123" i="59" a="1"/>
  <c r="U123" i="59" s="1"/>
  <c r="O123" i="59" a="1"/>
  <c r="O123" i="59" s="1"/>
  <c r="I123" i="59" a="1"/>
  <c r="I123" i="59" s="1"/>
  <c r="C123" i="59" a="1"/>
  <c r="C123" i="59" s="1"/>
  <c r="B124" i="59"/>
  <c r="B123" i="59"/>
  <c r="AF123" i="59" a="1"/>
  <c r="AF123" i="59" s="1"/>
  <c r="Z123" i="59" a="1"/>
  <c r="Z123" i="59" s="1"/>
  <c r="T123" i="59" a="1"/>
  <c r="T123" i="59" s="1"/>
  <c r="N123" i="59" a="1"/>
  <c r="N123" i="59" s="1"/>
  <c r="H123" i="59" a="1"/>
  <c r="H123" i="59" s="1"/>
  <c r="AM122" i="59"/>
  <c r="AH122" i="59"/>
  <c r="AO123" i="59"/>
  <c r="AE123" i="59" a="1"/>
  <c r="AE123" i="59" s="1"/>
  <c r="Y123" i="59" a="1"/>
  <c r="Y123" i="59" s="1"/>
  <c r="S123" i="59" a="1"/>
  <c r="S123" i="59" s="1"/>
  <c r="M123" i="59" a="1"/>
  <c r="M123" i="59" s="1"/>
  <c r="G123" i="59" a="1"/>
  <c r="G123" i="59" s="1"/>
  <c r="AN123" i="59"/>
  <c r="B122" i="59"/>
  <c r="AM123" i="59"/>
  <c r="AD123" i="59" a="1"/>
  <c r="AD123" i="59" s="1"/>
  <c r="X123" i="59" a="1"/>
  <c r="X123" i="59" s="1"/>
  <c r="R123" i="59" a="1"/>
  <c r="R123" i="59" s="1"/>
  <c r="L123" i="59" a="1"/>
  <c r="L123" i="59" s="1"/>
  <c r="F123" i="59" a="1"/>
  <c r="F123" i="59" s="1"/>
  <c r="AK123" i="59"/>
  <c r="C129" i="59"/>
  <c r="AP123" i="59" s="1" a="1"/>
  <c r="AP123" i="59" s="1"/>
  <c r="F156" i="62"/>
  <c r="G147" i="62"/>
  <c r="AO126" i="60" l="1"/>
  <c r="AN252" i="61"/>
  <c r="AN253" i="61"/>
  <c r="AO127" i="60"/>
  <c r="F167" i="62"/>
  <c r="G158" i="62"/>
  <c r="C136" i="60"/>
  <c r="AP130" i="60" s="1" a="1"/>
  <c r="AP130" i="60" s="1"/>
  <c r="AP133" i="60"/>
  <c r="AG130" i="60" a="1"/>
  <c r="AG130" i="60" s="1"/>
  <c r="AA130" i="60" a="1"/>
  <c r="AA130" i="60" s="1"/>
  <c r="U130" i="60" a="1"/>
  <c r="U130" i="60" s="1"/>
  <c r="O130" i="60" a="1"/>
  <c r="O130" i="60" s="1"/>
  <c r="I130" i="60" a="1"/>
  <c r="I130" i="60" s="1"/>
  <c r="C130" i="60" a="1"/>
  <c r="C130" i="60" s="1"/>
  <c r="AP134" i="60"/>
  <c r="AN133" i="60"/>
  <c r="AF130" i="60" a="1"/>
  <c r="AF130" i="60" s="1"/>
  <c r="Z130" i="60" a="1"/>
  <c r="Z130" i="60" s="1"/>
  <c r="T130" i="60" a="1"/>
  <c r="T130" i="60" s="1"/>
  <c r="N130" i="60" a="1"/>
  <c r="N130" i="60" s="1"/>
  <c r="H130" i="60" a="1"/>
  <c r="H130" i="60" s="1"/>
  <c r="AM129" i="60"/>
  <c r="AM133" i="60"/>
  <c r="AH129" i="60"/>
  <c r="AN134" i="60"/>
  <c r="AO130" i="60"/>
  <c r="AE130" i="60" a="1"/>
  <c r="AE130" i="60" s="1"/>
  <c r="Y130" i="60" a="1"/>
  <c r="Y130" i="60" s="1"/>
  <c r="S130" i="60" a="1"/>
  <c r="S130" i="60" s="1"/>
  <c r="M130" i="60" a="1"/>
  <c r="M130" i="60" s="1"/>
  <c r="G130" i="60" a="1"/>
  <c r="G130" i="60" s="1"/>
  <c r="AJ133" i="60"/>
  <c r="AM130" i="60"/>
  <c r="AD130" i="60" a="1"/>
  <c r="AD130" i="60" s="1"/>
  <c r="X130" i="60" a="1"/>
  <c r="X130" i="60" s="1"/>
  <c r="R130" i="60" a="1"/>
  <c r="R130" i="60" s="1"/>
  <c r="L130" i="60" a="1"/>
  <c r="L130" i="60" s="1"/>
  <c r="F130" i="60" a="1"/>
  <c r="F130" i="60" s="1"/>
  <c r="AI133" i="60"/>
  <c r="B133" i="60"/>
  <c r="AC130" i="60" a="1"/>
  <c r="AC130" i="60" s="1"/>
  <c r="B132" i="60"/>
  <c r="AM134" i="60"/>
  <c r="B131" i="60"/>
  <c r="AB130" i="60" a="1"/>
  <c r="AB130" i="60" s="1"/>
  <c r="Q130" i="60" a="1"/>
  <c r="Q130" i="60" s="1"/>
  <c r="AN130" i="60"/>
  <c r="AH134" i="60"/>
  <c r="AI130" i="60"/>
  <c r="D130" i="60" a="1"/>
  <c r="D130" i="60" s="1"/>
  <c r="B130" i="60"/>
  <c r="V130" i="60" a="1"/>
  <c r="V130" i="60" s="1"/>
  <c r="B129" i="60"/>
  <c r="AJ134" i="60"/>
  <c r="AK130" i="60"/>
  <c r="P130" i="60" a="1"/>
  <c r="P130" i="60" s="1"/>
  <c r="AI134" i="60"/>
  <c r="AJ130" i="60"/>
  <c r="B134" i="60"/>
  <c r="AH130" i="60"/>
  <c r="K130" i="60" a="1"/>
  <c r="K130" i="60" s="1"/>
  <c r="W130" i="60" a="1"/>
  <c r="W130" i="60" s="1"/>
  <c r="AH133" i="60"/>
  <c r="J130" i="60" a="1"/>
  <c r="J130" i="60" s="1"/>
  <c r="E130" i="60" a="1"/>
  <c r="E130" i="60" s="1"/>
  <c r="G171" i="62"/>
  <c r="F180" i="62"/>
  <c r="F179" i="62"/>
  <c r="G170" i="62"/>
  <c r="AP123" i="60" a="1"/>
  <c r="AP123" i="60" s="1"/>
  <c r="AN270" i="61"/>
  <c r="AK268" i="61"/>
  <c r="AI267" i="61"/>
  <c r="C266" i="61"/>
  <c r="AQ264" i="61"/>
  <c r="AO263" i="61"/>
  <c r="AN262" i="61"/>
  <c r="AP258" i="61"/>
  <c r="AF258" i="61" a="1"/>
  <c r="AF258" i="61" s="1"/>
  <c r="Z258" i="61" a="1"/>
  <c r="Z258" i="61" s="1"/>
  <c r="T258" i="61" a="1"/>
  <c r="T258" i="61" s="1"/>
  <c r="N258" i="61" a="1"/>
  <c r="N258" i="61" s="1"/>
  <c r="H258" i="61" a="1"/>
  <c r="H258" i="61" s="1"/>
  <c r="AK269" i="61"/>
  <c r="AJ268" i="61"/>
  <c r="C267" i="61"/>
  <c r="AQ265" i="61"/>
  <c r="AN263" i="61"/>
  <c r="AP263" i="61" s="1"/>
  <c r="AK261" i="61"/>
  <c r="AO258" i="61"/>
  <c r="C257" i="61"/>
  <c r="AK270" i="61"/>
  <c r="AI269" i="61"/>
  <c r="C268" i="61"/>
  <c r="AQ266" i="61"/>
  <c r="AO265" i="61"/>
  <c r="AN264" i="61"/>
  <c r="AK262" i="61"/>
  <c r="AI261" i="61"/>
  <c r="AL258" i="61"/>
  <c r="C270" i="61"/>
  <c r="AQ268" i="61"/>
  <c r="AO267" i="61"/>
  <c r="AN266" i="61"/>
  <c r="AK264" i="61"/>
  <c r="AI263" i="61"/>
  <c r="C262" i="61"/>
  <c r="C260" i="61"/>
  <c r="AI258" i="61"/>
  <c r="AC258" i="61" a="1"/>
  <c r="AC258" i="61" s="1"/>
  <c r="W258" i="61" a="1"/>
  <c r="W258" i="61" s="1"/>
  <c r="Q258" i="61" a="1"/>
  <c r="Q258" i="61" s="1"/>
  <c r="K258" i="61" a="1"/>
  <c r="K258" i="61" s="1"/>
  <c r="E258" i="61" a="1"/>
  <c r="E258" i="61" s="1"/>
  <c r="AQ270" i="61"/>
  <c r="AO269" i="61"/>
  <c r="AN268" i="61"/>
  <c r="AK266" i="61"/>
  <c r="AI265" i="61"/>
  <c r="C264" i="61"/>
  <c r="AQ262" i="61"/>
  <c r="AO261" i="61"/>
  <c r="C259" i="61"/>
  <c r="C258" i="61"/>
  <c r="AJ269" i="61"/>
  <c r="AK267" i="61"/>
  <c r="AK265" i="61"/>
  <c r="AK263" i="61"/>
  <c r="AG258" i="61" a="1"/>
  <c r="AG258" i="61" s="1"/>
  <c r="L258" i="61" a="1"/>
  <c r="L258" i="61" s="1"/>
  <c r="AI257" i="61"/>
  <c r="C269" i="61"/>
  <c r="AJ267" i="61"/>
  <c r="AJ265" i="61"/>
  <c r="AJ263" i="61"/>
  <c r="AJ261" i="61"/>
  <c r="V258" i="61" a="1"/>
  <c r="V258" i="61" s="1"/>
  <c r="B269" i="61"/>
  <c r="B267" i="61"/>
  <c r="C265" i="61"/>
  <c r="C263" i="61"/>
  <c r="C261" i="61"/>
  <c r="AE258" i="61" a="1"/>
  <c r="AE258" i="61" s="1"/>
  <c r="U258" i="61" a="1"/>
  <c r="U258" i="61" s="1"/>
  <c r="AO270" i="61"/>
  <c r="AO268" i="61"/>
  <c r="AO266" i="61"/>
  <c r="AO264" i="61"/>
  <c r="S258" i="61" a="1"/>
  <c r="S258" i="61" s="1"/>
  <c r="I258" i="61" a="1"/>
  <c r="I258" i="61" s="1"/>
  <c r="AJ270" i="61"/>
  <c r="AQ258" i="61" a="1"/>
  <c r="AQ258" i="61" s="1"/>
  <c r="AB258" i="61" a="1"/>
  <c r="AB258" i="61" s="1"/>
  <c r="G258" i="61" a="1"/>
  <c r="G258" i="61" s="1"/>
  <c r="AI270" i="61"/>
  <c r="AI268" i="61"/>
  <c r="AJ266" i="61"/>
  <c r="AJ264" i="61"/>
  <c r="AJ262" i="61"/>
  <c r="AN258" i="61"/>
  <c r="AA258" i="61" a="1"/>
  <c r="AA258" i="61" s="1"/>
  <c r="F258" i="61" a="1"/>
  <c r="F258" i="61" s="1"/>
  <c r="AQ263" i="61"/>
  <c r="Y258" i="61" a="1"/>
  <c r="Y258" i="61" s="1"/>
  <c r="AN257" i="61"/>
  <c r="AO262" i="61"/>
  <c r="R258" i="61" a="1"/>
  <c r="R258" i="61" s="1"/>
  <c r="AQ269" i="61"/>
  <c r="AI266" i="61"/>
  <c r="AI262" i="61"/>
  <c r="AK258" i="61"/>
  <c r="P258" i="61" a="1"/>
  <c r="P258" i="61" s="1"/>
  <c r="AQ261" i="61"/>
  <c r="AJ258" i="61"/>
  <c r="O258" i="61" a="1"/>
  <c r="O258" i="61" s="1"/>
  <c r="AN269" i="61"/>
  <c r="AN265" i="61"/>
  <c r="B265" i="61"/>
  <c r="B261" i="61"/>
  <c r="AD258" i="61" a="1"/>
  <c r="AD258" i="61" s="1"/>
  <c r="J258" i="61" a="1"/>
  <c r="J258" i="61" s="1"/>
  <c r="AI264" i="61"/>
  <c r="B263" i="61"/>
  <c r="AN261" i="61"/>
  <c r="X258" i="61" a="1"/>
  <c r="X258" i="61" s="1"/>
  <c r="AQ267" i="61"/>
  <c r="AN267" i="61"/>
  <c r="M258" i="61" a="1"/>
  <c r="M258" i="61" s="1"/>
  <c r="D258" i="61" a="1"/>
  <c r="D258" i="61" s="1"/>
  <c r="AH258" i="61" a="1"/>
  <c r="AH258" i="61" s="1"/>
  <c r="F196" i="62"/>
  <c r="G187" i="62"/>
  <c r="G156" i="62"/>
  <c r="F165" i="62"/>
  <c r="F177" i="62"/>
  <c r="G168" i="62"/>
  <c r="AP133" i="59"/>
  <c r="AG130" i="59" a="1"/>
  <c r="AG130" i="59" s="1"/>
  <c r="AA130" i="59" a="1"/>
  <c r="AA130" i="59" s="1"/>
  <c r="U130" i="59" a="1"/>
  <c r="U130" i="59" s="1"/>
  <c r="O130" i="59" a="1"/>
  <c r="O130" i="59" s="1"/>
  <c r="I130" i="59" a="1"/>
  <c r="I130" i="59" s="1"/>
  <c r="C130" i="59" a="1"/>
  <c r="C130" i="59" s="1"/>
  <c r="B131" i="59"/>
  <c r="B130" i="59"/>
  <c r="AP134" i="59"/>
  <c r="AN133" i="59"/>
  <c r="AF130" i="59" a="1"/>
  <c r="AF130" i="59" s="1"/>
  <c r="Z130" i="59" a="1"/>
  <c r="Z130" i="59" s="1"/>
  <c r="T130" i="59" a="1"/>
  <c r="T130" i="59" s="1"/>
  <c r="N130" i="59" a="1"/>
  <c r="N130" i="59" s="1"/>
  <c r="H130" i="59" a="1"/>
  <c r="H130" i="59" s="1"/>
  <c r="AM129" i="59"/>
  <c r="AM133" i="59"/>
  <c r="AH129" i="59"/>
  <c r="AN134" i="59"/>
  <c r="AO130" i="59"/>
  <c r="AE130" i="59" a="1"/>
  <c r="AE130" i="59" s="1"/>
  <c r="Y130" i="59" a="1"/>
  <c r="Y130" i="59" s="1"/>
  <c r="S130" i="59" a="1"/>
  <c r="S130" i="59" s="1"/>
  <c r="M130" i="59" a="1"/>
  <c r="M130" i="59" s="1"/>
  <c r="G130" i="59" a="1"/>
  <c r="G130" i="59" s="1"/>
  <c r="AM134" i="59"/>
  <c r="AN130" i="59"/>
  <c r="B129" i="59"/>
  <c r="AJ133" i="59"/>
  <c r="AM130" i="59"/>
  <c r="AD130" i="59" a="1"/>
  <c r="AD130" i="59" s="1"/>
  <c r="X130" i="59" a="1"/>
  <c r="X130" i="59" s="1"/>
  <c r="R130" i="59" a="1"/>
  <c r="R130" i="59" s="1"/>
  <c r="L130" i="59" a="1"/>
  <c r="L130" i="59" s="1"/>
  <c r="F130" i="59" a="1"/>
  <c r="F130" i="59" s="1"/>
  <c r="AI133" i="59"/>
  <c r="AK130" i="59"/>
  <c r="AJ134" i="59"/>
  <c r="AH133" i="59"/>
  <c r="AJ130" i="59"/>
  <c r="AC130" i="59" a="1"/>
  <c r="AC130" i="59" s="1"/>
  <c r="W130" i="59" a="1"/>
  <c r="W130" i="59" s="1"/>
  <c r="Q130" i="59" a="1"/>
  <c r="Q130" i="59" s="1"/>
  <c r="K130" i="59" a="1"/>
  <c r="K130" i="59" s="1"/>
  <c r="E130" i="59" a="1"/>
  <c r="E130" i="59" s="1"/>
  <c r="AI134" i="59"/>
  <c r="B133" i="59"/>
  <c r="AI130" i="59"/>
  <c r="AH134" i="59"/>
  <c r="B132" i="59"/>
  <c r="AH130" i="59"/>
  <c r="AB130" i="59" a="1"/>
  <c r="AB130" i="59" s="1"/>
  <c r="V130" i="59" a="1"/>
  <c r="V130" i="59" s="1"/>
  <c r="P130" i="59" a="1"/>
  <c r="P130" i="59" s="1"/>
  <c r="J130" i="59" a="1"/>
  <c r="J130" i="59" s="1"/>
  <c r="D130" i="59" a="1"/>
  <c r="D130" i="59" s="1"/>
  <c r="B134" i="59"/>
  <c r="C136" i="59"/>
  <c r="AP130" i="59" s="1" a="1"/>
  <c r="AP130" i="59" s="1"/>
  <c r="F173" i="62"/>
  <c r="G164" i="62"/>
  <c r="AO134" i="60" l="1"/>
  <c r="AO134" i="59"/>
  <c r="AP267" i="61"/>
  <c r="AO133" i="60"/>
  <c r="AP261" i="61"/>
  <c r="AP268" i="61"/>
  <c r="AP262" i="61"/>
  <c r="G167" i="62"/>
  <c r="F176" i="62"/>
  <c r="AN141" i="59"/>
  <c r="AO137" i="59"/>
  <c r="AE137" i="59" a="1"/>
  <c r="AE137" i="59" s="1"/>
  <c r="Y137" i="59" a="1"/>
  <c r="Y137" i="59" s="1"/>
  <c r="S137" i="59" a="1"/>
  <c r="S137" i="59" s="1"/>
  <c r="M137" i="59" a="1"/>
  <c r="M137" i="59" s="1"/>
  <c r="G137" i="59" a="1"/>
  <c r="G137" i="59" s="1"/>
  <c r="AM141" i="59"/>
  <c r="AN137" i="59"/>
  <c r="B136" i="59"/>
  <c r="AJ140" i="59"/>
  <c r="AM137" i="59"/>
  <c r="AD137" i="59" a="1"/>
  <c r="AD137" i="59" s="1"/>
  <c r="X137" i="59" a="1"/>
  <c r="X137" i="59" s="1"/>
  <c r="R137" i="59" a="1"/>
  <c r="R137" i="59" s="1"/>
  <c r="L137" i="59" a="1"/>
  <c r="L137" i="59" s="1"/>
  <c r="F137" i="59" a="1"/>
  <c r="F137" i="59" s="1"/>
  <c r="AI140" i="59"/>
  <c r="AK137" i="59"/>
  <c r="AJ141" i="59"/>
  <c r="AH140" i="59"/>
  <c r="AJ137" i="59"/>
  <c r="AC137" i="59" a="1"/>
  <c r="AC137" i="59" s="1"/>
  <c r="W137" i="59" a="1"/>
  <c r="W137" i="59" s="1"/>
  <c r="Q137" i="59" a="1"/>
  <c r="Q137" i="59" s="1"/>
  <c r="K137" i="59" a="1"/>
  <c r="K137" i="59" s="1"/>
  <c r="E137" i="59" a="1"/>
  <c r="E137" i="59" s="1"/>
  <c r="AI141" i="59"/>
  <c r="B140" i="59"/>
  <c r="AI137" i="59"/>
  <c r="AH141" i="59"/>
  <c r="B139" i="59"/>
  <c r="AH137" i="59"/>
  <c r="AB137" i="59" a="1"/>
  <c r="AB137" i="59" s="1"/>
  <c r="V137" i="59" a="1"/>
  <c r="V137" i="59" s="1"/>
  <c r="P137" i="59" a="1"/>
  <c r="P137" i="59" s="1"/>
  <c r="J137" i="59" a="1"/>
  <c r="J137" i="59" s="1"/>
  <c r="D137" i="59" a="1"/>
  <c r="D137" i="59" s="1"/>
  <c r="B141" i="59"/>
  <c r="AP140" i="59"/>
  <c r="AG137" i="59" a="1"/>
  <c r="AG137" i="59" s="1"/>
  <c r="AA137" i="59" a="1"/>
  <c r="AA137" i="59" s="1"/>
  <c r="U137" i="59" a="1"/>
  <c r="U137" i="59" s="1"/>
  <c r="O137" i="59" a="1"/>
  <c r="O137" i="59" s="1"/>
  <c r="I137" i="59" a="1"/>
  <c r="I137" i="59" s="1"/>
  <c r="C137" i="59" a="1"/>
  <c r="C137" i="59" s="1"/>
  <c r="B138" i="59"/>
  <c r="B137" i="59"/>
  <c r="AP141" i="59"/>
  <c r="AN140" i="59"/>
  <c r="AF137" i="59" a="1"/>
  <c r="AF137" i="59" s="1"/>
  <c r="Z137" i="59" a="1"/>
  <c r="Z137" i="59" s="1"/>
  <c r="T137" i="59" a="1"/>
  <c r="T137" i="59" s="1"/>
  <c r="N137" i="59" a="1"/>
  <c r="N137" i="59" s="1"/>
  <c r="H137" i="59" a="1"/>
  <c r="H137" i="59" s="1"/>
  <c r="AM136" i="59"/>
  <c r="AM140" i="59"/>
  <c r="AH136" i="59"/>
  <c r="C143" i="59"/>
  <c r="AP137" i="59" s="1" a="1"/>
  <c r="AP137" i="59" s="1"/>
  <c r="AP266" i="61"/>
  <c r="AP270" i="61"/>
  <c r="G173" i="62"/>
  <c r="F182" i="62"/>
  <c r="F205" i="62"/>
  <c r="G196" i="62"/>
  <c r="G180" i="62"/>
  <c r="F189" i="62"/>
  <c r="G179" i="62"/>
  <c r="F188" i="62"/>
  <c r="AI140" i="60"/>
  <c r="AK137" i="60"/>
  <c r="AJ141" i="60"/>
  <c r="B140" i="60"/>
  <c r="Y137" i="60" a="1"/>
  <c r="Y137" i="60" s="1"/>
  <c r="S137" i="60" a="1"/>
  <c r="S137" i="60" s="1"/>
  <c r="M137" i="60" a="1"/>
  <c r="M137" i="60" s="1"/>
  <c r="G137" i="60" a="1"/>
  <c r="G137" i="60" s="1"/>
  <c r="AH141" i="60"/>
  <c r="AO137" i="60"/>
  <c r="X137" i="60" a="1"/>
  <c r="X137" i="60" s="1"/>
  <c r="R137" i="60" a="1"/>
  <c r="R137" i="60" s="1"/>
  <c r="L137" i="60" a="1"/>
  <c r="L137" i="60" s="1"/>
  <c r="F137" i="60" a="1"/>
  <c r="F137" i="60" s="1"/>
  <c r="B141" i="60"/>
  <c r="AN137" i="60"/>
  <c r="AD137" i="60" a="1"/>
  <c r="AD137" i="60" s="1"/>
  <c r="AP140" i="60"/>
  <c r="AM137" i="60"/>
  <c r="AC137" i="60" a="1"/>
  <c r="AC137" i="60" s="1"/>
  <c r="W137" i="60" a="1"/>
  <c r="W137" i="60" s="1"/>
  <c r="Q137" i="60" a="1"/>
  <c r="Q137" i="60" s="1"/>
  <c r="K137" i="60" a="1"/>
  <c r="K137" i="60" s="1"/>
  <c r="E137" i="60" a="1"/>
  <c r="E137" i="60" s="1"/>
  <c r="AN140" i="60"/>
  <c r="AI137" i="60"/>
  <c r="AB137" i="60" a="1"/>
  <c r="AB137" i="60" s="1"/>
  <c r="V137" i="60" a="1"/>
  <c r="V137" i="60" s="1"/>
  <c r="P137" i="60" a="1"/>
  <c r="P137" i="60" s="1"/>
  <c r="J137" i="60" a="1"/>
  <c r="J137" i="60" s="1"/>
  <c r="D137" i="60" a="1"/>
  <c r="D137" i="60" s="1"/>
  <c r="AP141" i="60"/>
  <c r="B139" i="60"/>
  <c r="AJ137" i="60"/>
  <c r="AN141" i="60"/>
  <c r="B137" i="60"/>
  <c r="U137" i="60" a="1"/>
  <c r="U137" i="60" s="1"/>
  <c r="AH136" i="60"/>
  <c r="AI141" i="60"/>
  <c r="AF137" i="60" a="1"/>
  <c r="AF137" i="60" s="1"/>
  <c r="B136" i="60"/>
  <c r="AE137" i="60" a="1"/>
  <c r="AE137" i="60" s="1"/>
  <c r="T137" i="60" a="1"/>
  <c r="T137" i="60" s="1"/>
  <c r="I137" i="60" a="1"/>
  <c r="I137" i="60" s="1"/>
  <c r="AM140" i="60"/>
  <c r="AJ140" i="60"/>
  <c r="B138" i="60"/>
  <c r="C137" i="60" a="1"/>
  <c r="C137" i="60" s="1"/>
  <c r="C143" i="60"/>
  <c r="AP137" i="60" s="1" a="1"/>
  <c r="AP137" i="60" s="1"/>
  <c r="AM136" i="60"/>
  <c r="AM141" i="60"/>
  <c r="O137" i="60" a="1"/>
  <c r="O137" i="60" s="1"/>
  <c r="AH140" i="60"/>
  <c r="AH137" i="60"/>
  <c r="N137" i="60" a="1"/>
  <c r="N137" i="60" s="1"/>
  <c r="H137" i="60" a="1"/>
  <c r="H137" i="60" s="1"/>
  <c r="AG137" i="60" a="1"/>
  <c r="AG137" i="60" s="1"/>
  <c r="AA137" i="60" a="1"/>
  <c r="AA137" i="60" s="1"/>
  <c r="Z137" i="60" a="1"/>
  <c r="Z137" i="60" s="1"/>
  <c r="AP265" i="61"/>
  <c r="AP269" i="61"/>
  <c r="F186" i="62"/>
  <c r="G177" i="62"/>
  <c r="G165" i="62"/>
  <c r="F174" i="62"/>
  <c r="AO133" i="59"/>
  <c r="AP264" i="61"/>
  <c r="AO141" i="60" l="1"/>
  <c r="AO140" i="60"/>
  <c r="F191" i="62"/>
  <c r="G182" i="62"/>
  <c r="AO140" i="59"/>
  <c r="F198" i="62"/>
  <c r="G189" i="62"/>
  <c r="F197" i="62"/>
  <c r="G188" i="62"/>
  <c r="F214" i="62"/>
  <c r="G205" i="62"/>
  <c r="G174" i="62"/>
  <c r="F183" i="62"/>
  <c r="AO141" i="59"/>
  <c r="F185" i="62"/>
  <c r="G176" i="62"/>
  <c r="G186" i="62"/>
  <c r="F195" i="62"/>
  <c r="B148" i="60"/>
  <c r="C150" i="60"/>
  <c r="AP144" i="60" s="1" a="1"/>
  <c r="AP144" i="60" s="1"/>
  <c r="AP147" i="60"/>
  <c r="AJ148" i="60"/>
  <c r="B146" i="60"/>
  <c r="AN144" i="60"/>
  <c r="AD144" i="60" a="1"/>
  <c r="AD144" i="60" s="1"/>
  <c r="Q144" i="60" a="1"/>
  <c r="Q144" i="60" s="1"/>
  <c r="D144" i="60" a="1"/>
  <c r="D144" i="60" s="1"/>
  <c r="AH148" i="60"/>
  <c r="AK144" i="60"/>
  <c r="AC144" i="60" a="1"/>
  <c r="AC144" i="60" s="1"/>
  <c r="P144" i="60" a="1"/>
  <c r="P144" i="60" s="1"/>
  <c r="I144" i="60" a="1"/>
  <c r="I144" i="60" s="1"/>
  <c r="B144" i="60"/>
  <c r="AJ144" i="60"/>
  <c r="V144" i="60" a="1"/>
  <c r="V144" i="60" s="1"/>
  <c r="O144" i="60" a="1"/>
  <c r="O144" i="60" s="1"/>
  <c r="AM143" i="60"/>
  <c r="AN147" i="60"/>
  <c r="AI144" i="60"/>
  <c r="AB144" i="60" a="1"/>
  <c r="AB144" i="60" s="1"/>
  <c r="U144" i="60" a="1"/>
  <c r="U144" i="60" s="1"/>
  <c r="H144" i="60" a="1"/>
  <c r="H144" i="60" s="1"/>
  <c r="AH143" i="60"/>
  <c r="AP148" i="60"/>
  <c r="AG144" i="60" a="1"/>
  <c r="AG144" i="60" s="1"/>
  <c r="T144" i="60" a="1"/>
  <c r="T144" i="60" s="1"/>
  <c r="G144" i="60" a="1"/>
  <c r="G144" i="60" s="1"/>
  <c r="B143" i="60"/>
  <c r="AH144" i="60"/>
  <c r="X144" i="60" a="1"/>
  <c r="X144" i="60" s="1"/>
  <c r="L144" i="60" a="1"/>
  <c r="L144" i="60" s="1"/>
  <c r="AM148" i="60"/>
  <c r="AF144" i="60" a="1"/>
  <c r="AF144" i="60" s="1"/>
  <c r="K144" i="60" a="1"/>
  <c r="K144" i="60" s="1"/>
  <c r="AE144" i="60" a="1"/>
  <c r="AE144" i="60" s="1"/>
  <c r="S144" i="60" a="1"/>
  <c r="S144" i="60" s="1"/>
  <c r="AI148" i="60"/>
  <c r="AM147" i="60"/>
  <c r="R144" i="60" a="1"/>
  <c r="R144" i="60" s="1"/>
  <c r="F144" i="60" a="1"/>
  <c r="F144" i="60" s="1"/>
  <c r="B145" i="60"/>
  <c r="AA144" i="60" a="1"/>
  <c r="AA144" i="60" s="1"/>
  <c r="AI147" i="60"/>
  <c r="N144" i="60" a="1"/>
  <c r="N144" i="60" s="1"/>
  <c r="AH147" i="60"/>
  <c r="AO144" i="60"/>
  <c r="Y144" i="60" a="1"/>
  <c r="Y144" i="60" s="1"/>
  <c r="M144" i="60" a="1"/>
  <c r="M144" i="60" s="1"/>
  <c r="C144" i="60" a="1"/>
  <c r="C144" i="60" s="1"/>
  <c r="J144" i="60" a="1"/>
  <c r="J144" i="60" s="1"/>
  <c r="AJ147" i="60"/>
  <c r="E144" i="60" a="1"/>
  <c r="E144" i="60" s="1"/>
  <c r="B147" i="60"/>
  <c r="AM144" i="60"/>
  <c r="Z144" i="60" a="1"/>
  <c r="Z144" i="60" s="1"/>
  <c r="W144" i="60" a="1"/>
  <c r="W144" i="60" s="1"/>
  <c r="AN148" i="60"/>
  <c r="AJ148" i="59"/>
  <c r="AH147" i="59"/>
  <c r="AJ144" i="59"/>
  <c r="AC144" i="59" a="1"/>
  <c r="AC144" i="59" s="1"/>
  <c r="W144" i="59" a="1"/>
  <c r="W144" i="59" s="1"/>
  <c r="Q144" i="59" a="1"/>
  <c r="Q144" i="59" s="1"/>
  <c r="K144" i="59" a="1"/>
  <c r="K144" i="59" s="1"/>
  <c r="E144" i="59" a="1"/>
  <c r="E144" i="59" s="1"/>
  <c r="AI148" i="59"/>
  <c r="B147" i="59"/>
  <c r="AI144" i="59"/>
  <c r="AH148" i="59"/>
  <c r="B146" i="59"/>
  <c r="AH144" i="59"/>
  <c r="AB144" i="59" a="1"/>
  <c r="AB144" i="59" s="1"/>
  <c r="V144" i="59" a="1"/>
  <c r="V144" i="59" s="1"/>
  <c r="P144" i="59" a="1"/>
  <c r="P144" i="59" s="1"/>
  <c r="J144" i="59" a="1"/>
  <c r="J144" i="59" s="1"/>
  <c r="D144" i="59" a="1"/>
  <c r="D144" i="59" s="1"/>
  <c r="B148" i="59"/>
  <c r="AP147" i="59"/>
  <c r="AG144" i="59" a="1"/>
  <c r="AG144" i="59" s="1"/>
  <c r="AA144" i="59" a="1"/>
  <c r="AA144" i="59" s="1"/>
  <c r="U144" i="59" a="1"/>
  <c r="U144" i="59" s="1"/>
  <c r="O144" i="59" a="1"/>
  <c r="O144" i="59" s="1"/>
  <c r="I144" i="59" a="1"/>
  <c r="I144" i="59" s="1"/>
  <c r="C144" i="59" a="1"/>
  <c r="C144" i="59" s="1"/>
  <c r="B145" i="59"/>
  <c r="B144" i="59"/>
  <c r="AP148" i="59"/>
  <c r="AN147" i="59"/>
  <c r="AF144" i="59" a="1"/>
  <c r="AF144" i="59" s="1"/>
  <c r="Z144" i="59" a="1"/>
  <c r="Z144" i="59" s="1"/>
  <c r="T144" i="59" a="1"/>
  <c r="T144" i="59" s="1"/>
  <c r="N144" i="59" a="1"/>
  <c r="N144" i="59" s="1"/>
  <c r="H144" i="59" a="1"/>
  <c r="H144" i="59" s="1"/>
  <c r="AM143" i="59"/>
  <c r="AM147" i="59"/>
  <c r="AH143" i="59"/>
  <c r="AN148" i="59"/>
  <c r="AO144" i="59"/>
  <c r="AE144" i="59" a="1"/>
  <c r="AE144" i="59" s="1"/>
  <c r="Y144" i="59" a="1"/>
  <c r="Y144" i="59" s="1"/>
  <c r="S144" i="59" a="1"/>
  <c r="S144" i="59" s="1"/>
  <c r="M144" i="59" a="1"/>
  <c r="M144" i="59" s="1"/>
  <c r="G144" i="59" a="1"/>
  <c r="G144" i="59" s="1"/>
  <c r="AM148" i="59"/>
  <c r="AN144" i="59"/>
  <c r="B143" i="59"/>
  <c r="AJ147" i="59"/>
  <c r="AM144" i="59"/>
  <c r="AD144" i="59" a="1"/>
  <c r="AD144" i="59" s="1"/>
  <c r="X144" i="59" a="1"/>
  <c r="X144" i="59" s="1"/>
  <c r="R144" i="59" a="1"/>
  <c r="R144" i="59" s="1"/>
  <c r="L144" i="59" a="1"/>
  <c r="L144" i="59" s="1"/>
  <c r="F144" i="59" a="1"/>
  <c r="F144" i="59" s="1"/>
  <c r="AI147" i="59"/>
  <c r="AK144" i="59"/>
  <c r="C150" i="59"/>
  <c r="AP144" i="59" s="1" a="1"/>
  <c r="AP144" i="59" s="1"/>
  <c r="AO147" i="59" l="1"/>
  <c r="AO148" i="59"/>
  <c r="F223" i="62"/>
  <c r="G214" i="62"/>
  <c r="G191" i="62"/>
  <c r="F200" i="62"/>
  <c r="G197" i="62"/>
  <c r="F206" i="62"/>
  <c r="G183" i="62"/>
  <c r="F192" i="62"/>
  <c r="AO147" i="60"/>
  <c r="AM154" i="60"/>
  <c r="AH150" i="60"/>
  <c r="AN155" i="60"/>
  <c r="AO151" i="60"/>
  <c r="AE151" i="60" a="1"/>
  <c r="AE151" i="60" s="1"/>
  <c r="Y151" i="60" a="1"/>
  <c r="Y151" i="60" s="1"/>
  <c r="S151" i="60" a="1"/>
  <c r="S151" i="60" s="1"/>
  <c r="M151" i="60" a="1"/>
  <c r="M151" i="60" s="1"/>
  <c r="G151" i="60" a="1"/>
  <c r="G151" i="60" s="1"/>
  <c r="AH155" i="60"/>
  <c r="AG151" i="60" a="1"/>
  <c r="AG151" i="60" s="1"/>
  <c r="Z151" i="60" a="1"/>
  <c r="Z151" i="60" s="1"/>
  <c r="R151" i="60" a="1"/>
  <c r="R151" i="60" s="1"/>
  <c r="K151" i="60" a="1"/>
  <c r="K151" i="60" s="1"/>
  <c r="D151" i="60" a="1"/>
  <c r="D151" i="60" s="1"/>
  <c r="AP154" i="60"/>
  <c r="AF151" i="60" a="1"/>
  <c r="AF151" i="60" s="1"/>
  <c r="X151" i="60" a="1"/>
  <c r="X151" i="60" s="1"/>
  <c r="Q151" i="60" a="1"/>
  <c r="Q151" i="60" s="1"/>
  <c r="J151" i="60" a="1"/>
  <c r="J151" i="60" s="1"/>
  <c r="C151" i="60" a="1"/>
  <c r="C151" i="60" s="1"/>
  <c r="B152" i="60"/>
  <c r="B151" i="60"/>
  <c r="C157" i="60"/>
  <c r="AP151" i="60" s="1" a="1"/>
  <c r="AP151" i="60" s="1"/>
  <c r="AN154" i="60"/>
  <c r="AD151" i="60" a="1"/>
  <c r="AD151" i="60" s="1"/>
  <c r="W151" i="60" a="1"/>
  <c r="W151" i="60" s="1"/>
  <c r="P151" i="60" a="1"/>
  <c r="P151" i="60" s="1"/>
  <c r="I151" i="60" a="1"/>
  <c r="I151" i="60" s="1"/>
  <c r="AM150" i="60"/>
  <c r="AP155" i="60"/>
  <c r="AJ154" i="60"/>
  <c r="AM151" i="60"/>
  <c r="AC151" i="60" a="1"/>
  <c r="AC151" i="60" s="1"/>
  <c r="V151" i="60" a="1"/>
  <c r="V151" i="60" s="1"/>
  <c r="O151" i="60" a="1"/>
  <c r="O151" i="60" s="1"/>
  <c r="H151" i="60" a="1"/>
  <c r="H151" i="60" s="1"/>
  <c r="B155" i="60"/>
  <c r="AN151" i="60"/>
  <c r="AI154" i="60"/>
  <c r="AJ151" i="60"/>
  <c r="B154" i="60"/>
  <c r="AH151" i="60"/>
  <c r="U151" i="60" a="1"/>
  <c r="U151" i="60" s="1"/>
  <c r="B153" i="60"/>
  <c r="T151" i="60" a="1"/>
  <c r="T151" i="60" s="1"/>
  <c r="F151" i="60" a="1"/>
  <c r="F151" i="60" s="1"/>
  <c r="AM155" i="60"/>
  <c r="AB151" i="60" a="1"/>
  <c r="AB151" i="60" s="1"/>
  <c r="AJ155" i="60"/>
  <c r="AH154" i="60"/>
  <c r="AI151" i="60"/>
  <c r="AA151" i="60" a="1"/>
  <c r="AA151" i="60" s="1"/>
  <c r="N151" i="60" a="1"/>
  <c r="N151" i="60" s="1"/>
  <c r="L151" i="60" a="1"/>
  <c r="L151" i="60" s="1"/>
  <c r="E151" i="60" a="1"/>
  <c r="E151" i="60" s="1"/>
  <c r="AI155" i="60"/>
  <c r="AK151" i="60"/>
  <c r="B150" i="60"/>
  <c r="G185" i="62"/>
  <c r="F194" i="62"/>
  <c r="F207" i="62"/>
  <c r="G198" i="62"/>
  <c r="G195" i="62"/>
  <c r="F204" i="62"/>
  <c r="AP154" i="59"/>
  <c r="AG151" i="59" a="1"/>
  <c r="AG151" i="59" s="1"/>
  <c r="AA151" i="59" a="1"/>
  <c r="AA151" i="59" s="1"/>
  <c r="U151" i="59" a="1"/>
  <c r="U151" i="59" s="1"/>
  <c r="O151" i="59" a="1"/>
  <c r="O151" i="59" s="1"/>
  <c r="I151" i="59" a="1"/>
  <c r="I151" i="59" s="1"/>
  <c r="C151" i="59" a="1"/>
  <c r="C151" i="59" s="1"/>
  <c r="B152" i="59"/>
  <c r="B151" i="59"/>
  <c r="AP155" i="59"/>
  <c r="AN154" i="59"/>
  <c r="AF151" i="59" a="1"/>
  <c r="AF151" i="59" s="1"/>
  <c r="Z151" i="59" a="1"/>
  <c r="Z151" i="59" s="1"/>
  <c r="T151" i="59" a="1"/>
  <c r="T151" i="59" s="1"/>
  <c r="N151" i="59" a="1"/>
  <c r="N151" i="59" s="1"/>
  <c r="H151" i="59" a="1"/>
  <c r="H151" i="59" s="1"/>
  <c r="AM150" i="59"/>
  <c r="AM154" i="59"/>
  <c r="AH150" i="59"/>
  <c r="AN155" i="59"/>
  <c r="AO151" i="59"/>
  <c r="AE151" i="59" a="1"/>
  <c r="AE151" i="59" s="1"/>
  <c r="Y151" i="59" a="1"/>
  <c r="Y151" i="59" s="1"/>
  <c r="S151" i="59" a="1"/>
  <c r="S151" i="59" s="1"/>
  <c r="M151" i="59" a="1"/>
  <c r="M151" i="59" s="1"/>
  <c r="G151" i="59" a="1"/>
  <c r="G151" i="59" s="1"/>
  <c r="AM155" i="59"/>
  <c r="AN151" i="59"/>
  <c r="B150" i="59"/>
  <c r="AJ154" i="59"/>
  <c r="AM151" i="59"/>
  <c r="AD151" i="59" a="1"/>
  <c r="AD151" i="59" s="1"/>
  <c r="X151" i="59" a="1"/>
  <c r="X151" i="59" s="1"/>
  <c r="R151" i="59" a="1"/>
  <c r="R151" i="59" s="1"/>
  <c r="L151" i="59" a="1"/>
  <c r="L151" i="59" s="1"/>
  <c r="F151" i="59" a="1"/>
  <c r="F151" i="59" s="1"/>
  <c r="AI154" i="59"/>
  <c r="AK151" i="59"/>
  <c r="AJ155" i="59"/>
  <c r="AH154" i="59"/>
  <c r="AJ151" i="59"/>
  <c r="AC151" i="59" a="1"/>
  <c r="AC151" i="59" s="1"/>
  <c r="W151" i="59" a="1"/>
  <c r="W151" i="59" s="1"/>
  <c r="Q151" i="59" a="1"/>
  <c r="Q151" i="59" s="1"/>
  <c r="K151" i="59" a="1"/>
  <c r="K151" i="59" s="1"/>
  <c r="E151" i="59" a="1"/>
  <c r="E151" i="59" s="1"/>
  <c r="AI155" i="59"/>
  <c r="B154" i="59"/>
  <c r="AI151" i="59"/>
  <c r="AH155" i="59"/>
  <c r="B153" i="59"/>
  <c r="AH151" i="59"/>
  <c r="AB151" i="59" a="1"/>
  <c r="AB151" i="59" s="1"/>
  <c r="V151" i="59" a="1"/>
  <c r="V151" i="59" s="1"/>
  <c r="P151" i="59" a="1"/>
  <c r="P151" i="59" s="1"/>
  <c r="J151" i="59" a="1"/>
  <c r="J151" i="59" s="1"/>
  <c r="D151" i="59" a="1"/>
  <c r="D151" i="59" s="1"/>
  <c r="B155" i="59"/>
  <c r="C157" i="59"/>
  <c r="AP151" i="59" s="1" a="1"/>
  <c r="AP151" i="59" s="1"/>
  <c r="AO148" i="60"/>
  <c r="AO154" i="59" l="1"/>
  <c r="AO155" i="59"/>
  <c r="F209" i="62"/>
  <c r="G200" i="62"/>
  <c r="G204" i="62"/>
  <c r="F213" i="62"/>
  <c r="G207" i="62"/>
  <c r="F216" i="62"/>
  <c r="F203" i="62"/>
  <c r="G194" i="62"/>
  <c r="B162" i="59"/>
  <c r="B159" i="59"/>
  <c r="AM161" i="59"/>
  <c r="AH157" i="59"/>
  <c r="AM162" i="59"/>
  <c r="AN158" i="59"/>
  <c r="AI161" i="59"/>
  <c r="AI162" i="59"/>
  <c r="B161" i="59"/>
  <c r="AI158" i="59"/>
  <c r="AJ161" i="59"/>
  <c r="AM158" i="59"/>
  <c r="AB158" i="59" a="1"/>
  <c r="AB158" i="59" s="1"/>
  <c r="U158" i="59" a="1"/>
  <c r="U158" i="59" s="1"/>
  <c r="H158" i="59" a="1"/>
  <c r="H158" i="59" s="1"/>
  <c r="AH161" i="59"/>
  <c r="AK158" i="59"/>
  <c r="N158" i="59" a="1"/>
  <c r="N158" i="59" s="1"/>
  <c r="G158" i="59" a="1"/>
  <c r="G158" i="59" s="1"/>
  <c r="B157" i="59"/>
  <c r="B160" i="59"/>
  <c r="AJ158" i="59"/>
  <c r="AA158" i="59" a="1"/>
  <c r="AA158" i="59" s="1"/>
  <c r="T158" i="59" a="1"/>
  <c r="T158" i="59" s="1"/>
  <c r="M158" i="59" a="1"/>
  <c r="M158" i="59" s="1"/>
  <c r="AH158" i="59"/>
  <c r="S158" i="59" a="1"/>
  <c r="S158" i="59" s="1"/>
  <c r="F158" i="59" a="1"/>
  <c r="F158" i="59" s="1"/>
  <c r="AP162" i="59"/>
  <c r="Z158" i="59" a="1"/>
  <c r="Z158" i="59" s="1"/>
  <c r="L158" i="59" a="1"/>
  <c r="L158" i="59" s="1"/>
  <c r="AN162" i="59"/>
  <c r="AG158" i="59" a="1"/>
  <c r="AG158" i="59" s="1"/>
  <c r="Y158" i="59" a="1"/>
  <c r="Y158" i="59" s="1"/>
  <c r="R158" i="59" a="1"/>
  <c r="R158" i="59" s="1"/>
  <c r="E158" i="59" a="1"/>
  <c r="E158" i="59" s="1"/>
  <c r="K158" i="59" a="1"/>
  <c r="K158" i="59" s="1"/>
  <c r="AJ162" i="59"/>
  <c r="AF158" i="59" a="1"/>
  <c r="AF158" i="59" s="1"/>
  <c r="X158" i="59" a="1"/>
  <c r="X158" i="59" s="1"/>
  <c r="Q158" i="59" a="1"/>
  <c r="Q158" i="59" s="1"/>
  <c r="D158" i="59" a="1"/>
  <c r="D158" i="59" s="1"/>
  <c r="AH162" i="59"/>
  <c r="AE158" i="59" a="1"/>
  <c r="AE158" i="59" s="1"/>
  <c r="J158" i="59" a="1"/>
  <c r="J158" i="59" s="1"/>
  <c r="AP161" i="59"/>
  <c r="AD158" i="59" a="1"/>
  <c r="AD158" i="59" s="1"/>
  <c r="W158" i="59" a="1"/>
  <c r="W158" i="59" s="1"/>
  <c r="P158" i="59" a="1"/>
  <c r="P158" i="59" s="1"/>
  <c r="C158" i="59" a="1"/>
  <c r="C158" i="59" s="1"/>
  <c r="AN161" i="59"/>
  <c r="V158" i="59" a="1"/>
  <c r="V158" i="59" s="1"/>
  <c r="I158" i="59" a="1"/>
  <c r="I158" i="59" s="1"/>
  <c r="B158" i="59"/>
  <c r="AC158" i="59" a="1"/>
  <c r="AC158" i="59" s="1"/>
  <c r="AO158" i="59"/>
  <c r="O158" i="59" a="1"/>
  <c r="O158" i="59" s="1"/>
  <c r="AM157" i="59"/>
  <c r="C164" i="59"/>
  <c r="AP158" i="59" s="1" a="1"/>
  <c r="AP158" i="59" s="1"/>
  <c r="AO155" i="60"/>
  <c r="AI161" i="60"/>
  <c r="AK158" i="60"/>
  <c r="AJ162" i="60"/>
  <c r="AH161" i="60"/>
  <c r="AJ158" i="60"/>
  <c r="AC158" i="60" a="1"/>
  <c r="AC158" i="60" s="1"/>
  <c r="W158" i="60" a="1"/>
  <c r="W158" i="60" s="1"/>
  <c r="Q158" i="60" a="1"/>
  <c r="Q158" i="60" s="1"/>
  <c r="K158" i="60" a="1"/>
  <c r="K158" i="60" s="1"/>
  <c r="E158" i="60" a="1"/>
  <c r="E158" i="60" s="1"/>
  <c r="AP161" i="60"/>
  <c r="AF158" i="60" a="1"/>
  <c r="AF158" i="60" s="1"/>
  <c r="Y158" i="60" a="1"/>
  <c r="Y158" i="60" s="1"/>
  <c r="R158" i="60" a="1"/>
  <c r="R158" i="60" s="1"/>
  <c r="J158" i="60" a="1"/>
  <c r="J158" i="60" s="1"/>
  <c r="C158" i="60" a="1"/>
  <c r="C158" i="60" s="1"/>
  <c r="C164" i="60"/>
  <c r="AN161" i="60"/>
  <c r="AE158" i="60" a="1"/>
  <c r="AE158" i="60" s="1"/>
  <c r="X158" i="60" a="1"/>
  <c r="X158" i="60" s="1"/>
  <c r="P158" i="60" a="1"/>
  <c r="P158" i="60" s="1"/>
  <c r="I158" i="60" a="1"/>
  <c r="I158" i="60" s="1"/>
  <c r="AM157" i="60"/>
  <c r="AM161" i="60"/>
  <c r="AP158" i="60" a="1"/>
  <c r="AP158" i="60" s="1"/>
  <c r="AH157" i="60"/>
  <c r="AP162" i="60"/>
  <c r="AO158" i="60"/>
  <c r="AD158" i="60" a="1"/>
  <c r="AD158" i="60" s="1"/>
  <c r="V158" i="60" a="1"/>
  <c r="V158" i="60" s="1"/>
  <c r="O158" i="60" a="1"/>
  <c r="O158" i="60" s="1"/>
  <c r="H158" i="60" a="1"/>
  <c r="H158" i="60" s="1"/>
  <c r="AN162" i="60"/>
  <c r="AJ161" i="60"/>
  <c r="AM158" i="60"/>
  <c r="AB158" i="60" a="1"/>
  <c r="AB158" i="60" s="1"/>
  <c r="U158" i="60" a="1"/>
  <c r="U158" i="60" s="1"/>
  <c r="N158" i="60" a="1"/>
  <c r="N158" i="60" s="1"/>
  <c r="G158" i="60" a="1"/>
  <c r="G158" i="60" s="1"/>
  <c r="AM162" i="60"/>
  <c r="AI162" i="60"/>
  <c r="AA158" i="60" a="1"/>
  <c r="AA158" i="60" s="1"/>
  <c r="AH162" i="60"/>
  <c r="B158" i="60"/>
  <c r="B162" i="60"/>
  <c r="B159" i="60"/>
  <c r="Z158" i="60" a="1"/>
  <c r="Z158" i="60" s="1"/>
  <c r="M158" i="60" a="1"/>
  <c r="M158" i="60" s="1"/>
  <c r="B157" i="60"/>
  <c r="AN158" i="60"/>
  <c r="B161" i="60"/>
  <c r="AH158" i="60"/>
  <c r="B160" i="60"/>
  <c r="T158" i="60" a="1"/>
  <c r="T158" i="60" s="1"/>
  <c r="S158" i="60" a="1"/>
  <c r="S158" i="60" s="1"/>
  <c r="L158" i="60" a="1"/>
  <c r="L158" i="60" s="1"/>
  <c r="F158" i="60" a="1"/>
  <c r="F158" i="60" s="1"/>
  <c r="D158" i="60" a="1"/>
  <c r="D158" i="60" s="1"/>
  <c r="AI158" i="60"/>
  <c r="AG158" i="60" a="1"/>
  <c r="AG158" i="60" s="1"/>
  <c r="AO154" i="60"/>
  <c r="F215" i="62"/>
  <c r="G206" i="62"/>
  <c r="F232" i="62"/>
  <c r="G223" i="62"/>
  <c r="G192" i="62"/>
  <c r="F201" i="62"/>
  <c r="AO161" i="60" l="1"/>
  <c r="F241" i="62"/>
  <c r="G232" i="62"/>
  <c r="B169" i="60"/>
  <c r="C171" i="60"/>
  <c r="AP168" i="60"/>
  <c r="AG165" i="60" a="1"/>
  <c r="AG165" i="60" s="1"/>
  <c r="AA165" i="60" a="1"/>
  <c r="AA165" i="60" s="1"/>
  <c r="U165" i="60" a="1"/>
  <c r="U165" i="60" s="1"/>
  <c r="O165" i="60" a="1"/>
  <c r="O165" i="60" s="1"/>
  <c r="I165" i="60" a="1"/>
  <c r="I165" i="60" s="1"/>
  <c r="C165" i="60" a="1"/>
  <c r="C165" i="60" s="1"/>
  <c r="AM169" i="60"/>
  <c r="AE165" i="60" a="1"/>
  <c r="AE165" i="60" s="1"/>
  <c r="X165" i="60" a="1"/>
  <c r="X165" i="60" s="1"/>
  <c r="Q165" i="60" a="1"/>
  <c r="Q165" i="60" s="1"/>
  <c r="J165" i="60" a="1"/>
  <c r="J165" i="60" s="1"/>
  <c r="AM164" i="60"/>
  <c r="AM168" i="60"/>
  <c r="AO165" i="60"/>
  <c r="AD165" i="60" a="1"/>
  <c r="AD165" i="60" s="1"/>
  <c r="W165" i="60" a="1"/>
  <c r="W165" i="60" s="1"/>
  <c r="P165" i="60" a="1"/>
  <c r="P165" i="60" s="1"/>
  <c r="H165" i="60" a="1"/>
  <c r="H165" i="60" s="1"/>
  <c r="AN165" i="60"/>
  <c r="B164" i="60"/>
  <c r="AP169" i="60"/>
  <c r="AJ168" i="60"/>
  <c r="AM165" i="60"/>
  <c r="AC165" i="60" a="1"/>
  <c r="AC165" i="60" s="1"/>
  <c r="V165" i="60" a="1"/>
  <c r="V165" i="60" s="1"/>
  <c r="N165" i="60" a="1"/>
  <c r="N165" i="60" s="1"/>
  <c r="G165" i="60" a="1"/>
  <c r="G165" i="60" s="1"/>
  <c r="AI168" i="60"/>
  <c r="AK165" i="60"/>
  <c r="AN169" i="60"/>
  <c r="AH168" i="60"/>
  <c r="AJ165" i="60"/>
  <c r="AB165" i="60" a="1"/>
  <c r="AB165" i="60" s="1"/>
  <c r="T165" i="60" a="1"/>
  <c r="T165" i="60" s="1"/>
  <c r="M165" i="60" a="1"/>
  <c r="M165" i="60" s="1"/>
  <c r="F165" i="60" a="1"/>
  <c r="F165" i="60" s="1"/>
  <c r="AH164" i="60"/>
  <c r="B166" i="60"/>
  <c r="Y165" i="60" a="1"/>
  <c r="Y165" i="60" s="1"/>
  <c r="AP165" i="60" a="1"/>
  <c r="AP165" i="60" s="1"/>
  <c r="AH165" i="60"/>
  <c r="AJ169" i="60"/>
  <c r="AI169" i="60"/>
  <c r="AF165" i="60" a="1"/>
  <c r="AF165" i="60" s="1"/>
  <c r="S165" i="60" a="1"/>
  <c r="S165" i="60" s="1"/>
  <c r="AH169" i="60"/>
  <c r="B168" i="60"/>
  <c r="B167" i="60"/>
  <c r="D165" i="60" a="1"/>
  <c r="D165" i="60" s="1"/>
  <c r="AN168" i="60"/>
  <c r="R165" i="60" a="1"/>
  <c r="R165" i="60" s="1"/>
  <c r="L165" i="60" a="1"/>
  <c r="L165" i="60" s="1"/>
  <c r="K165" i="60" a="1"/>
  <c r="K165" i="60" s="1"/>
  <c r="E165" i="60" a="1"/>
  <c r="E165" i="60" s="1"/>
  <c r="B165" i="60"/>
  <c r="AI165" i="60"/>
  <c r="Z165" i="60" a="1"/>
  <c r="Z165" i="60" s="1"/>
  <c r="G201" i="62"/>
  <c r="F210" i="62"/>
  <c r="AO162" i="60"/>
  <c r="AO162" i="59"/>
  <c r="G203" i="62"/>
  <c r="F212" i="62"/>
  <c r="AO161" i="59"/>
  <c r="G216" i="62"/>
  <c r="F225" i="62"/>
  <c r="AM168" i="59"/>
  <c r="AH164" i="59"/>
  <c r="AM169" i="59"/>
  <c r="AN165" i="59"/>
  <c r="B164" i="59"/>
  <c r="AI168" i="59"/>
  <c r="AK165" i="59"/>
  <c r="AI169" i="59"/>
  <c r="B168" i="59"/>
  <c r="AI165" i="59"/>
  <c r="B169" i="59"/>
  <c r="B166" i="59"/>
  <c r="B165" i="59"/>
  <c r="AH169" i="59"/>
  <c r="AB165" i="59" a="1"/>
  <c r="AB165" i="59" s="1"/>
  <c r="P165" i="59" a="1"/>
  <c r="P165" i="59" s="1"/>
  <c r="D165" i="59" a="1"/>
  <c r="D165" i="59" s="1"/>
  <c r="AP168" i="59"/>
  <c r="AA165" i="59" a="1"/>
  <c r="AA165" i="59" s="1"/>
  <c r="O165" i="59" a="1"/>
  <c r="O165" i="59" s="1"/>
  <c r="C165" i="59" a="1"/>
  <c r="C165" i="59" s="1"/>
  <c r="AN168" i="59"/>
  <c r="Z165" i="59" a="1"/>
  <c r="Z165" i="59" s="1"/>
  <c r="N165" i="59" a="1"/>
  <c r="N165" i="59" s="1"/>
  <c r="AM164" i="59"/>
  <c r="AO165" i="59"/>
  <c r="Y165" i="59" a="1"/>
  <c r="Y165" i="59" s="1"/>
  <c r="M165" i="59" a="1"/>
  <c r="M165" i="59" s="1"/>
  <c r="AJ168" i="59"/>
  <c r="AM165" i="59"/>
  <c r="X165" i="59" a="1"/>
  <c r="X165" i="59" s="1"/>
  <c r="L165" i="59" a="1"/>
  <c r="L165" i="59" s="1"/>
  <c r="AH168" i="59"/>
  <c r="AJ165" i="59"/>
  <c r="W165" i="59" a="1"/>
  <c r="W165" i="59" s="1"/>
  <c r="K165" i="59" a="1"/>
  <c r="K165" i="59" s="1"/>
  <c r="B167" i="59"/>
  <c r="AH165" i="59"/>
  <c r="V165" i="59" a="1"/>
  <c r="V165" i="59" s="1"/>
  <c r="J165" i="59" a="1"/>
  <c r="J165" i="59" s="1"/>
  <c r="AG165" i="59" a="1"/>
  <c r="AG165" i="59" s="1"/>
  <c r="U165" i="59" a="1"/>
  <c r="U165" i="59" s="1"/>
  <c r="I165" i="59" a="1"/>
  <c r="I165" i="59" s="1"/>
  <c r="AP169" i="59"/>
  <c r="AF165" i="59" a="1"/>
  <c r="AF165" i="59" s="1"/>
  <c r="T165" i="59" a="1"/>
  <c r="T165" i="59" s="1"/>
  <c r="H165" i="59" a="1"/>
  <c r="H165" i="59" s="1"/>
  <c r="AN169" i="59"/>
  <c r="AE165" i="59" a="1"/>
  <c r="AE165" i="59" s="1"/>
  <c r="S165" i="59" a="1"/>
  <c r="S165" i="59" s="1"/>
  <c r="G165" i="59" a="1"/>
  <c r="G165" i="59" s="1"/>
  <c r="AD165" i="59" a="1"/>
  <c r="AD165" i="59" s="1"/>
  <c r="R165" i="59" a="1"/>
  <c r="R165" i="59" s="1"/>
  <c r="F165" i="59" a="1"/>
  <c r="F165" i="59" s="1"/>
  <c r="AC165" i="59" a="1"/>
  <c r="AC165" i="59" s="1"/>
  <c r="Q165" i="59" a="1"/>
  <c r="Q165" i="59" s="1"/>
  <c r="E165" i="59" a="1"/>
  <c r="E165" i="59" s="1"/>
  <c r="AJ169" i="59"/>
  <c r="C171" i="59"/>
  <c r="G209" i="62"/>
  <c r="F218" i="62"/>
  <c r="G215" i="62"/>
  <c r="F224" i="62"/>
  <c r="G213" i="62"/>
  <c r="F222" i="62"/>
  <c r="AO169" i="59" l="1"/>
  <c r="F227" i="62"/>
  <c r="G218" i="62"/>
  <c r="G225" i="62"/>
  <c r="F234" i="62"/>
  <c r="AO168" i="60"/>
  <c r="F233" i="62"/>
  <c r="G224" i="62"/>
  <c r="AM175" i="60"/>
  <c r="AH171" i="60"/>
  <c r="AN176" i="60"/>
  <c r="AO172" i="60"/>
  <c r="AE172" i="60" a="1"/>
  <c r="AE172" i="60" s="1"/>
  <c r="Y172" i="60" a="1"/>
  <c r="Y172" i="60" s="1"/>
  <c r="S172" i="60" a="1"/>
  <c r="S172" i="60" s="1"/>
  <c r="M172" i="60" a="1"/>
  <c r="M172" i="60" s="1"/>
  <c r="G172" i="60" a="1"/>
  <c r="G172" i="60" s="1"/>
  <c r="AI176" i="60"/>
  <c r="B175" i="60"/>
  <c r="AI172" i="60"/>
  <c r="AP175" i="60"/>
  <c r="AJ172" i="60"/>
  <c r="AA172" i="60" a="1"/>
  <c r="AA172" i="60" s="1"/>
  <c r="K172" i="60" a="1"/>
  <c r="K172" i="60" s="1"/>
  <c r="C172" i="60" a="1"/>
  <c r="C172" i="60" s="1"/>
  <c r="AN175" i="60"/>
  <c r="Z172" i="60" a="1"/>
  <c r="Z172" i="60" s="1"/>
  <c r="AM171" i="60"/>
  <c r="C178" i="60"/>
  <c r="AP172" i="60" s="1" a="1"/>
  <c r="AP172" i="60" s="1"/>
  <c r="AG172" i="60" a="1"/>
  <c r="AG172" i="60" s="1"/>
  <c r="Q172" i="60" a="1"/>
  <c r="Q172" i="60" s="1"/>
  <c r="I172" i="60" a="1"/>
  <c r="I172" i="60" s="1"/>
  <c r="B171" i="60"/>
  <c r="AJ175" i="60"/>
  <c r="X172" i="60" a="1"/>
  <c r="X172" i="60" s="1"/>
  <c r="P172" i="60" a="1"/>
  <c r="P172" i="60" s="1"/>
  <c r="AP176" i="60"/>
  <c r="AI175" i="60"/>
  <c r="AF172" i="60" a="1"/>
  <c r="AF172" i="60" s="1"/>
  <c r="H172" i="60" a="1"/>
  <c r="H172" i="60" s="1"/>
  <c r="AM176" i="60"/>
  <c r="AH175" i="60"/>
  <c r="W172" i="60" a="1"/>
  <c r="W172" i="60" s="1"/>
  <c r="O172" i="60" a="1"/>
  <c r="O172" i="60" s="1"/>
  <c r="AM172" i="60"/>
  <c r="D172" i="60" a="1"/>
  <c r="D172" i="60" s="1"/>
  <c r="AK172" i="60"/>
  <c r="T172" i="60" a="1"/>
  <c r="T172" i="60" s="1"/>
  <c r="AH172" i="60"/>
  <c r="R172" i="60" a="1"/>
  <c r="R172" i="60" s="1"/>
  <c r="B172" i="60"/>
  <c r="AD172" i="60" a="1"/>
  <c r="AD172" i="60" s="1"/>
  <c r="N172" i="60" a="1"/>
  <c r="N172" i="60" s="1"/>
  <c r="AJ176" i="60"/>
  <c r="AC172" i="60" a="1"/>
  <c r="AC172" i="60" s="1"/>
  <c r="AH176" i="60"/>
  <c r="AB172" i="60" a="1"/>
  <c r="AB172" i="60" s="1"/>
  <c r="L172" i="60" a="1"/>
  <c r="L172" i="60" s="1"/>
  <c r="B176" i="60"/>
  <c r="B174" i="60"/>
  <c r="B173" i="60"/>
  <c r="V172" i="60" a="1"/>
  <c r="V172" i="60" s="1"/>
  <c r="F172" i="60" a="1"/>
  <c r="F172" i="60" s="1"/>
  <c r="AN172" i="60"/>
  <c r="U172" i="60" a="1"/>
  <c r="U172" i="60" s="1"/>
  <c r="J172" i="60" a="1"/>
  <c r="J172" i="60" s="1"/>
  <c r="E172" i="60" a="1"/>
  <c r="E172" i="60" s="1"/>
  <c r="G210" i="62"/>
  <c r="F219" i="62"/>
  <c r="F250" i="62"/>
  <c r="G241" i="62"/>
  <c r="AI175" i="59"/>
  <c r="AK172" i="59"/>
  <c r="AI176" i="59"/>
  <c r="B175" i="59"/>
  <c r="AI172" i="59"/>
  <c r="B176" i="59"/>
  <c r="B173" i="59"/>
  <c r="B172" i="59"/>
  <c r="AM175" i="59"/>
  <c r="AH171" i="59"/>
  <c r="AM176" i="59"/>
  <c r="AN172" i="59"/>
  <c r="B171" i="59"/>
  <c r="AP176" i="59"/>
  <c r="AF172" i="59" a="1"/>
  <c r="AF172" i="59" s="1"/>
  <c r="T172" i="59" a="1"/>
  <c r="T172" i="59" s="1"/>
  <c r="H172" i="59" a="1"/>
  <c r="H172" i="59" s="1"/>
  <c r="AN176" i="59"/>
  <c r="AE172" i="59" a="1"/>
  <c r="AE172" i="59" s="1"/>
  <c r="S172" i="59" a="1"/>
  <c r="S172" i="59" s="1"/>
  <c r="G172" i="59" a="1"/>
  <c r="G172" i="59" s="1"/>
  <c r="AD172" i="59" a="1"/>
  <c r="AD172" i="59" s="1"/>
  <c r="R172" i="59" a="1"/>
  <c r="R172" i="59" s="1"/>
  <c r="F172" i="59" a="1"/>
  <c r="F172" i="59" s="1"/>
  <c r="AJ176" i="59"/>
  <c r="AC172" i="59" a="1"/>
  <c r="AC172" i="59" s="1"/>
  <c r="Q172" i="59" a="1"/>
  <c r="Q172" i="59" s="1"/>
  <c r="E172" i="59" a="1"/>
  <c r="E172" i="59" s="1"/>
  <c r="AH176" i="59"/>
  <c r="AB172" i="59" a="1"/>
  <c r="AB172" i="59" s="1"/>
  <c r="P172" i="59" a="1"/>
  <c r="P172" i="59" s="1"/>
  <c r="D172" i="59" a="1"/>
  <c r="D172" i="59" s="1"/>
  <c r="AP175" i="59"/>
  <c r="AA172" i="59" a="1"/>
  <c r="AA172" i="59" s="1"/>
  <c r="O172" i="59" a="1"/>
  <c r="O172" i="59" s="1"/>
  <c r="C172" i="59" a="1"/>
  <c r="C172" i="59" s="1"/>
  <c r="AN175" i="59"/>
  <c r="Z172" i="59" a="1"/>
  <c r="Z172" i="59" s="1"/>
  <c r="N172" i="59" a="1"/>
  <c r="N172" i="59" s="1"/>
  <c r="AM171" i="59"/>
  <c r="AO172" i="59"/>
  <c r="Y172" i="59" a="1"/>
  <c r="Y172" i="59" s="1"/>
  <c r="M172" i="59" a="1"/>
  <c r="M172" i="59" s="1"/>
  <c r="AJ175" i="59"/>
  <c r="AM172" i="59"/>
  <c r="X172" i="59" a="1"/>
  <c r="X172" i="59" s="1"/>
  <c r="L172" i="59" a="1"/>
  <c r="L172" i="59" s="1"/>
  <c r="AH175" i="59"/>
  <c r="AJ172" i="59"/>
  <c r="W172" i="59" a="1"/>
  <c r="W172" i="59" s="1"/>
  <c r="K172" i="59" a="1"/>
  <c r="K172" i="59" s="1"/>
  <c r="B174" i="59"/>
  <c r="AH172" i="59"/>
  <c r="V172" i="59" a="1"/>
  <c r="V172" i="59" s="1"/>
  <c r="J172" i="59" a="1"/>
  <c r="J172" i="59" s="1"/>
  <c r="I172" i="59" a="1"/>
  <c r="I172" i="59" s="1"/>
  <c r="AG172" i="59" a="1"/>
  <c r="AG172" i="59" s="1"/>
  <c r="U172" i="59" a="1"/>
  <c r="U172" i="59" s="1"/>
  <c r="C178" i="59"/>
  <c r="AP172" i="59" s="1" a="1"/>
  <c r="AP172" i="59" s="1"/>
  <c r="AP165" i="59" a="1"/>
  <c r="AP165" i="59" s="1"/>
  <c r="G222" i="62"/>
  <c r="F231" i="62"/>
  <c r="AO168" i="59"/>
  <c r="AO169" i="60"/>
  <c r="F221" i="62"/>
  <c r="G212" i="62"/>
  <c r="AO176" i="59" l="1"/>
  <c r="AO175" i="59"/>
  <c r="F228" i="62"/>
  <c r="G219" i="62"/>
  <c r="G227" i="62"/>
  <c r="F236" i="62"/>
  <c r="G234" i="62"/>
  <c r="F243" i="62"/>
  <c r="AO175" i="60"/>
  <c r="G221" i="62"/>
  <c r="F230" i="62"/>
  <c r="AO176" i="60"/>
  <c r="AM182" i="60"/>
  <c r="AM183" i="60"/>
  <c r="AK179" i="60"/>
  <c r="AP183" i="60"/>
  <c r="AJ179" i="60"/>
  <c r="AC179" i="60" a="1"/>
  <c r="AC179" i="60" s="1"/>
  <c r="W179" i="60" a="1"/>
  <c r="W179" i="60" s="1"/>
  <c r="Q179" i="60" a="1"/>
  <c r="Q179" i="60" s="1"/>
  <c r="K179" i="60" a="1"/>
  <c r="K179" i="60" s="1"/>
  <c r="E179" i="60" a="1"/>
  <c r="E179" i="60" s="1"/>
  <c r="AN183" i="60"/>
  <c r="AJ182" i="60"/>
  <c r="AI179" i="60"/>
  <c r="AI183" i="60"/>
  <c r="B181" i="60"/>
  <c r="B180" i="60"/>
  <c r="B179" i="60"/>
  <c r="AN179" i="60"/>
  <c r="AA179" i="60" a="1"/>
  <c r="AA179" i="60" s="1"/>
  <c r="S179" i="60" a="1"/>
  <c r="S179" i="60" s="1"/>
  <c r="C179" i="60" a="1"/>
  <c r="C179" i="60" s="1"/>
  <c r="AI182" i="60"/>
  <c r="AH179" i="60"/>
  <c r="R179" i="60" a="1"/>
  <c r="R179" i="60" s="1"/>
  <c r="AH178" i="60"/>
  <c r="AH182" i="60"/>
  <c r="Y179" i="60" a="1"/>
  <c r="Y179" i="60" s="1"/>
  <c r="I179" i="60" a="1"/>
  <c r="I179" i="60" s="1"/>
  <c r="B182" i="60"/>
  <c r="AG179" i="60" a="1"/>
  <c r="AG179" i="60" s="1"/>
  <c r="P179" i="60" a="1"/>
  <c r="P179" i="60" s="1"/>
  <c r="H179" i="60" a="1"/>
  <c r="H179" i="60" s="1"/>
  <c r="B178" i="60"/>
  <c r="C185" i="60"/>
  <c r="AP179" i="60" s="1" a="1"/>
  <c r="AP179" i="60" s="1"/>
  <c r="AF179" i="60" a="1"/>
  <c r="AF179" i="60" s="1"/>
  <c r="X179" i="60" a="1"/>
  <c r="X179" i="60" s="1"/>
  <c r="O179" i="60" a="1"/>
  <c r="O179" i="60" s="1"/>
  <c r="G179" i="60" a="1"/>
  <c r="G179" i="60" s="1"/>
  <c r="B183" i="60"/>
  <c r="T179" i="60" a="1"/>
  <c r="T179" i="60" s="1"/>
  <c r="D179" i="60" a="1"/>
  <c r="D179" i="60" s="1"/>
  <c r="AP182" i="60"/>
  <c r="AO179" i="60"/>
  <c r="AN182" i="60"/>
  <c r="AM179" i="60"/>
  <c r="AM178" i="60"/>
  <c r="AE179" i="60" a="1"/>
  <c r="AE179" i="60" s="1"/>
  <c r="N179" i="60" a="1"/>
  <c r="N179" i="60" s="1"/>
  <c r="AD179" i="60" a="1"/>
  <c r="AD179" i="60" s="1"/>
  <c r="M179" i="60" a="1"/>
  <c r="M179" i="60" s="1"/>
  <c r="AB179" i="60" a="1"/>
  <c r="AB179" i="60" s="1"/>
  <c r="L179" i="60" a="1"/>
  <c r="L179" i="60" s="1"/>
  <c r="V179" i="60" a="1"/>
  <c r="V179" i="60" s="1"/>
  <c r="AJ183" i="60"/>
  <c r="F179" i="60" a="1"/>
  <c r="F179" i="60" s="1"/>
  <c r="AH183" i="60"/>
  <c r="Z179" i="60" a="1"/>
  <c r="Z179" i="60" s="1"/>
  <c r="U179" i="60" a="1"/>
  <c r="U179" i="60" s="1"/>
  <c r="J179" i="60" a="1"/>
  <c r="J179" i="60" s="1"/>
  <c r="G233" i="62"/>
  <c r="F242" i="62"/>
  <c r="F240" i="62"/>
  <c r="G231" i="62"/>
  <c r="B183" i="59"/>
  <c r="B180" i="59"/>
  <c r="B179" i="59"/>
  <c r="AP183" i="59"/>
  <c r="AN182" i="59"/>
  <c r="AM182" i="59"/>
  <c r="AH178" i="59"/>
  <c r="AM183" i="59"/>
  <c r="AN179" i="59"/>
  <c r="B178" i="59"/>
  <c r="AI182" i="59"/>
  <c r="AK179" i="59"/>
  <c r="AI183" i="59"/>
  <c r="B182" i="59"/>
  <c r="AI179" i="59"/>
  <c r="AM179" i="59"/>
  <c r="X179" i="59" a="1"/>
  <c r="X179" i="59" s="1"/>
  <c r="L179" i="59" a="1"/>
  <c r="L179" i="59" s="1"/>
  <c r="AJ182" i="59"/>
  <c r="AJ179" i="59"/>
  <c r="W179" i="59" a="1"/>
  <c r="W179" i="59" s="1"/>
  <c r="K179" i="59" a="1"/>
  <c r="K179" i="59" s="1"/>
  <c r="AH182" i="59"/>
  <c r="AH179" i="59"/>
  <c r="V179" i="59" a="1"/>
  <c r="V179" i="59" s="1"/>
  <c r="J179" i="59" a="1"/>
  <c r="J179" i="59" s="1"/>
  <c r="B181" i="59"/>
  <c r="AG179" i="59" a="1"/>
  <c r="AG179" i="59" s="1"/>
  <c r="U179" i="59" a="1"/>
  <c r="U179" i="59" s="1"/>
  <c r="I179" i="59" a="1"/>
  <c r="I179" i="59" s="1"/>
  <c r="AF179" i="59" a="1"/>
  <c r="AF179" i="59" s="1"/>
  <c r="T179" i="59" a="1"/>
  <c r="T179" i="59" s="1"/>
  <c r="H179" i="59" a="1"/>
  <c r="H179" i="59" s="1"/>
  <c r="AE179" i="59" a="1"/>
  <c r="AE179" i="59" s="1"/>
  <c r="S179" i="59" a="1"/>
  <c r="S179" i="59" s="1"/>
  <c r="G179" i="59" a="1"/>
  <c r="G179" i="59" s="1"/>
  <c r="AD179" i="59" a="1"/>
  <c r="AD179" i="59" s="1"/>
  <c r="R179" i="59" a="1"/>
  <c r="R179" i="59" s="1"/>
  <c r="F179" i="59" a="1"/>
  <c r="F179" i="59" s="1"/>
  <c r="AN183" i="59"/>
  <c r="AC179" i="59" a="1"/>
  <c r="AC179" i="59" s="1"/>
  <c r="Q179" i="59" a="1"/>
  <c r="Q179" i="59" s="1"/>
  <c r="E179" i="59" a="1"/>
  <c r="E179" i="59" s="1"/>
  <c r="AB179" i="59" a="1"/>
  <c r="AB179" i="59" s="1"/>
  <c r="P179" i="59" a="1"/>
  <c r="P179" i="59" s="1"/>
  <c r="D179" i="59" a="1"/>
  <c r="D179" i="59" s="1"/>
  <c r="AJ183" i="59"/>
  <c r="AA179" i="59" a="1"/>
  <c r="AA179" i="59" s="1"/>
  <c r="O179" i="59" a="1"/>
  <c r="O179" i="59" s="1"/>
  <c r="C179" i="59" a="1"/>
  <c r="C179" i="59" s="1"/>
  <c r="AH183" i="59"/>
  <c r="Z179" i="59" a="1"/>
  <c r="Z179" i="59" s="1"/>
  <c r="N179" i="59" a="1"/>
  <c r="N179" i="59" s="1"/>
  <c r="AM178" i="59"/>
  <c r="M179" i="59" a="1"/>
  <c r="M179" i="59" s="1"/>
  <c r="AP182" i="59"/>
  <c r="AO179" i="59"/>
  <c r="Y179" i="59" a="1"/>
  <c r="Y179" i="59" s="1"/>
  <c r="C185" i="59"/>
  <c r="AP179" i="59" s="1" a="1"/>
  <c r="AP179" i="59" s="1"/>
  <c r="F259" i="62"/>
  <c r="G250" i="62"/>
  <c r="AO183" i="59" l="1"/>
  <c r="AO183" i="60"/>
  <c r="AO182" i="60"/>
  <c r="F251" i="62"/>
  <c r="G242" i="62"/>
  <c r="F268" i="62"/>
  <c r="G259" i="62"/>
  <c r="AO182" i="59"/>
  <c r="AI189" i="60"/>
  <c r="AK186" i="60"/>
  <c r="AI190" i="60"/>
  <c r="B189" i="60"/>
  <c r="AI186" i="60"/>
  <c r="AN186" i="60"/>
  <c r="AC186" i="60" a="1"/>
  <c r="AC186" i="60" s="1"/>
  <c r="B185" i="60"/>
  <c r="AN190" i="60"/>
  <c r="AJ189" i="60"/>
  <c r="AM186" i="60"/>
  <c r="AB186" i="60" a="1"/>
  <c r="AB186" i="60" s="1"/>
  <c r="U186" i="60" a="1"/>
  <c r="U186" i="60" s="1"/>
  <c r="N186" i="60" a="1"/>
  <c r="N186" i="60" s="1"/>
  <c r="G186" i="60" a="1"/>
  <c r="G186" i="60" s="1"/>
  <c r="AM190" i="60"/>
  <c r="AH189" i="60"/>
  <c r="AJ186" i="60"/>
  <c r="B190" i="60"/>
  <c r="K186" i="60" a="1"/>
  <c r="K186" i="60" s="1"/>
  <c r="Z186" i="60" a="1"/>
  <c r="Z186" i="60" s="1"/>
  <c r="D186" i="60" a="1"/>
  <c r="D186" i="60" s="1"/>
  <c r="AH186" i="60"/>
  <c r="M186" i="60" a="1"/>
  <c r="M186" i="60" s="1"/>
  <c r="B186" i="60"/>
  <c r="AJ190" i="60"/>
  <c r="X186" i="60" a="1"/>
  <c r="X186" i="60" s="1"/>
  <c r="AM185" i="60"/>
  <c r="AH190" i="60"/>
  <c r="AG186" i="60" a="1"/>
  <c r="AG186" i="60" s="1"/>
  <c r="W186" i="60" a="1"/>
  <c r="W186" i="60" s="1"/>
  <c r="L186" i="60" a="1"/>
  <c r="L186" i="60" s="1"/>
  <c r="AH185" i="60"/>
  <c r="AP189" i="60"/>
  <c r="AF186" i="60" a="1"/>
  <c r="AF186" i="60" s="1"/>
  <c r="V186" i="60" a="1"/>
  <c r="V186" i="60" s="1"/>
  <c r="J186" i="60" a="1"/>
  <c r="J186" i="60" s="1"/>
  <c r="T186" i="60" a="1"/>
  <c r="T186" i="60" s="1"/>
  <c r="B187" i="60"/>
  <c r="Q186" i="60" a="1"/>
  <c r="Q186" i="60" s="1"/>
  <c r="C192" i="60"/>
  <c r="AP186" i="60" s="1" a="1"/>
  <c r="AP186" i="60" s="1"/>
  <c r="P186" i="60" a="1"/>
  <c r="P186" i="60" s="1"/>
  <c r="AP190" i="60"/>
  <c r="AO186" i="60"/>
  <c r="O186" i="60" a="1"/>
  <c r="O186" i="60" s="1"/>
  <c r="AN189" i="60"/>
  <c r="AE186" i="60" a="1"/>
  <c r="AE186" i="60" s="1"/>
  <c r="I186" i="60" a="1"/>
  <c r="I186" i="60" s="1"/>
  <c r="AM189" i="60"/>
  <c r="AD186" i="60" a="1"/>
  <c r="AD186" i="60" s="1"/>
  <c r="H186" i="60" a="1"/>
  <c r="H186" i="60" s="1"/>
  <c r="B188" i="60"/>
  <c r="AA186" i="60" a="1"/>
  <c r="AA186" i="60" s="1"/>
  <c r="F186" i="60" a="1"/>
  <c r="F186" i="60" s="1"/>
  <c r="E186" i="60" a="1"/>
  <c r="E186" i="60" s="1"/>
  <c r="S186" i="60" a="1"/>
  <c r="S186" i="60" s="1"/>
  <c r="Y186" i="60" a="1"/>
  <c r="Y186" i="60" s="1"/>
  <c r="R186" i="60" a="1"/>
  <c r="R186" i="60" s="1"/>
  <c r="C186" i="60" a="1"/>
  <c r="C186" i="60" s="1"/>
  <c r="F245" i="62"/>
  <c r="G236" i="62"/>
  <c r="G228" i="62"/>
  <c r="F237" i="62"/>
  <c r="AM189" i="59"/>
  <c r="AH185" i="59"/>
  <c r="AN190" i="59"/>
  <c r="AO186" i="59"/>
  <c r="AE186" i="59" a="1"/>
  <c r="AE186" i="59" s="1"/>
  <c r="Y186" i="59" a="1"/>
  <c r="Y186" i="59" s="1"/>
  <c r="S186" i="59" a="1"/>
  <c r="S186" i="59" s="1"/>
  <c r="M186" i="59" a="1"/>
  <c r="M186" i="59" s="1"/>
  <c r="G186" i="59" a="1"/>
  <c r="G186" i="59" s="1"/>
  <c r="AM190" i="59"/>
  <c r="AN186" i="59"/>
  <c r="B185" i="59"/>
  <c r="AJ189" i="59"/>
  <c r="AM186" i="59"/>
  <c r="AD186" i="59" a="1"/>
  <c r="AD186" i="59" s="1"/>
  <c r="X186" i="59" a="1"/>
  <c r="X186" i="59" s="1"/>
  <c r="R186" i="59" a="1"/>
  <c r="R186" i="59" s="1"/>
  <c r="L186" i="59" a="1"/>
  <c r="L186" i="59" s="1"/>
  <c r="F186" i="59" a="1"/>
  <c r="F186" i="59" s="1"/>
  <c r="AI189" i="59"/>
  <c r="AK186" i="59"/>
  <c r="AI190" i="59"/>
  <c r="B189" i="59"/>
  <c r="AI186" i="59"/>
  <c r="AH190" i="59"/>
  <c r="B188" i="59"/>
  <c r="B190" i="59"/>
  <c r="B187" i="59"/>
  <c r="B186" i="59"/>
  <c r="AB186" i="59" a="1"/>
  <c r="AB186" i="59" s="1"/>
  <c r="J186" i="59" a="1"/>
  <c r="J186" i="59" s="1"/>
  <c r="AA186" i="59" a="1"/>
  <c r="AA186" i="59" s="1"/>
  <c r="I186" i="59" a="1"/>
  <c r="I186" i="59" s="1"/>
  <c r="Z186" i="59" a="1"/>
  <c r="Z186" i="59" s="1"/>
  <c r="H186" i="59" a="1"/>
  <c r="H186" i="59" s="1"/>
  <c r="W186" i="59" a="1"/>
  <c r="W186" i="59" s="1"/>
  <c r="E186" i="59" a="1"/>
  <c r="E186" i="59" s="1"/>
  <c r="V186" i="59" a="1"/>
  <c r="V186" i="59" s="1"/>
  <c r="D186" i="59" a="1"/>
  <c r="D186" i="59" s="1"/>
  <c r="U186" i="59" a="1"/>
  <c r="U186" i="59" s="1"/>
  <c r="C186" i="59" a="1"/>
  <c r="C186" i="59" s="1"/>
  <c r="AP190" i="59"/>
  <c r="T186" i="59" a="1"/>
  <c r="T186" i="59" s="1"/>
  <c r="AM185" i="59"/>
  <c r="AJ190" i="59"/>
  <c r="AJ186" i="59"/>
  <c r="Q186" i="59" a="1"/>
  <c r="Q186" i="59" s="1"/>
  <c r="AP189" i="59"/>
  <c r="AH186" i="59"/>
  <c r="P186" i="59" a="1"/>
  <c r="P186" i="59" s="1"/>
  <c r="AN189" i="59"/>
  <c r="AG186" i="59" a="1"/>
  <c r="AG186" i="59" s="1"/>
  <c r="O186" i="59" a="1"/>
  <c r="O186" i="59" s="1"/>
  <c r="AH189" i="59"/>
  <c r="AF186" i="59" a="1"/>
  <c r="AF186" i="59" s="1"/>
  <c r="N186" i="59" a="1"/>
  <c r="N186" i="59" s="1"/>
  <c r="AC186" i="59" a="1"/>
  <c r="AC186" i="59" s="1"/>
  <c r="K186" i="59" a="1"/>
  <c r="K186" i="59" s="1"/>
  <c r="C192" i="59"/>
  <c r="F239" i="62"/>
  <c r="G230" i="62"/>
  <c r="G243" i="62"/>
  <c r="F252" i="62"/>
  <c r="F249" i="62"/>
  <c r="G240" i="62"/>
  <c r="AO189" i="59" l="1"/>
  <c r="F258" i="62"/>
  <c r="G249" i="62"/>
  <c r="AO190" i="59"/>
  <c r="G245" i="62"/>
  <c r="F254" i="62"/>
  <c r="F277" i="62"/>
  <c r="G277" i="62" s="1"/>
  <c r="G268" i="62"/>
  <c r="G237" i="62"/>
  <c r="F246" i="62"/>
  <c r="AH197" i="60"/>
  <c r="B195" i="60"/>
  <c r="AH193" i="60"/>
  <c r="AB193" i="60" a="1"/>
  <c r="AB193" i="60" s="1"/>
  <c r="V193" i="60" a="1"/>
  <c r="V193" i="60" s="1"/>
  <c r="P193" i="60" a="1"/>
  <c r="P193" i="60" s="1"/>
  <c r="B197" i="60"/>
  <c r="B194" i="60"/>
  <c r="B193" i="60"/>
  <c r="B196" i="60"/>
  <c r="AD193" i="60" a="1"/>
  <c r="AD193" i="60" s="1"/>
  <c r="AO193" i="60"/>
  <c r="U193" i="60" a="1"/>
  <c r="U193" i="60" s="1"/>
  <c r="M193" i="60" a="1"/>
  <c r="M193" i="60" s="1"/>
  <c r="F193" i="60" a="1"/>
  <c r="F193" i="60" s="1"/>
  <c r="AJ197" i="60"/>
  <c r="AN193" i="60"/>
  <c r="AC193" i="60" a="1"/>
  <c r="AC193" i="60" s="1"/>
  <c r="T193" i="60" a="1"/>
  <c r="T193" i="60" s="1"/>
  <c r="AM196" i="60"/>
  <c r="AI193" i="60"/>
  <c r="R193" i="60" a="1"/>
  <c r="R193" i="60" s="1"/>
  <c r="C193" i="60" a="1"/>
  <c r="C193" i="60" s="1"/>
  <c r="AI196" i="60"/>
  <c r="AJ193" i="60"/>
  <c r="K193" i="60" a="1"/>
  <c r="K193" i="60" s="1"/>
  <c r="B192" i="60"/>
  <c r="AP197" i="60"/>
  <c r="AF193" i="60" a="1"/>
  <c r="AF193" i="60" s="1"/>
  <c r="I193" i="60" a="1"/>
  <c r="I193" i="60" s="1"/>
  <c r="S193" i="60" a="1"/>
  <c r="S193" i="60" s="1"/>
  <c r="H193" i="60" a="1"/>
  <c r="H193" i="60" s="1"/>
  <c r="AN197" i="60"/>
  <c r="AE193" i="60" a="1"/>
  <c r="AE193" i="60" s="1"/>
  <c r="AM197" i="60"/>
  <c r="G193" i="60" a="1"/>
  <c r="G193" i="60" s="1"/>
  <c r="AI197" i="60"/>
  <c r="Q193" i="60" a="1"/>
  <c r="Q193" i="60" s="1"/>
  <c r="E193" i="60" a="1"/>
  <c r="E193" i="60" s="1"/>
  <c r="AH192" i="60"/>
  <c r="AJ196" i="60"/>
  <c r="X193" i="60" a="1"/>
  <c r="X193" i="60" s="1"/>
  <c r="AH196" i="60"/>
  <c r="W193" i="60" a="1"/>
  <c r="W193" i="60" s="1"/>
  <c r="O193" i="60" a="1"/>
  <c r="O193" i="60" s="1"/>
  <c r="N193" i="60" a="1"/>
  <c r="N193" i="60" s="1"/>
  <c r="AM193" i="60"/>
  <c r="L193" i="60" a="1"/>
  <c r="L193" i="60" s="1"/>
  <c r="AK193" i="60"/>
  <c r="AP196" i="60"/>
  <c r="AA193" i="60" a="1"/>
  <c r="AA193" i="60" s="1"/>
  <c r="AN196" i="60"/>
  <c r="Z193" i="60" a="1"/>
  <c r="Z193" i="60" s="1"/>
  <c r="D193" i="60" a="1"/>
  <c r="D193" i="60" s="1"/>
  <c r="C199" i="60"/>
  <c r="AP193" i="60" s="1" a="1"/>
  <c r="AP193" i="60" s="1"/>
  <c r="AG193" i="60" a="1"/>
  <c r="AG193" i="60" s="1"/>
  <c r="Y193" i="60" a="1"/>
  <c r="Y193" i="60" s="1"/>
  <c r="J193" i="60" a="1"/>
  <c r="J193" i="60" s="1"/>
  <c r="AM192" i="60"/>
  <c r="F261" i="62"/>
  <c r="G252" i="62"/>
  <c r="G251" i="62"/>
  <c r="F260" i="62"/>
  <c r="G239" i="62"/>
  <c r="F248" i="62"/>
  <c r="AO190" i="60"/>
  <c r="AO189" i="60"/>
  <c r="AI196" i="59"/>
  <c r="AK193" i="59"/>
  <c r="AJ197" i="59"/>
  <c r="AH196" i="59"/>
  <c r="AJ193" i="59"/>
  <c r="AC193" i="59" a="1"/>
  <c r="AC193" i="59" s="1"/>
  <c r="W193" i="59" a="1"/>
  <c r="W193" i="59" s="1"/>
  <c r="Q193" i="59" a="1"/>
  <c r="Q193" i="59" s="1"/>
  <c r="K193" i="59" a="1"/>
  <c r="K193" i="59" s="1"/>
  <c r="E193" i="59" a="1"/>
  <c r="E193" i="59" s="1"/>
  <c r="AI197" i="59"/>
  <c r="B196" i="59"/>
  <c r="AI193" i="59"/>
  <c r="AH197" i="59"/>
  <c r="B195" i="59"/>
  <c r="AH193" i="59"/>
  <c r="AB193" i="59" a="1"/>
  <c r="AB193" i="59" s="1"/>
  <c r="V193" i="59" a="1"/>
  <c r="V193" i="59" s="1"/>
  <c r="P193" i="59" a="1"/>
  <c r="P193" i="59" s="1"/>
  <c r="J193" i="59" a="1"/>
  <c r="J193" i="59" s="1"/>
  <c r="D193" i="59" a="1"/>
  <c r="D193" i="59" s="1"/>
  <c r="B197" i="59"/>
  <c r="B194" i="59"/>
  <c r="B193" i="59"/>
  <c r="AP197" i="59"/>
  <c r="AN196" i="59"/>
  <c r="AF193" i="59" a="1"/>
  <c r="AF193" i="59" s="1"/>
  <c r="Z193" i="59" a="1"/>
  <c r="Z193" i="59" s="1"/>
  <c r="T193" i="59" a="1"/>
  <c r="T193" i="59" s="1"/>
  <c r="N193" i="59" a="1"/>
  <c r="N193" i="59" s="1"/>
  <c r="H193" i="59" a="1"/>
  <c r="H193" i="59" s="1"/>
  <c r="AM192" i="59"/>
  <c r="AM196" i="59"/>
  <c r="AH192" i="59"/>
  <c r="AM197" i="59"/>
  <c r="AN193" i="59"/>
  <c r="B192" i="59"/>
  <c r="AM193" i="59"/>
  <c r="L193" i="59" a="1"/>
  <c r="L193" i="59" s="1"/>
  <c r="AG193" i="59" a="1"/>
  <c r="AG193" i="59" s="1"/>
  <c r="I193" i="59" a="1"/>
  <c r="I193" i="59" s="1"/>
  <c r="AN197" i="59"/>
  <c r="AE193" i="59" a="1"/>
  <c r="AE193" i="59" s="1"/>
  <c r="G193" i="59" a="1"/>
  <c r="G193" i="59" s="1"/>
  <c r="AD193" i="59" a="1"/>
  <c r="AD193" i="59" s="1"/>
  <c r="F193" i="59" a="1"/>
  <c r="F193" i="59" s="1"/>
  <c r="AP196" i="59"/>
  <c r="AA193" i="59" a="1"/>
  <c r="AA193" i="59" s="1"/>
  <c r="C193" i="59" a="1"/>
  <c r="C193" i="59" s="1"/>
  <c r="Y193" i="59" a="1"/>
  <c r="Y193" i="59" s="1"/>
  <c r="AJ196" i="59"/>
  <c r="X193" i="59" a="1"/>
  <c r="X193" i="59" s="1"/>
  <c r="U193" i="59" a="1"/>
  <c r="U193" i="59" s="1"/>
  <c r="S193" i="59" a="1"/>
  <c r="S193" i="59" s="1"/>
  <c r="R193" i="59" a="1"/>
  <c r="R193" i="59" s="1"/>
  <c r="O193" i="59" a="1"/>
  <c r="O193" i="59" s="1"/>
  <c r="AO193" i="59"/>
  <c r="M193" i="59" a="1"/>
  <c r="M193" i="59" s="1"/>
  <c r="C199" i="59"/>
  <c r="AP186" i="59" a="1"/>
  <c r="AP186" i="59" s="1"/>
  <c r="AO197" i="60" l="1"/>
  <c r="AO197" i="59"/>
  <c r="B204" i="59"/>
  <c r="AP203" i="59"/>
  <c r="AG200" i="59" a="1"/>
  <c r="AG200" i="59" s="1"/>
  <c r="AA200" i="59" a="1"/>
  <c r="AA200" i="59" s="1"/>
  <c r="U200" i="59" a="1"/>
  <c r="U200" i="59" s="1"/>
  <c r="O200" i="59" a="1"/>
  <c r="O200" i="59" s="1"/>
  <c r="I200" i="59" a="1"/>
  <c r="I200" i="59" s="1"/>
  <c r="C200" i="59" a="1"/>
  <c r="C200" i="59" s="1"/>
  <c r="B201" i="59"/>
  <c r="B200" i="59"/>
  <c r="AP204" i="59"/>
  <c r="AN203" i="59"/>
  <c r="AF200" i="59" a="1"/>
  <c r="AF200" i="59" s="1"/>
  <c r="Z200" i="59" a="1"/>
  <c r="Z200" i="59" s="1"/>
  <c r="T200" i="59" a="1"/>
  <c r="T200" i="59" s="1"/>
  <c r="N200" i="59" a="1"/>
  <c r="N200" i="59" s="1"/>
  <c r="H200" i="59" a="1"/>
  <c r="H200" i="59" s="1"/>
  <c r="AM199" i="59"/>
  <c r="AM203" i="59"/>
  <c r="AP200" i="59" a="1"/>
  <c r="AP200" i="59" s="1"/>
  <c r="AH199" i="59"/>
  <c r="AM204" i="59"/>
  <c r="AN200" i="59"/>
  <c r="B199" i="59"/>
  <c r="AJ203" i="59"/>
  <c r="AM200" i="59"/>
  <c r="AD200" i="59" a="1"/>
  <c r="AD200" i="59" s="1"/>
  <c r="X200" i="59" a="1"/>
  <c r="X200" i="59" s="1"/>
  <c r="R200" i="59" a="1"/>
  <c r="R200" i="59" s="1"/>
  <c r="L200" i="59" a="1"/>
  <c r="L200" i="59" s="1"/>
  <c r="F200" i="59" a="1"/>
  <c r="F200" i="59" s="1"/>
  <c r="AI203" i="59"/>
  <c r="AK200" i="59"/>
  <c r="AJ204" i="59"/>
  <c r="AH203" i="59"/>
  <c r="AJ200" i="59"/>
  <c r="AI204" i="59"/>
  <c r="B203" i="59"/>
  <c r="AI200" i="59"/>
  <c r="AB200" i="59" a="1"/>
  <c r="AB200" i="59" s="1"/>
  <c r="D200" i="59" a="1"/>
  <c r="D200" i="59" s="1"/>
  <c r="Y200" i="59" a="1"/>
  <c r="Y200" i="59" s="1"/>
  <c r="W200" i="59" a="1"/>
  <c r="W200" i="59" s="1"/>
  <c r="V200" i="59" a="1"/>
  <c r="V200" i="59" s="1"/>
  <c r="S200" i="59" a="1"/>
  <c r="S200" i="59" s="1"/>
  <c r="Q200" i="59" a="1"/>
  <c r="Q200" i="59" s="1"/>
  <c r="AN204" i="59"/>
  <c r="P200" i="59" a="1"/>
  <c r="P200" i="59" s="1"/>
  <c r="AH204" i="59"/>
  <c r="M200" i="59" a="1"/>
  <c r="M200" i="59" s="1"/>
  <c r="AO200" i="59"/>
  <c r="K200" i="59" a="1"/>
  <c r="K200" i="59" s="1"/>
  <c r="B202" i="59"/>
  <c r="AH200" i="59"/>
  <c r="J200" i="59" a="1"/>
  <c r="J200" i="59" s="1"/>
  <c r="AE200" i="59" a="1"/>
  <c r="AE200" i="59" s="1"/>
  <c r="G200" i="59" a="1"/>
  <c r="G200" i="59" s="1"/>
  <c r="AC200" i="59" a="1"/>
  <c r="AC200" i="59" s="1"/>
  <c r="E200" i="59" a="1"/>
  <c r="E200" i="59" s="1"/>
  <c r="C206" i="59"/>
  <c r="F269" i="62"/>
  <c r="G260" i="62"/>
  <c r="F263" i="62"/>
  <c r="G254" i="62"/>
  <c r="AO196" i="59"/>
  <c r="AP204" i="60"/>
  <c r="AN203" i="60"/>
  <c r="AF200" i="60" a="1"/>
  <c r="AF200" i="60" s="1"/>
  <c r="Z200" i="60" a="1"/>
  <c r="Z200" i="60" s="1"/>
  <c r="T200" i="60" a="1"/>
  <c r="T200" i="60" s="1"/>
  <c r="N200" i="60" a="1"/>
  <c r="N200" i="60" s="1"/>
  <c r="H200" i="60" a="1"/>
  <c r="H200" i="60" s="1"/>
  <c r="AM199" i="60"/>
  <c r="AM203" i="60"/>
  <c r="AH199" i="60"/>
  <c r="AM204" i="60"/>
  <c r="AN200" i="60"/>
  <c r="B199" i="60"/>
  <c r="B202" i="60"/>
  <c r="B201" i="60"/>
  <c r="V200" i="60" a="1"/>
  <c r="V200" i="60" s="1"/>
  <c r="AJ204" i="60"/>
  <c r="AO200" i="60"/>
  <c r="AC200" i="60" a="1"/>
  <c r="AC200" i="60" s="1"/>
  <c r="M200" i="60" a="1"/>
  <c r="M200" i="60" s="1"/>
  <c r="E200" i="60" a="1"/>
  <c r="E200" i="60" s="1"/>
  <c r="AI204" i="60"/>
  <c r="AM200" i="60"/>
  <c r="U200" i="60" a="1"/>
  <c r="U200" i="60" s="1"/>
  <c r="L200" i="60" a="1"/>
  <c r="L200" i="60" s="1"/>
  <c r="AH200" i="60"/>
  <c r="J200" i="60" a="1"/>
  <c r="J200" i="60" s="1"/>
  <c r="B200" i="60"/>
  <c r="AH204" i="60"/>
  <c r="AA200" i="60" a="1"/>
  <c r="AA200" i="60" s="1"/>
  <c r="C200" i="60" a="1"/>
  <c r="C200" i="60" s="1"/>
  <c r="AP203" i="60"/>
  <c r="AK200" i="60"/>
  <c r="X200" i="60" a="1"/>
  <c r="X200" i="60" s="1"/>
  <c r="AJ203" i="60"/>
  <c r="AJ200" i="60"/>
  <c r="K200" i="60" a="1"/>
  <c r="K200" i="60" s="1"/>
  <c r="AI203" i="60"/>
  <c r="AI200" i="60"/>
  <c r="W200" i="60" a="1"/>
  <c r="W200" i="60" s="1"/>
  <c r="AH203" i="60"/>
  <c r="B203" i="60"/>
  <c r="AG200" i="60" a="1"/>
  <c r="AG200" i="60" s="1"/>
  <c r="I200" i="60" a="1"/>
  <c r="I200" i="60" s="1"/>
  <c r="P200" i="60" a="1"/>
  <c r="P200" i="60" s="1"/>
  <c r="O200" i="60" a="1"/>
  <c r="O200" i="60" s="1"/>
  <c r="AE200" i="60" a="1"/>
  <c r="AE200" i="60" s="1"/>
  <c r="G200" i="60" a="1"/>
  <c r="G200" i="60" s="1"/>
  <c r="C206" i="60"/>
  <c r="AD200" i="60" a="1"/>
  <c r="AD200" i="60" s="1"/>
  <c r="F200" i="60" a="1"/>
  <c r="F200" i="60" s="1"/>
  <c r="AB200" i="60" a="1"/>
  <c r="AB200" i="60" s="1"/>
  <c r="D200" i="60" a="1"/>
  <c r="D200" i="60" s="1"/>
  <c r="AN204" i="60"/>
  <c r="S200" i="60" a="1"/>
  <c r="S200" i="60" s="1"/>
  <c r="R200" i="60" a="1"/>
  <c r="R200" i="60" s="1"/>
  <c r="Q200" i="60" a="1"/>
  <c r="Q200" i="60" s="1"/>
  <c r="B204" i="60"/>
  <c r="Y200" i="60" a="1"/>
  <c r="Y200" i="60" s="1"/>
  <c r="AO196" i="60"/>
  <c r="AP193" i="59" a="1"/>
  <c r="AP193" i="59" s="1"/>
  <c r="F257" i="62"/>
  <c r="G248" i="62"/>
  <c r="G258" i="62"/>
  <c r="F267" i="62"/>
  <c r="G246" i="62"/>
  <c r="F255" i="62"/>
  <c r="F270" i="62"/>
  <c r="G261" i="62"/>
  <c r="AO203" i="59" l="1"/>
  <c r="AO203" i="60"/>
  <c r="AO204" i="59"/>
  <c r="F276" i="62"/>
  <c r="G276" i="62" s="1"/>
  <c r="G267" i="62"/>
  <c r="G257" i="62"/>
  <c r="F266" i="62"/>
  <c r="F279" i="62"/>
  <c r="G279" i="62" s="1"/>
  <c r="G270" i="62"/>
  <c r="AO204" i="60"/>
  <c r="AJ210" i="60"/>
  <c r="AM207" i="60"/>
  <c r="AD207" i="60" a="1"/>
  <c r="AD207" i="60" s="1"/>
  <c r="X207" i="60" a="1"/>
  <c r="X207" i="60" s="1"/>
  <c r="R207" i="60" a="1"/>
  <c r="R207" i="60" s="1"/>
  <c r="L207" i="60" a="1"/>
  <c r="L207" i="60" s="1"/>
  <c r="F207" i="60" a="1"/>
  <c r="F207" i="60" s="1"/>
  <c r="AI210" i="60"/>
  <c r="AK207" i="60"/>
  <c r="AI211" i="60"/>
  <c r="B210" i="60"/>
  <c r="AI207" i="60"/>
  <c r="AH211" i="60"/>
  <c r="B209" i="60"/>
  <c r="AH207" i="60"/>
  <c r="AB207" i="60" a="1"/>
  <c r="AB207" i="60" s="1"/>
  <c r="V207" i="60" a="1"/>
  <c r="V207" i="60" s="1"/>
  <c r="P207" i="60" a="1"/>
  <c r="P207" i="60" s="1"/>
  <c r="J207" i="60" a="1"/>
  <c r="J207" i="60" s="1"/>
  <c r="D207" i="60" a="1"/>
  <c r="D207" i="60" s="1"/>
  <c r="C213" i="60"/>
  <c r="AP207" i="60" s="1" a="1"/>
  <c r="AP207" i="60" s="1"/>
  <c r="AN207" i="60"/>
  <c r="AP211" i="60"/>
  <c r="AN211" i="60"/>
  <c r="AG207" i="60" a="1"/>
  <c r="AG207" i="60" s="1"/>
  <c r="Y207" i="60" a="1"/>
  <c r="Y207" i="60" s="1"/>
  <c r="O207" i="60" a="1"/>
  <c r="O207" i="60" s="1"/>
  <c r="G207" i="60" a="1"/>
  <c r="G207" i="60" s="1"/>
  <c r="AM211" i="60"/>
  <c r="B208" i="60"/>
  <c r="B207" i="60"/>
  <c r="AN210" i="60"/>
  <c r="AC207" i="60" a="1"/>
  <c r="AC207" i="60" s="1"/>
  <c r="T207" i="60" a="1"/>
  <c r="T207" i="60" s="1"/>
  <c r="K207" i="60" a="1"/>
  <c r="K207" i="60" s="1"/>
  <c r="AM206" i="60"/>
  <c r="M207" i="60" a="1"/>
  <c r="M207" i="60" s="1"/>
  <c r="Z207" i="60" a="1"/>
  <c r="Z207" i="60" s="1"/>
  <c r="I207" i="60" a="1"/>
  <c r="I207" i="60" s="1"/>
  <c r="AJ211" i="60"/>
  <c r="W207" i="60" a="1"/>
  <c r="W207" i="60" s="1"/>
  <c r="B211" i="60"/>
  <c r="H207" i="60" a="1"/>
  <c r="H207" i="60" s="1"/>
  <c r="AP210" i="60"/>
  <c r="U207" i="60" a="1"/>
  <c r="U207" i="60" s="1"/>
  <c r="E207" i="60" a="1"/>
  <c r="E207" i="60" s="1"/>
  <c r="AM210" i="60"/>
  <c r="N207" i="60" a="1"/>
  <c r="N207" i="60" s="1"/>
  <c r="AO207" i="60"/>
  <c r="C207" i="60" a="1"/>
  <c r="C207" i="60" s="1"/>
  <c r="AJ207" i="60"/>
  <c r="AH206" i="60"/>
  <c r="AH210" i="60"/>
  <c r="AF207" i="60" a="1"/>
  <c r="AF207" i="60" s="1"/>
  <c r="B206" i="60"/>
  <c r="AE207" i="60" a="1"/>
  <c r="AE207" i="60" s="1"/>
  <c r="AA207" i="60" a="1"/>
  <c r="AA207" i="60" s="1"/>
  <c r="S207" i="60" a="1"/>
  <c r="S207" i="60" s="1"/>
  <c r="Q207" i="60" a="1"/>
  <c r="Q207" i="60" s="1"/>
  <c r="G255" i="62"/>
  <c r="F264" i="62"/>
  <c r="AM210" i="59"/>
  <c r="AH206" i="59"/>
  <c r="AN211" i="59"/>
  <c r="AO207" i="59"/>
  <c r="AE207" i="59" a="1"/>
  <c r="AE207" i="59" s="1"/>
  <c r="Y207" i="59" a="1"/>
  <c r="Y207" i="59" s="1"/>
  <c r="S207" i="59" a="1"/>
  <c r="S207" i="59" s="1"/>
  <c r="M207" i="59" a="1"/>
  <c r="M207" i="59" s="1"/>
  <c r="G207" i="59" a="1"/>
  <c r="G207" i="59" s="1"/>
  <c r="AM211" i="59"/>
  <c r="AN207" i="59"/>
  <c r="B206" i="59"/>
  <c r="AJ210" i="59"/>
  <c r="AM207" i="59"/>
  <c r="AD207" i="59" a="1"/>
  <c r="AD207" i="59" s="1"/>
  <c r="X207" i="59" a="1"/>
  <c r="X207" i="59" s="1"/>
  <c r="R207" i="59" a="1"/>
  <c r="R207" i="59" s="1"/>
  <c r="L207" i="59" a="1"/>
  <c r="L207" i="59" s="1"/>
  <c r="F207" i="59" a="1"/>
  <c r="F207" i="59" s="1"/>
  <c r="AI210" i="59"/>
  <c r="AK207" i="59"/>
  <c r="AI211" i="59"/>
  <c r="B210" i="59"/>
  <c r="AI207" i="59"/>
  <c r="AH211" i="59"/>
  <c r="B209" i="59"/>
  <c r="AH207" i="59"/>
  <c r="AB207" i="59" a="1"/>
  <c r="AB207" i="59" s="1"/>
  <c r="V207" i="59" a="1"/>
  <c r="V207" i="59" s="1"/>
  <c r="P207" i="59" a="1"/>
  <c r="P207" i="59" s="1"/>
  <c r="J207" i="59" a="1"/>
  <c r="J207" i="59" s="1"/>
  <c r="D207" i="59" a="1"/>
  <c r="D207" i="59" s="1"/>
  <c r="B211" i="59"/>
  <c r="AP210" i="59"/>
  <c r="AG207" i="59" a="1"/>
  <c r="AG207" i="59" s="1"/>
  <c r="AA207" i="59" a="1"/>
  <c r="AA207" i="59" s="1"/>
  <c r="U207" i="59" a="1"/>
  <c r="U207" i="59" s="1"/>
  <c r="O207" i="59" a="1"/>
  <c r="O207" i="59" s="1"/>
  <c r="I207" i="59" a="1"/>
  <c r="I207" i="59" s="1"/>
  <c r="C207" i="59" a="1"/>
  <c r="C207" i="59" s="1"/>
  <c r="B208" i="59"/>
  <c r="B207" i="59"/>
  <c r="Q207" i="59" a="1"/>
  <c r="Q207" i="59" s="1"/>
  <c r="N207" i="59" a="1"/>
  <c r="N207" i="59" s="1"/>
  <c r="K207" i="59" a="1"/>
  <c r="K207" i="59" s="1"/>
  <c r="AP211" i="59"/>
  <c r="H207" i="59" a="1"/>
  <c r="H207" i="59" s="1"/>
  <c r="AJ211" i="59"/>
  <c r="E207" i="59" a="1"/>
  <c r="E207" i="59" s="1"/>
  <c r="AN210" i="59"/>
  <c r="AM206" i="59"/>
  <c r="AH210" i="59"/>
  <c r="AJ207" i="59"/>
  <c r="AF207" i="59" a="1"/>
  <c r="AF207" i="59" s="1"/>
  <c r="AC207" i="59" a="1"/>
  <c r="AC207" i="59" s="1"/>
  <c r="Z207" i="59" a="1"/>
  <c r="Z207" i="59" s="1"/>
  <c r="W207" i="59" a="1"/>
  <c r="W207" i="59" s="1"/>
  <c r="T207" i="59" a="1"/>
  <c r="T207" i="59" s="1"/>
  <c r="C213" i="59"/>
  <c r="AP200" i="60" a="1"/>
  <c r="AP200" i="60" s="1"/>
  <c r="G269" i="62"/>
  <c r="F278" i="62"/>
  <c r="G278" i="62" s="1"/>
  <c r="G263" i="62"/>
  <c r="F272" i="62"/>
  <c r="AO210" i="60" l="1"/>
  <c r="AI217" i="59"/>
  <c r="AK214" i="59"/>
  <c r="AJ218" i="59"/>
  <c r="AH217" i="59"/>
  <c r="AJ214" i="59"/>
  <c r="AC214" i="59" a="1"/>
  <c r="AC214" i="59" s="1"/>
  <c r="W214" i="59" a="1"/>
  <c r="W214" i="59" s="1"/>
  <c r="Q214" i="59" a="1"/>
  <c r="Q214" i="59" s="1"/>
  <c r="K214" i="59" a="1"/>
  <c r="K214" i="59" s="1"/>
  <c r="E214" i="59" a="1"/>
  <c r="E214" i="59" s="1"/>
  <c r="AI218" i="59"/>
  <c r="B217" i="59"/>
  <c r="AI214" i="59"/>
  <c r="AH218" i="59"/>
  <c r="B216" i="59"/>
  <c r="AH214" i="59"/>
  <c r="AB214" i="59" a="1"/>
  <c r="AB214" i="59" s="1"/>
  <c r="V214" i="59" a="1"/>
  <c r="V214" i="59" s="1"/>
  <c r="P214" i="59" a="1"/>
  <c r="P214" i="59" s="1"/>
  <c r="J214" i="59" a="1"/>
  <c r="J214" i="59" s="1"/>
  <c r="D214" i="59" a="1"/>
  <c r="D214" i="59" s="1"/>
  <c r="B218" i="59"/>
  <c r="AP217" i="59"/>
  <c r="B215" i="59"/>
  <c r="B214" i="59"/>
  <c r="AP218" i="59"/>
  <c r="AN217" i="59"/>
  <c r="AF214" i="59" a="1"/>
  <c r="AF214" i="59" s="1"/>
  <c r="Z214" i="59" a="1"/>
  <c r="Z214" i="59" s="1"/>
  <c r="T214" i="59" a="1"/>
  <c r="T214" i="59" s="1"/>
  <c r="N214" i="59" a="1"/>
  <c r="N214" i="59" s="1"/>
  <c r="H214" i="59" a="1"/>
  <c r="H214" i="59" s="1"/>
  <c r="AM213" i="59"/>
  <c r="AM217" i="59"/>
  <c r="AH213" i="59"/>
  <c r="AN218" i="59"/>
  <c r="AO214" i="59"/>
  <c r="AE214" i="59" a="1"/>
  <c r="AE214" i="59" s="1"/>
  <c r="Y214" i="59" a="1"/>
  <c r="Y214" i="59" s="1"/>
  <c r="S214" i="59" a="1"/>
  <c r="S214" i="59" s="1"/>
  <c r="M214" i="59" a="1"/>
  <c r="M214" i="59" s="1"/>
  <c r="G214" i="59" a="1"/>
  <c r="G214" i="59" s="1"/>
  <c r="AM218" i="59"/>
  <c r="AN214" i="59"/>
  <c r="B213" i="59"/>
  <c r="I214" i="59" a="1"/>
  <c r="I214" i="59" s="1"/>
  <c r="F214" i="59" a="1"/>
  <c r="F214" i="59" s="1"/>
  <c r="C214" i="59" a="1"/>
  <c r="C214" i="59" s="1"/>
  <c r="AM214" i="59"/>
  <c r="AG214" i="59" a="1"/>
  <c r="AG214" i="59" s="1"/>
  <c r="AD214" i="59" a="1"/>
  <c r="AD214" i="59" s="1"/>
  <c r="AA214" i="59" a="1"/>
  <c r="AA214" i="59" s="1"/>
  <c r="X214" i="59" a="1"/>
  <c r="X214" i="59" s="1"/>
  <c r="AJ217" i="59"/>
  <c r="U214" i="59" a="1"/>
  <c r="U214" i="59" s="1"/>
  <c r="R214" i="59" a="1"/>
  <c r="R214" i="59" s="1"/>
  <c r="O214" i="59" a="1"/>
  <c r="O214" i="59" s="1"/>
  <c r="L214" i="59" a="1"/>
  <c r="L214" i="59" s="1"/>
  <c r="C220" i="59"/>
  <c r="AP207" i="59" a="1"/>
  <c r="AP207" i="59" s="1"/>
  <c r="AO210" i="59"/>
  <c r="AO211" i="59"/>
  <c r="AI217" i="60"/>
  <c r="AK214" i="60"/>
  <c r="AH218" i="60"/>
  <c r="B216" i="60"/>
  <c r="AH214" i="60"/>
  <c r="AB214" i="60" a="1"/>
  <c r="AB214" i="60" s="1"/>
  <c r="V214" i="60" a="1"/>
  <c r="V214" i="60" s="1"/>
  <c r="P214" i="60" a="1"/>
  <c r="P214" i="60" s="1"/>
  <c r="J214" i="60" a="1"/>
  <c r="J214" i="60" s="1"/>
  <c r="D214" i="60" a="1"/>
  <c r="D214" i="60" s="1"/>
  <c r="B218" i="60"/>
  <c r="C220" i="60"/>
  <c r="AP217" i="60"/>
  <c r="B215" i="60"/>
  <c r="B214" i="60"/>
  <c r="AP218" i="60"/>
  <c r="AN217" i="60"/>
  <c r="AF214" i="60" a="1"/>
  <c r="AF214" i="60" s="1"/>
  <c r="Z214" i="60" a="1"/>
  <c r="Z214" i="60" s="1"/>
  <c r="T214" i="60" a="1"/>
  <c r="T214" i="60" s="1"/>
  <c r="N214" i="60" a="1"/>
  <c r="N214" i="60" s="1"/>
  <c r="H214" i="60" a="1"/>
  <c r="H214" i="60" s="1"/>
  <c r="AM213" i="60"/>
  <c r="L214" i="60" a="1"/>
  <c r="L214" i="60" s="1"/>
  <c r="AI218" i="60"/>
  <c r="AM217" i="60"/>
  <c r="AD214" i="60" a="1"/>
  <c r="AD214" i="60" s="1"/>
  <c r="S214" i="60" a="1"/>
  <c r="S214" i="60" s="1"/>
  <c r="I214" i="60" a="1"/>
  <c r="I214" i="60" s="1"/>
  <c r="AC214" i="60" a="1"/>
  <c r="AC214" i="60" s="1"/>
  <c r="AP214" i="60" a="1"/>
  <c r="AP214" i="60" s="1"/>
  <c r="R214" i="60" a="1"/>
  <c r="R214" i="60" s="1"/>
  <c r="B217" i="60"/>
  <c r="AM214" i="60"/>
  <c r="Y214" i="60" a="1"/>
  <c r="Y214" i="60" s="1"/>
  <c r="O214" i="60" a="1"/>
  <c r="O214" i="60" s="1"/>
  <c r="E214" i="60" a="1"/>
  <c r="E214" i="60" s="1"/>
  <c r="AJ214" i="60"/>
  <c r="AA214" i="60" a="1"/>
  <c r="AA214" i="60" s="1"/>
  <c r="F214" i="60" a="1"/>
  <c r="F214" i="60" s="1"/>
  <c r="AN218" i="60"/>
  <c r="C214" i="60" a="1"/>
  <c r="C214" i="60" s="1"/>
  <c r="AJ218" i="60"/>
  <c r="W214" i="60" a="1"/>
  <c r="W214" i="60" s="1"/>
  <c r="B213" i="60"/>
  <c r="AJ217" i="60"/>
  <c r="U214" i="60" a="1"/>
  <c r="U214" i="60" s="1"/>
  <c r="AH217" i="60"/>
  <c r="Q214" i="60" a="1"/>
  <c r="Q214" i="60" s="1"/>
  <c r="AO214" i="60"/>
  <c r="M214" i="60" a="1"/>
  <c r="M214" i="60" s="1"/>
  <c r="AM218" i="60"/>
  <c r="K214" i="60" a="1"/>
  <c r="K214" i="60" s="1"/>
  <c r="G214" i="60" a="1"/>
  <c r="G214" i="60" s="1"/>
  <c r="AH213" i="60"/>
  <c r="AN214" i="60"/>
  <c r="AI214" i="60"/>
  <c r="AG214" i="60" a="1"/>
  <c r="AG214" i="60" s="1"/>
  <c r="AE214" i="60" a="1"/>
  <c r="AE214" i="60" s="1"/>
  <c r="X214" i="60" a="1"/>
  <c r="X214" i="60" s="1"/>
  <c r="G264" i="62"/>
  <c r="F273" i="62"/>
  <c r="G273" i="62" s="1"/>
  <c r="AO211" i="60"/>
  <c r="H194" i="60" a="1"/>
  <c r="H194" i="60" s="1"/>
  <c r="F281" i="62"/>
  <c r="G281" i="62" s="1"/>
  <c r="L180" i="60" s="1" a="1"/>
  <c r="L180" i="60" s="1"/>
  <c r="G272" i="62"/>
  <c r="C208" i="60" a="1"/>
  <c r="C208" i="60" s="1"/>
  <c r="I208" i="60" a="1"/>
  <c r="I208" i="60" s="1"/>
  <c r="F275" i="62"/>
  <c r="G275" i="62" s="1"/>
  <c r="C180" i="60" s="1" a="1"/>
  <c r="C180" i="60" s="1"/>
  <c r="G266" i="62"/>
  <c r="C194" i="60" s="1" a="1"/>
  <c r="C194" i="60" s="1"/>
  <c r="Z201" i="59" a="1"/>
  <c r="Z201" i="59" s="1"/>
  <c r="Z208" i="60" a="1"/>
  <c r="Z208" i="60" s="1"/>
  <c r="Y208" i="60" a="1"/>
  <c r="Y208" i="60" s="1"/>
  <c r="X208" i="60" a="1"/>
  <c r="X208" i="60" s="1"/>
  <c r="AO217" i="60" l="1"/>
  <c r="AO217" i="59"/>
  <c r="AO218" i="59"/>
  <c r="E180" i="60" a="1"/>
  <c r="E180" i="60" s="1"/>
  <c r="M208" i="59" a="1"/>
  <c r="M208" i="59" s="1"/>
  <c r="W201" i="60" a="1"/>
  <c r="W201" i="60" s="1"/>
  <c r="Z215" i="59" a="1"/>
  <c r="Z215" i="59" s="1"/>
  <c r="L201" i="59" a="1"/>
  <c r="L201" i="59" s="1"/>
  <c r="T194" i="59" a="1"/>
  <c r="T194" i="59" s="1"/>
  <c r="AF187" i="59" a="1"/>
  <c r="AF187" i="59" s="1"/>
  <c r="F208" i="60" a="1"/>
  <c r="F208" i="60" s="1"/>
  <c r="F173" i="59" a="1"/>
  <c r="F173" i="59" s="1"/>
  <c r="U194" i="59" a="1"/>
  <c r="U194" i="59" s="1"/>
  <c r="D194" i="60" a="1"/>
  <c r="D194" i="60" s="1"/>
  <c r="F187" i="59" a="1"/>
  <c r="F187" i="59" s="1"/>
  <c r="W201" i="59" a="1"/>
  <c r="W201" i="59" s="1"/>
  <c r="G187" i="59" a="1"/>
  <c r="G187" i="59" s="1"/>
  <c r="X187" i="60" a="1"/>
  <c r="X187" i="60" s="1"/>
  <c r="Y201" i="59" a="1"/>
  <c r="Y201" i="59" s="1"/>
  <c r="S187" i="60" a="1"/>
  <c r="S187" i="60" s="1"/>
  <c r="F187" i="60" a="1"/>
  <c r="F187" i="60" s="1"/>
  <c r="N187" i="60" a="1"/>
  <c r="N187" i="60" s="1"/>
  <c r="E194" i="59" a="1"/>
  <c r="E194" i="59" s="1"/>
  <c r="P201" i="59" a="1"/>
  <c r="P201" i="59" s="1"/>
  <c r="AA201" i="60" a="1"/>
  <c r="AA201" i="60" s="1"/>
  <c r="N194" i="59" a="1"/>
  <c r="N194" i="59" s="1"/>
  <c r="AF201" i="59" a="1"/>
  <c r="AF201" i="59" s="1"/>
  <c r="T201" i="60" a="1"/>
  <c r="T201" i="60" s="1"/>
  <c r="S194" i="60" a="1"/>
  <c r="S194" i="60" s="1"/>
  <c r="E201" i="59" a="1"/>
  <c r="E201" i="59" s="1"/>
  <c r="P208" i="59" a="1"/>
  <c r="P208" i="59" s="1"/>
  <c r="R187" i="59" a="1"/>
  <c r="R187" i="59" s="1"/>
  <c r="K180" i="59" a="1"/>
  <c r="K180" i="59" s="1"/>
  <c r="X215" i="60" a="1"/>
  <c r="X215" i="60" s="1"/>
  <c r="O215" i="60" a="1"/>
  <c r="O215" i="60" s="1"/>
  <c r="F201" i="60" a="1"/>
  <c r="F201" i="60" s="1"/>
  <c r="T201" i="59" a="1"/>
  <c r="T201" i="59" s="1"/>
  <c r="AC194" i="59" a="1"/>
  <c r="AC194" i="59" s="1"/>
  <c r="K187" i="59" a="1"/>
  <c r="K187" i="59" s="1"/>
  <c r="V201" i="60" a="1"/>
  <c r="V201" i="60" s="1"/>
  <c r="Q187" i="59" a="1"/>
  <c r="Q187" i="59" s="1"/>
  <c r="AG215" i="59" a="1"/>
  <c r="AG215" i="59" s="1"/>
  <c r="Y215" i="59" a="1"/>
  <c r="Y215" i="59" s="1"/>
  <c r="AF215" i="59" a="1"/>
  <c r="AF215" i="59" s="1"/>
  <c r="AG201" i="60" a="1"/>
  <c r="AG201" i="60" s="1"/>
  <c r="S187" i="59" a="1"/>
  <c r="S187" i="59" s="1"/>
  <c r="W194" i="60" a="1"/>
  <c r="W194" i="60" s="1"/>
  <c r="AD215" i="59" a="1"/>
  <c r="AD215" i="59" s="1"/>
  <c r="AE187" i="59" a="1"/>
  <c r="AE187" i="59" s="1"/>
  <c r="Q187" i="60" a="1"/>
  <c r="Q187" i="60" s="1"/>
  <c r="L187" i="59" a="1"/>
  <c r="L187" i="59" s="1"/>
  <c r="F194" i="60" a="1"/>
  <c r="F194" i="60" s="1"/>
  <c r="S208" i="59" a="1"/>
  <c r="S208" i="59" s="1"/>
  <c r="AF208" i="59" a="1"/>
  <c r="AF208" i="59" s="1"/>
  <c r="E187" i="59" a="1"/>
  <c r="E187" i="59" s="1"/>
  <c r="M201" i="59" a="1"/>
  <c r="M201" i="59" s="1"/>
  <c r="AE215" i="60" a="1"/>
  <c r="AE215" i="60" s="1"/>
  <c r="U215" i="60" a="1"/>
  <c r="U215" i="60" s="1"/>
  <c r="Y215" i="60" a="1"/>
  <c r="Y215" i="60" s="1"/>
  <c r="L215" i="60" a="1"/>
  <c r="L215" i="60" s="1"/>
  <c r="B225" i="60"/>
  <c r="AP225" i="60"/>
  <c r="AN224" i="60"/>
  <c r="AF221" i="60" a="1"/>
  <c r="AF221" i="60" s="1"/>
  <c r="AF222" i="60" s="1" a="1"/>
  <c r="AF222" i="60" s="1"/>
  <c r="Z221" i="60" a="1"/>
  <c r="Z221" i="60" s="1"/>
  <c r="Z222" i="60" s="1" a="1"/>
  <c r="Z222" i="60" s="1"/>
  <c r="T221" i="60" a="1"/>
  <c r="T221" i="60" s="1"/>
  <c r="T222" i="60" s="1" a="1"/>
  <c r="T222" i="60" s="1"/>
  <c r="N221" i="60" a="1"/>
  <c r="N221" i="60" s="1"/>
  <c r="N222" i="60" s="1" a="1"/>
  <c r="N222" i="60" s="1"/>
  <c r="H221" i="60" a="1"/>
  <c r="H221" i="60" s="1"/>
  <c r="H222" i="60" s="1" a="1"/>
  <c r="H222" i="60" s="1"/>
  <c r="AM220" i="60"/>
  <c r="AM224" i="60"/>
  <c r="AO224" i="60" s="1"/>
  <c r="AH220" i="60"/>
  <c r="AN225" i="60"/>
  <c r="AO221" i="60"/>
  <c r="AE221" i="60" a="1"/>
  <c r="AE221" i="60" s="1"/>
  <c r="AE222" i="60" s="1" a="1"/>
  <c r="AE222" i="60" s="1"/>
  <c r="Y221" i="60" a="1"/>
  <c r="Y221" i="60" s="1"/>
  <c r="Y222" i="60" s="1" a="1"/>
  <c r="Y222" i="60" s="1"/>
  <c r="S221" i="60" a="1"/>
  <c r="S221" i="60" s="1"/>
  <c r="S222" i="60" s="1" a="1"/>
  <c r="S222" i="60" s="1"/>
  <c r="M221" i="60" a="1"/>
  <c r="M221" i="60" s="1"/>
  <c r="M222" i="60" s="1" a="1"/>
  <c r="M222" i="60" s="1"/>
  <c r="G221" i="60" a="1"/>
  <c r="G221" i="60" s="1"/>
  <c r="G222" i="60" s="1" a="1"/>
  <c r="G222" i="60" s="1"/>
  <c r="AM225" i="60"/>
  <c r="AN221" i="60"/>
  <c r="B220" i="60"/>
  <c r="AJ224" i="60"/>
  <c r="AM221" i="60"/>
  <c r="AD221" i="60" a="1"/>
  <c r="AD221" i="60" s="1"/>
  <c r="AD222" i="60" s="1" a="1"/>
  <c r="AD222" i="60" s="1"/>
  <c r="X221" i="60" a="1"/>
  <c r="X221" i="60" s="1"/>
  <c r="X222" i="60" s="1" a="1"/>
  <c r="X222" i="60" s="1"/>
  <c r="R221" i="60" a="1"/>
  <c r="R221" i="60" s="1"/>
  <c r="R222" i="60" s="1" a="1"/>
  <c r="R222" i="60" s="1"/>
  <c r="L221" i="60" a="1"/>
  <c r="L221" i="60" s="1"/>
  <c r="L222" i="60" s="1" a="1"/>
  <c r="L222" i="60" s="1"/>
  <c r="F221" i="60" a="1"/>
  <c r="F221" i="60" s="1"/>
  <c r="F222" i="60" s="1" a="1"/>
  <c r="F222" i="60" s="1"/>
  <c r="B223" i="60"/>
  <c r="AH221" i="60"/>
  <c r="V221" i="60" a="1"/>
  <c r="V221" i="60" s="1"/>
  <c r="V222" i="60" s="1" a="1"/>
  <c r="V222" i="60" s="1"/>
  <c r="J221" i="60" a="1"/>
  <c r="J221" i="60" s="1"/>
  <c r="J222" i="60" s="1" a="1"/>
  <c r="J222" i="60" s="1"/>
  <c r="AJ225" i="60"/>
  <c r="AC221" i="60" a="1"/>
  <c r="AC221" i="60" s="1"/>
  <c r="AC222" i="60" s="1" a="1"/>
  <c r="AC222" i="60" s="1"/>
  <c r="Q221" i="60" a="1"/>
  <c r="Q221" i="60" s="1"/>
  <c r="Q222" i="60" s="1" a="1"/>
  <c r="Q222" i="60" s="1"/>
  <c r="E221" i="60" a="1"/>
  <c r="E221" i="60" s="1"/>
  <c r="E222" i="60" s="1" a="1"/>
  <c r="E222" i="60" s="1"/>
  <c r="AI225" i="60"/>
  <c r="B222" i="60"/>
  <c r="B221" i="60"/>
  <c r="AI224" i="60"/>
  <c r="AK221" i="60"/>
  <c r="AG221" i="60" a="1"/>
  <c r="AG221" i="60" s="1"/>
  <c r="AG222" i="60" s="1" a="1"/>
  <c r="AG222" i="60" s="1"/>
  <c r="C221" i="60" a="1"/>
  <c r="C221" i="60" s="1"/>
  <c r="C222" i="60" s="1" a="1"/>
  <c r="C222" i="60" s="1"/>
  <c r="AB221" i="60" a="1"/>
  <c r="AB221" i="60" s="1"/>
  <c r="AB222" i="60" s="1" a="1"/>
  <c r="AB222" i="60" s="1"/>
  <c r="W221" i="60" a="1"/>
  <c r="W221" i="60" s="1"/>
  <c r="W222" i="60" s="1" a="1"/>
  <c r="W222" i="60" s="1"/>
  <c r="C227" i="60"/>
  <c r="AH225" i="60"/>
  <c r="U221" i="60" a="1"/>
  <c r="U221" i="60" s="1"/>
  <c r="U222" i="60" s="1" a="1"/>
  <c r="U222" i="60" s="1"/>
  <c r="AP224" i="60"/>
  <c r="P221" i="60" a="1"/>
  <c r="P221" i="60" s="1"/>
  <c r="P222" i="60" s="1" a="1"/>
  <c r="P222" i="60" s="1"/>
  <c r="AH224" i="60"/>
  <c r="O221" i="60" a="1"/>
  <c r="O221" i="60" s="1"/>
  <c r="O222" i="60" s="1" a="1"/>
  <c r="O222" i="60" s="1"/>
  <c r="AJ221" i="60"/>
  <c r="AI221" i="60"/>
  <c r="AA221" i="60" a="1"/>
  <c r="AA221" i="60" s="1"/>
  <c r="AA222" i="60" s="1" a="1"/>
  <c r="AA222" i="60" s="1"/>
  <c r="K221" i="60" a="1"/>
  <c r="K221" i="60" s="1"/>
  <c r="K222" i="60" s="1" a="1"/>
  <c r="K222" i="60" s="1"/>
  <c r="B224" i="60"/>
  <c r="I221" i="60" a="1"/>
  <c r="I221" i="60" s="1"/>
  <c r="I222" i="60" s="1" a="1"/>
  <c r="I222" i="60" s="1"/>
  <c r="D221" i="60" a="1"/>
  <c r="D221" i="60" s="1"/>
  <c r="D222" i="60" s="1" a="1"/>
  <c r="D222" i="60" s="1"/>
  <c r="AF194" i="60" a="1"/>
  <c r="AF194" i="60" s="1"/>
  <c r="AC208" i="60" a="1"/>
  <c r="AC208" i="60" s="1"/>
  <c r="AC187" i="60" a="1"/>
  <c r="AC187" i="60" s="1"/>
  <c r="AG201" i="59" a="1"/>
  <c r="AG201" i="59" s="1"/>
  <c r="N201" i="60" a="1"/>
  <c r="N201" i="60" s="1"/>
  <c r="T208" i="59" a="1"/>
  <c r="T208" i="59" s="1"/>
  <c r="H187" i="59" a="1"/>
  <c r="H187" i="59" s="1"/>
  <c r="AG208" i="59" a="1"/>
  <c r="AG208" i="59" s="1"/>
  <c r="AE215" i="59" a="1"/>
  <c r="AE215" i="59" s="1"/>
  <c r="L194" i="60" a="1"/>
  <c r="L194" i="60" s="1"/>
  <c r="AF201" i="60" a="1"/>
  <c r="AF201" i="60" s="1"/>
  <c r="AE194" i="60" a="1"/>
  <c r="AE194" i="60" s="1"/>
  <c r="P194" i="59" a="1"/>
  <c r="P194" i="59" s="1"/>
  <c r="C187" i="60" a="1"/>
  <c r="C187" i="60" s="1"/>
  <c r="N201" i="59" a="1"/>
  <c r="N201" i="59" s="1"/>
  <c r="P208" i="60" a="1"/>
  <c r="P208" i="60" s="1"/>
  <c r="P201" i="60" a="1"/>
  <c r="P201" i="60" s="1"/>
  <c r="AA201" i="59" a="1"/>
  <c r="AA201" i="59" s="1"/>
  <c r="D201" i="60" a="1"/>
  <c r="D201" i="60" s="1"/>
  <c r="E194" i="60" a="1"/>
  <c r="E194" i="60" s="1"/>
  <c r="M201" i="60" a="1"/>
  <c r="M201" i="60" s="1"/>
  <c r="U201" i="60" a="1"/>
  <c r="U201" i="60" s="1"/>
  <c r="L208" i="59" a="1"/>
  <c r="L208" i="59" s="1"/>
  <c r="AE180" i="59" a="1"/>
  <c r="AE180" i="59" s="1"/>
  <c r="K201" i="60" a="1"/>
  <c r="K201" i="60" s="1"/>
  <c r="K194" i="59" a="1"/>
  <c r="K194" i="59" s="1"/>
  <c r="AG215" i="60" a="1"/>
  <c r="AG215" i="60" s="1"/>
  <c r="M180" i="60" a="1"/>
  <c r="M180" i="60" s="1"/>
  <c r="N194" i="60" a="1"/>
  <c r="N194" i="60" s="1"/>
  <c r="U208" i="60" a="1"/>
  <c r="U208" i="60" s="1"/>
  <c r="N173" i="60" a="1"/>
  <c r="N173" i="60" s="1"/>
  <c r="T208" i="60" a="1"/>
  <c r="T208" i="60" s="1"/>
  <c r="AB201" i="59" a="1"/>
  <c r="AB201" i="59" s="1"/>
  <c r="T194" i="60" a="1"/>
  <c r="T194" i="60" s="1"/>
  <c r="J187" i="60" a="1"/>
  <c r="J187" i="60" s="1"/>
  <c r="H208" i="59" a="1"/>
  <c r="H208" i="59" s="1"/>
  <c r="C215" i="59" a="1"/>
  <c r="C215" i="59" s="1"/>
  <c r="T173" i="60" a="1"/>
  <c r="T173" i="60" s="1"/>
  <c r="R187" i="60" a="1"/>
  <c r="R187" i="60" s="1"/>
  <c r="Q215" i="60" a="1"/>
  <c r="Q215" i="60" s="1"/>
  <c r="G201" i="59" a="1"/>
  <c r="G201" i="59" s="1"/>
  <c r="AB215" i="59" a="1"/>
  <c r="AB215" i="59" s="1"/>
  <c r="AE187" i="60" a="1"/>
  <c r="AE187" i="60" s="1"/>
  <c r="X201" i="59" a="1"/>
  <c r="X201" i="59" s="1"/>
  <c r="O187" i="59" a="1"/>
  <c r="O187" i="59" s="1"/>
  <c r="AA187" i="59" a="1"/>
  <c r="AA187" i="59" s="1"/>
  <c r="H187" i="60" a="1"/>
  <c r="H187" i="60" s="1"/>
  <c r="R208" i="60" a="1"/>
  <c r="R208" i="60" s="1"/>
  <c r="L187" i="60" a="1"/>
  <c r="L187" i="60" s="1"/>
  <c r="E201" i="60" a="1"/>
  <c r="E201" i="60" s="1"/>
  <c r="G201" i="60" a="1"/>
  <c r="G201" i="60" s="1"/>
  <c r="W208" i="60" a="1"/>
  <c r="W208" i="60" s="1"/>
  <c r="I194" i="60" a="1"/>
  <c r="I194" i="60" s="1"/>
  <c r="Y208" i="59" a="1"/>
  <c r="Y208" i="59" s="1"/>
  <c r="R180" i="60" a="1"/>
  <c r="R180" i="60" s="1"/>
  <c r="V208" i="59" a="1"/>
  <c r="V208" i="59" s="1"/>
  <c r="Q201" i="59" a="1"/>
  <c r="Q201" i="59" s="1"/>
  <c r="X201" i="60" a="1"/>
  <c r="X201" i="60" s="1"/>
  <c r="AA208" i="59" a="1"/>
  <c r="AA208" i="59" s="1"/>
  <c r="H215" i="60" a="1"/>
  <c r="H215" i="60" s="1"/>
  <c r="D215" i="60" a="1"/>
  <c r="D215" i="60" s="1"/>
  <c r="AA194" i="60" a="1"/>
  <c r="AA194" i="60" s="1"/>
  <c r="AF194" i="59" a="1"/>
  <c r="AF194" i="59" s="1"/>
  <c r="AE208" i="60" a="1"/>
  <c r="AE208" i="60" s="1"/>
  <c r="M208" i="60" a="1"/>
  <c r="M208" i="60" s="1"/>
  <c r="E208" i="60" a="1"/>
  <c r="E208" i="60" s="1"/>
  <c r="Z194" i="60" a="1"/>
  <c r="Z194" i="60" s="1"/>
  <c r="S201" i="59" a="1"/>
  <c r="S201" i="59" s="1"/>
  <c r="Z187" i="59" a="1"/>
  <c r="Z187" i="59" s="1"/>
  <c r="B225" i="59"/>
  <c r="AP224" i="59"/>
  <c r="AG221" i="59" a="1"/>
  <c r="AG221" i="59" s="1"/>
  <c r="AG222" i="59" s="1" a="1"/>
  <c r="AG222" i="59" s="1"/>
  <c r="AA221" i="59" a="1"/>
  <c r="AA221" i="59" s="1"/>
  <c r="AA222" i="59" s="1" a="1"/>
  <c r="AA222" i="59" s="1"/>
  <c r="U221" i="59" a="1"/>
  <c r="U221" i="59" s="1"/>
  <c r="U222" i="59" s="1" a="1"/>
  <c r="U222" i="59" s="1"/>
  <c r="O221" i="59" a="1"/>
  <c r="O221" i="59" s="1"/>
  <c r="O222" i="59" s="1" a="1"/>
  <c r="O222" i="59" s="1"/>
  <c r="I221" i="59" a="1"/>
  <c r="I221" i="59" s="1"/>
  <c r="I222" i="59" s="1" a="1"/>
  <c r="I222" i="59" s="1"/>
  <c r="C221" i="59" a="1"/>
  <c r="C221" i="59" s="1"/>
  <c r="C222" i="59" s="1" a="1"/>
  <c r="C222" i="59" s="1"/>
  <c r="B222" i="59"/>
  <c r="B221" i="59"/>
  <c r="AP225" i="59"/>
  <c r="AN224" i="59"/>
  <c r="AF221" i="59" a="1"/>
  <c r="AF221" i="59" s="1"/>
  <c r="AF222" i="59" s="1" a="1"/>
  <c r="AF222" i="59" s="1"/>
  <c r="Z221" i="59" a="1"/>
  <c r="Z221" i="59" s="1"/>
  <c r="Z222" i="59" s="1" a="1"/>
  <c r="Z222" i="59" s="1"/>
  <c r="T221" i="59" a="1"/>
  <c r="T221" i="59" s="1"/>
  <c r="T222" i="59" s="1" a="1"/>
  <c r="T222" i="59" s="1"/>
  <c r="N221" i="59" a="1"/>
  <c r="N221" i="59" s="1"/>
  <c r="N222" i="59" s="1" a="1"/>
  <c r="N222" i="59" s="1"/>
  <c r="H221" i="59" a="1"/>
  <c r="H221" i="59" s="1"/>
  <c r="H222" i="59" s="1" a="1"/>
  <c r="H222" i="59" s="1"/>
  <c r="AM220" i="59"/>
  <c r="AM224" i="59"/>
  <c r="AH220" i="59"/>
  <c r="AN225" i="59"/>
  <c r="AO221" i="59"/>
  <c r="AE221" i="59" a="1"/>
  <c r="AE221" i="59" s="1"/>
  <c r="AE222" i="59" s="1" a="1"/>
  <c r="AE222" i="59" s="1"/>
  <c r="Y221" i="59" a="1"/>
  <c r="Y221" i="59" s="1"/>
  <c r="Y222" i="59" s="1" a="1"/>
  <c r="Y222" i="59" s="1"/>
  <c r="S221" i="59" a="1"/>
  <c r="S221" i="59" s="1"/>
  <c r="S222" i="59" s="1" a="1"/>
  <c r="S222" i="59" s="1"/>
  <c r="M221" i="59" a="1"/>
  <c r="M221" i="59" s="1"/>
  <c r="M222" i="59" s="1" a="1"/>
  <c r="M222" i="59" s="1"/>
  <c r="G221" i="59" a="1"/>
  <c r="G221" i="59" s="1"/>
  <c r="G222" i="59" s="1" a="1"/>
  <c r="G222" i="59" s="1"/>
  <c r="AM225" i="59"/>
  <c r="AN221" i="59"/>
  <c r="B220" i="59"/>
  <c r="AJ224" i="59"/>
  <c r="AM221" i="59"/>
  <c r="AD221" i="59" a="1"/>
  <c r="AD221" i="59" s="1"/>
  <c r="AD222" i="59" s="1" a="1"/>
  <c r="AD222" i="59" s="1"/>
  <c r="X221" i="59" a="1"/>
  <c r="X221" i="59" s="1"/>
  <c r="X222" i="59" s="1" a="1"/>
  <c r="X222" i="59" s="1"/>
  <c r="R221" i="59" a="1"/>
  <c r="R221" i="59" s="1"/>
  <c r="R222" i="59" s="1" a="1"/>
  <c r="R222" i="59" s="1"/>
  <c r="L221" i="59" a="1"/>
  <c r="L221" i="59" s="1"/>
  <c r="L222" i="59" s="1" a="1"/>
  <c r="L222" i="59" s="1"/>
  <c r="F221" i="59" a="1"/>
  <c r="F221" i="59" s="1"/>
  <c r="F222" i="59" s="1" a="1"/>
  <c r="F222" i="59" s="1"/>
  <c r="AI224" i="59"/>
  <c r="AK221" i="59"/>
  <c r="AJ225" i="59"/>
  <c r="AH224" i="59"/>
  <c r="AJ221" i="59"/>
  <c r="AC221" i="59" a="1"/>
  <c r="AC221" i="59" s="1"/>
  <c r="AC222" i="59" s="1" a="1"/>
  <c r="AC222" i="59" s="1"/>
  <c r="W221" i="59" a="1"/>
  <c r="W221" i="59" s="1"/>
  <c r="W222" i="59" s="1" a="1"/>
  <c r="W222" i="59" s="1"/>
  <c r="Q221" i="59" a="1"/>
  <c r="Q221" i="59" s="1"/>
  <c r="Q222" i="59" s="1" a="1"/>
  <c r="Q222" i="59" s="1"/>
  <c r="K221" i="59" a="1"/>
  <c r="K221" i="59" s="1"/>
  <c r="K222" i="59" s="1" a="1"/>
  <c r="K222" i="59" s="1"/>
  <c r="E221" i="59" a="1"/>
  <c r="E221" i="59" s="1"/>
  <c r="E222" i="59" s="1" a="1"/>
  <c r="E222" i="59" s="1"/>
  <c r="AI225" i="59"/>
  <c r="B224" i="59"/>
  <c r="AI221" i="59"/>
  <c r="AH221" i="59"/>
  <c r="AB221" i="59" a="1"/>
  <c r="AB221" i="59" s="1"/>
  <c r="AB222" i="59" s="1" a="1"/>
  <c r="AB222" i="59" s="1"/>
  <c r="V221" i="59" a="1"/>
  <c r="V221" i="59" s="1"/>
  <c r="V222" i="59" s="1" a="1"/>
  <c r="V222" i="59" s="1"/>
  <c r="P221" i="59" a="1"/>
  <c r="P221" i="59" s="1"/>
  <c r="P222" i="59" s="1" a="1"/>
  <c r="P222" i="59" s="1"/>
  <c r="J221" i="59" a="1"/>
  <c r="J221" i="59" s="1"/>
  <c r="J222" i="59" s="1" a="1"/>
  <c r="J222" i="59" s="1"/>
  <c r="AH225" i="59"/>
  <c r="D221" i="59" a="1"/>
  <c r="D221" i="59" s="1"/>
  <c r="D222" i="59" s="1" a="1"/>
  <c r="D222" i="59" s="1"/>
  <c r="B223" i="59"/>
  <c r="C227" i="59"/>
  <c r="AP221" i="59" s="1" a="1"/>
  <c r="AP221" i="59" s="1"/>
  <c r="F215" i="59" a="1"/>
  <c r="F215" i="59" s="1"/>
  <c r="O208" i="59" a="1"/>
  <c r="O208" i="59" s="1"/>
  <c r="X194" i="60" a="1"/>
  <c r="X194" i="60" s="1"/>
  <c r="M194" i="59" a="1"/>
  <c r="M194" i="59" s="1"/>
  <c r="V201" i="59" a="1"/>
  <c r="V201" i="59" s="1"/>
  <c r="S208" i="60" a="1"/>
  <c r="S208" i="60" s="1"/>
  <c r="S215" i="59" a="1"/>
  <c r="S215" i="59" s="1"/>
  <c r="C194" i="59" a="1"/>
  <c r="C194" i="59" s="1"/>
  <c r="C180" i="59" a="1"/>
  <c r="C180" i="59" s="1"/>
  <c r="S201" i="60" a="1"/>
  <c r="S201" i="60" s="1"/>
  <c r="N173" i="59" a="1"/>
  <c r="N173" i="59" s="1"/>
  <c r="J194" i="59" a="1"/>
  <c r="J194" i="59" s="1"/>
  <c r="M194" i="60" a="1"/>
  <c r="M194" i="60" s="1"/>
  <c r="AD201" i="59" a="1"/>
  <c r="AD201" i="59" s="1"/>
  <c r="AD187" i="60" a="1"/>
  <c r="AD187" i="60" s="1"/>
  <c r="AB208" i="60" a="1"/>
  <c r="AB208" i="60" s="1"/>
  <c r="D187" i="60" a="1"/>
  <c r="D187" i="60" s="1"/>
  <c r="L208" i="60" a="1"/>
  <c r="L208" i="60" s="1"/>
  <c r="I201" i="59" a="1"/>
  <c r="I201" i="59" s="1"/>
  <c r="Z173" i="59" a="1"/>
  <c r="Z173" i="59" s="1"/>
  <c r="I194" i="59" a="1"/>
  <c r="I194" i="59" s="1"/>
  <c r="R208" i="59" a="1"/>
  <c r="R208" i="59" s="1"/>
  <c r="N180" i="59" a="1"/>
  <c r="N180" i="59" s="1"/>
  <c r="AB194" i="60" a="1"/>
  <c r="AB194" i="60" s="1"/>
  <c r="P187" i="60" a="1"/>
  <c r="P187" i="60" s="1"/>
  <c r="O194" i="60" a="1"/>
  <c r="O194" i="60" s="1"/>
  <c r="AA180" i="60" a="1"/>
  <c r="AA180" i="60" s="1"/>
  <c r="W215" i="60" a="1"/>
  <c r="W215" i="60" s="1"/>
  <c r="R215" i="60" a="1"/>
  <c r="R215" i="60" s="1"/>
  <c r="N215" i="60" a="1"/>
  <c r="N215" i="60" s="1"/>
  <c r="J215" i="60" a="1"/>
  <c r="J215" i="60" s="1"/>
  <c r="G208" i="59" a="1"/>
  <c r="G208" i="59" s="1"/>
  <c r="J201" i="60" a="1"/>
  <c r="J201" i="60" s="1"/>
  <c r="X194" i="59" a="1"/>
  <c r="X194" i="59" s="1"/>
  <c r="AG194" i="59" a="1"/>
  <c r="AG194" i="59" s="1"/>
  <c r="AA208" i="60" a="1"/>
  <c r="AA208" i="60" s="1"/>
  <c r="I187" i="60" a="1"/>
  <c r="I187" i="60" s="1"/>
  <c r="H201" i="60" a="1"/>
  <c r="H201" i="60" s="1"/>
  <c r="Y187" i="60" a="1"/>
  <c r="Y187" i="60" s="1"/>
  <c r="L215" i="59" a="1"/>
  <c r="L215" i="59" s="1"/>
  <c r="I215" i="59" a="1"/>
  <c r="I215" i="59" s="1"/>
  <c r="Z201" i="60" a="1"/>
  <c r="Z201" i="60" s="1"/>
  <c r="E215" i="60" a="1"/>
  <c r="E215" i="60" s="1"/>
  <c r="K201" i="59" a="1"/>
  <c r="K201" i="59" s="1"/>
  <c r="Q201" i="60" a="1"/>
  <c r="Q201" i="60" s="1"/>
  <c r="J201" i="59" a="1"/>
  <c r="J201" i="59" s="1"/>
  <c r="O208" i="60" a="1"/>
  <c r="O208" i="60" s="1"/>
  <c r="V208" i="60" a="1"/>
  <c r="V208" i="60" s="1"/>
  <c r="Z180" i="59" a="1"/>
  <c r="Z180" i="59" s="1"/>
  <c r="V194" i="59" a="1"/>
  <c r="V194" i="59" s="1"/>
  <c r="K194" i="60" a="1"/>
  <c r="K194" i="60" s="1"/>
  <c r="AB208" i="59" a="1"/>
  <c r="AB208" i="59" s="1"/>
  <c r="T187" i="60" a="1"/>
  <c r="T187" i="60" s="1"/>
  <c r="AC201" i="60" a="1"/>
  <c r="AC201" i="60" s="1"/>
  <c r="AE201" i="59" a="1"/>
  <c r="AE201" i="59" s="1"/>
  <c r="D208" i="60" a="1"/>
  <c r="D208" i="60" s="1"/>
  <c r="AG187" i="60" a="1"/>
  <c r="AG187" i="60" s="1"/>
  <c r="T215" i="60" a="1"/>
  <c r="T215" i="60" s="1"/>
  <c r="P215" i="60" a="1"/>
  <c r="P215" i="60" s="1"/>
  <c r="J208" i="59" a="1"/>
  <c r="J208" i="59" s="1"/>
  <c r="I187" i="59" a="1"/>
  <c r="I187" i="59" s="1"/>
  <c r="Y194" i="60" a="1"/>
  <c r="Y194" i="60" s="1"/>
  <c r="AD194" i="60" a="1"/>
  <c r="AD194" i="60" s="1"/>
  <c r="V187" i="59" a="1"/>
  <c r="V187" i="59" s="1"/>
  <c r="V194" i="60" a="1"/>
  <c r="V194" i="60" s="1"/>
  <c r="AE194" i="59" a="1"/>
  <c r="AE194" i="59" s="1"/>
  <c r="O215" i="59" a="1"/>
  <c r="O215" i="59" s="1"/>
  <c r="AP214" i="59" a="1"/>
  <c r="AP214" i="59" s="1"/>
  <c r="H194" i="59" a="1"/>
  <c r="H194" i="59" s="1"/>
  <c r="J19" i="59" a="1"/>
  <c r="J19" i="59" s="1"/>
  <c r="D19" i="60" a="1"/>
  <c r="D19" i="60" s="1"/>
  <c r="J19" i="60" a="1"/>
  <c r="J19" i="60" s="1"/>
  <c r="V19" i="60" a="1"/>
  <c r="V19" i="60" s="1"/>
  <c r="O19" i="61" a="1"/>
  <c r="O19" i="61" s="1"/>
  <c r="I19" i="61" a="1"/>
  <c r="I19" i="61" s="1"/>
  <c r="R19" i="61" a="1"/>
  <c r="R19" i="61" s="1"/>
  <c r="H19" i="60" a="1"/>
  <c r="H19" i="60" s="1"/>
  <c r="O19" i="59" a="1"/>
  <c r="O19" i="59" s="1"/>
  <c r="M19" i="60" a="1"/>
  <c r="M19" i="60" s="1"/>
  <c r="G19" i="60" a="1"/>
  <c r="G19" i="60" s="1"/>
  <c r="P19" i="60" a="1"/>
  <c r="P19" i="60" s="1"/>
  <c r="Q19" i="60" a="1"/>
  <c r="Q19" i="60" s="1"/>
  <c r="T19" i="60" a="1"/>
  <c r="T19" i="60" s="1"/>
  <c r="L26" i="60" a="1"/>
  <c r="L26" i="60" s="1"/>
  <c r="K19" i="59" a="1"/>
  <c r="K19" i="59" s="1"/>
  <c r="AB26" i="60" a="1"/>
  <c r="AB26" i="60" s="1"/>
  <c r="AA19" i="59" a="1"/>
  <c r="AA19" i="59" s="1"/>
  <c r="G19" i="59" a="1"/>
  <c r="G19" i="59" s="1"/>
  <c r="AB19" i="61" a="1"/>
  <c r="AB19" i="61" s="1"/>
  <c r="Y19" i="59" a="1"/>
  <c r="Y19" i="59" s="1"/>
  <c r="H19" i="61" a="1"/>
  <c r="H19" i="61" s="1"/>
  <c r="AE19" i="59" a="1"/>
  <c r="AE19" i="59" s="1"/>
  <c r="Y19" i="60" a="1"/>
  <c r="Y19" i="60" s="1"/>
  <c r="C19" i="60" a="1"/>
  <c r="C19" i="60" s="1"/>
  <c r="AG19" i="60" a="1"/>
  <c r="AG19" i="60" s="1"/>
  <c r="AG19" i="59" a="1"/>
  <c r="AG19" i="59" s="1"/>
  <c r="AB19" i="59" a="1"/>
  <c r="AB19" i="59" s="1"/>
  <c r="AB19" i="60" a="1"/>
  <c r="AB19" i="60" s="1"/>
  <c r="AF19" i="61" a="1"/>
  <c r="AF19" i="61" s="1"/>
  <c r="D19" i="59" a="1"/>
  <c r="D19" i="59" s="1"/>
  <c r="W19" i="60" a="1"/>
  <c r="W19" i="60" s="1"/>
  <c r="X19" i="61" a="1"/>
  <c r="X19" i="61" s="1"/>
  <c r="S19" i="61" a="1"/>
  <c r="S19" i="61" s="1"/>
  <c r="P19" i="61" a="1"/>
  <c r="P19" i="61" s="1"/>
  <c r="Z19" i="60" a="1"/>
  <c r="Z19" i="60" s="1"/>
  <c r="AD19" i="59" a="1"/>
  <c r="AD19" i="59" s="1"/>
  <c r="Q19" i="61" a="1"/>
  <c r="Q19" i="61" s="1"/>
  <c r="I19" i="60" a="1"/>
  <c r="I19" i="60" s="1"/>
  <c r="T19" i="59" a="1"/>
  <c r="T19" i="59" s="1"/>
  <c r="R26" i="60" a="1"/>
  <c r="R26" i="60" s="1"/>
  <c r="N19" i="60" a="1"/>
  <c r="N19" i="60" s="1"/>
  <c r="M19" i="61" a="1"/>
  <c r="M19" i="61" s="1"/>
  <c r="Z19" i="59" a="1"/>
  <c r="Z19" i="59" s="1"/>
  <c r="L19" i="60" a="1"/>
  <c r="L19" i="60" s="1"/>
  <c r="L19" i="59" a="1"/>
  <c r="L19" i="59" s="1"/>
  <c r="AC26" i="60" a="1"/>
  <c r="AC26" i="60" s="1"/>
  <c r="S34" i="61" a="1"/>
  <c r="S34" i="61" s="1"/>
  <c r="E19" i="60" a="1"/>
  <c r="E19" i="60" s="1"/>
  <c r="V19" i="61" a="1"/>
  <c r="V19" i="61" s="1"/>
  <c r="AD34" i="61" a="1"/>
  <c r="AD34" i="61" s="1"/>
  <c r="AD26" i="60" a="1"/>
  <c r="AD26" i="60" s="1"/>
  <c r="O19" i="60" a="1"/>
  <c r="O19" i="60" s="1"/>
  <c r="C26" i="59" a="1"/>
  <c r="C26" i="59" s="1"/>
  <c r="S19" i="60" a="1"/>
  <c r="S19" i="60" s="1"/>
  <c r="AC19" i="59" a="1"/>
  <c r="AC19" i="59" s="1"/>
  <c r="Q19" i="59" a="1"/>
  <c r="Q19" i="59" s="1"/>
  <c r="R19" i="59" a="1"/>
  <c r="R19" i="59" s="1"/>
  <c r="E19" i="59" a="1"/>
  <c r="E19" i="59" s="1"/>
  <c r="U26" i="59" a="1"/>
  <c r="U26" i="59" s="1"/>
  <c r="AE19" i="61" a="1"/>
  <c r="AE19" i="61" s="1"/>
  <c r="AA34" i="61" a="1"/>
  <c r="AA34" i="61" s="1"/>
  <c r="G34" i="61" a="1"/>
  <c r="G34" i="61" s="1"/>
  <c r="W26" i="60" a="1"/>
  <c r="W26" i="60" s="1"/>
  <c r="R19" i="60" a="1"/>
  <c r="R19" i="60" s="1"/>
  <c r="Z34" i="61" a="1"/>
  <c r="Z34" i="61" s="1"/>
  <c r="AF34" i="61" a="1"/>
  <c r="AF34" i="61" s="1"/>
  <c r="AC19" i="60" a="1"/>
  <c r="AC19" i="60" s="1"/>
  <c r="P26" i="59" a="1"/>
  <c r="P26" i="59" s="1"/>
  <c r="J26" i="60" a="1"/>
  <c r="J26" i="60" s="1"/>
  <c r="G26" i="60" a="1"/>
  <c r="G26" i="60" s="1"/>
  <c r="W19" i="59" a="1"/>
  <c r="W19" i="59" s="1"/>
  <c r="P19" i="59" a="1"/>
  <c r="P19" i="59" s="1"/>
  <c r="Y19" i="61" a="1"/>
  <c r="Y19" i="61" s="1"/>
  <c r="M19" i="59" a="1"/>
  <c r="M19" i="59" s="1"/>
  <c r="I19" i="59" a="1"/>
  <c r="I19" i="59" s="1"/>
  <c r="C33" i="60" a="1"/>
  <c r="C33" i="60" s="1"/>
  <c r="F19" i="60" a="1"/>
  <c r="F19" i="60" s="1"/>
  <c r="U19" i="60" a="1"/>
  <c r="U19" i="60" s="1"/>
  <c r="Z19" i="61" a="1"/>
  <c r="Z19" i="61" s="1"/>
  <c r="K19" i="61" a="1"/>
  <c r="K19" i="61" s="1"/>
  <c r="X19" i="59" a="1"/>
  <c r="X19" i="59" s="1"/>
  <c r="N26" i="59" a="1"/>
  <c r="N26" i="59" s="1"/>
  <c r="V26" i="60" a="1"/>
  <c r="V26" i="60" s="1"/>
  <c r="X34" i="61" a="1"/>
  <c r="X34" i="61" s="1"/>
  <c r="AD33" i="59" a="1"/>
  <c r="AD33" i="59" s="1"/>
  <c r="AA26" i="59" a="1"/>
  <c r="AA26" i="59" s="1"/>
  <c r="T26" i="59" a="1"/>
  <c r="T26" i="59" s="1"/>
  <c r="R34" i="61" a="1"/>
  <c r="R34" i="61" s="1"/>
  <c r="G26" i="59" a="1"/>
  <c r="G26" i="59" s="1"/>
  <c r="AE19" i="60" a="1"/>
  <c r="AE19" i="60" s="1"/>
  <c r="AG26" i="60" a="1"/>
  <c r="AG26" i="60" s="1"/>
  <c r="AH19" i="61" a="1"/>
  <c r="AH19" i="61" s="1"/>
  <c r="F26" i="60" a="1"/>
  <c r="F26" i="60" s="1"/>
  <c r="G19" i="61" a="1"/>
  <c r="G19" i="61" s="1"/>
  <c r="O26" i="59" a="1"/>
  <c r="O26" i="59" s="1"/>
  <c r="J19" i="61" a="1"/>
  <c r="J19" i="61" s="1"/>
  <c r="E19" i="61" a="1"/>
  <c r="E19" i="61" s="1"/>
  <c r="L19" i="61" a="1"/>
  <c r="L19" i="61" s="1"/>
  <c r="D26" i="60" a="1"/>
  <c r="D26" i="60" s="1"/>
  <c r="U26" i="60" a="1"/>
  <c r="U26" i="60" s="1"/>
  <c r="J26" i="59" a="1"/>
  <c r="J26" i="59" s="1"/>
  <c r="G33" i="60" a="1"/>
  <c r="G33" i="60" s="1"/>
  <c r="P33" i="60" a="1"/>
  <c r="P33" i="60" s="1"/>
  <c r="P34" i="61" a="1"/>
  <c r="P34" i="61" s="1"/>
  <c r="V26" i="59" a="1"/>
  <c r="V26" i="59" s="1"/>
  <c r="AD26" i="59" a="1"/>
  <c r="AD26" i="59" s="1"/>
  <c r="L34" i="61" a="1"/>
  <c r="L34" i="61" s="1"/>
  <c r="U49" i="61" a="1"/>
  <c r="U49" i="61" s="1"/>
  <c r="F19" i="59" a="1"/>
  <c r="F19" i="59" s="1"/>
  <c r="O33" i="59" a="1"/>
  <c r="O33" i="59" s="1"/>
  <c r="W34" i="61" a="1"/>
  <c r="W34" i="61" s="1"/>
  <c r="E34" i="61" a="1"/>
  <c r="E34" i="61" s="1"/>
  <c r="U34" i="61" a="1"/>
  <c r="U34" i="61" s="1"/>
  <c r="S26" i="59" a="1"/>
  <c r="S26" i="59" s="1"/>
  <c r="M26" i="60" a="1"/>
  <c r="M26" i="60" s="1"/>
  <c r="AC19" i="61" a="1"/>
  <c r="AC19" i="61" s="1"/>
  <c r="H26" i="59" a="1"/>
  <c r="H26" i="59" s="1"/>
  <c r="AF19" i="60" a="1"/>
  <c r="AF19" i="60" s="1"/>
  <c r="AG19" i="61" a="1"/>
  <c r="AG19" i="61" s="1"/>
  <c r="K19" i="60" a="1"/>
  <c r="K19" i="60" s="1"/>
  <c r="N19" i="61" a="1"/>
  <c r="N19" i="61" s="1"/>
  <c r="V34" i="61" a="1"/>
  <c r="V34" i="61" s="1"/>
  <c r="N19" i="59" a="1"/>
  <c r="N19" i="59" s="1"/>
  <c r="H26" i="60" a="1"/>
  <c r="H26" i="60" s="1"/>
  <c r="AG64" i="61" a="1"/>
  <c r="AG64" i="61" s="1"/>
  <c r="AG26" i="59" a="1"/>
  <c r="AG26" i="59" s="1"/>
  <c r="K26" i="59" a="1"/>
  <c r="K26" i="59" s="1"/>
  <c r="AB33" i="60" a="1"/>
  <c r="AB33" i="60" s="1"/>
  <c r="D19" i="61" a="1"/>
  <c r="D19" i="61" s="1"/>
  <c r="S19" i="59" a="1"/>
  <c r="S19" i="59" s="1"/>
  <c r="AA19" i="60" a="1"/>
  <c r="AA19" i="60" s="1"/>
  <c r="F19" i="61" a="1"/>
  <c r="F19" i="61" s="1"/>
  <c r="X26" i="60" a="1"/>
  <c r="X26" i="60" s="1"/>
  <c r="AF33" i="59" a="1"/>
  <c r="AF33" i="59" s="1"/>
  <c r="AE26" i="59" a="1"/>
  <c r="AE26" i="59" s="1"/>
  <c r="AC33" i="59" a="1"/>
  <c r="AC33" i="59" s="1"/>
  <c r="Y34" i="61" a="1"/>
  <c r="Y34" i="61" s="1"/>
  <c r="W26" i="59" a="1"/>
  <c r="W26" i="59" s="1"/>
  <c r="E26" i="60" a="1"/>
  <c r="E26" i="60" s="1"/>
  <c r="AB26" i="59" a="1"/>
  <c r="AB26" i="59" s="1"/>
  <c r="O34" i="61" a="1"/>
  <c r="O34" i="61" s="1"/>
  <c r="X19" i="60" a="1"/>
  <c r="X19" i="60" s="1"/>
  <c r="D34" i="61" a="1"/>
  <c r="D34" i="61" s="1"/>
  <c r="AC26" i="59" a="1"/>
  <c r="AC26" i="59" s="1"/>
  <c r="U19" i="59" a="1"/>
  <c r="U19" i="59" s="1"/>
  <c r="T34" i="61" a="1"/>
  <c r="T34" i="61" s="1"/>
  <c r="E33" i="60" a="1"/>
  <c r="E33" i="60" s="1"/>
  <c r="AD19" i="61" a="1"/>
  <c r="AD19" i="61" s="1"/>
  <c r="H19" i="59" a="1"/>
  <c r="H19" i="59" s="1"/>
  <c r="AF26" i="60" a="1"/>
  <c r="AF26" i="60" s="1"/>
  <c r="AG34" i="61" a="1"/>
  <c r="AG34" i="61" s="1"/>
  <c r="L26" i="59" a="1"/>
  <c r="L26" i="59" s="1"/>
  <c r="Y26" i="60" a="1"/>
  <c r="Y26" i="60" s="1"/>
  <c r="AF19" i="59" a="1"/>
  <c r="AF19" i="59" s="1"/>
  <c r="AE26" i="60" a="1"/>
  <c r="AE26" i="60" s="1"/>
  <c r="Y33" i="59" a="1"/>
  <c r="Y33" i="59" s="1"/>
  <c r="J34" i="61" a="1"/>
  <c r="J34" i="61" s="1"/>
  <c r="O26" i="60" a="1"/>
  <c r="O26" i="60" s="1"/>
  <c r="AA19" i="61" a="1"/>
  <c r="AA19" i="61" s="1"/>
  <c r="AC33" i="60" a="1"/>
  <c r="AC33" i="60" s="1"/>
  <c r="K33" i="59" a="1"/>
  <c r="K33" i="59" s="1"/>
  <c r="F26" i="59" a="1"/>
  <c r="F26" i="59" s="1"/>
  <c r="W19" i="61" a="1"/>
  <c r="W19" i="61" s="1"/>
  <c r="N26" i="60" a="1"/>
  <c r="N26" i="60" s="1"/>
  <c r="K26" i="60" a="1"/>
  <c r="K26" i="60" s="1"/>
  <c r="AD19" i="60" a="1"/>
  <c r="AD19" i="60" s="1"/>
  <c r="I26" i="59" a="1"/>
  <c r="I26" i="59" s="1"/>
  <c r="Z33" i="60" a="1"/>
  <c r="Z33" i="60" s="1"/>
  <c r="S33" i="60" a="1"/>
  <c r="S33" i="60" s="1"/>
  <c r="M34" i="61" a="1"/>
  <c r="M34" i="61" s="1"/>
  <c r="T19" i="61" a="1"/>
  <c r="T19" i="61" s="1"/>
  <c r="Q26" i="60" a="1"/>
  <c r="Q26" i="60" s="1"/>
  <c r="V19" i="59" a="1"/>
  <c r="V19" i="59" s="1"/>
  <c r="U19" i="61" a="1"/>
  <c r="U19" i="61" s="1"/>
  <c r="T26" i="60" a="1"/>
  <c r="T26" i="60" s="1"/>
  <c r="R33" i="59" a="1"/>
  <c r="R33" i="59" s="1"/>
  <c r="M49" i="61" a="1"/>
  <c r="M49" i="61" s="1"/>
  <c r="AA40" i="60" a="1"/>
  <c r="AA40" i="60" s="1"/>
  <c r="S64" i="61" a="1"/>
  <c r="S64" i="61" s="1"/>
  <c r="I34" i="61" a="1"/>
  <c r="I34" i="61" s="1"/>
  <c r="AB34" i="61" a="1"/>
  <c r="AB34" i="61" s="1"/>
  <c r="AH34" i="61" a="1"/>
  <c r="AH34" i="61" s="1"/>
  <c r="V47" i="60" a="1"/>
  <c r="V47" i="60" s="1"/>
  <c r="M26" i="59" a="1"/>
  <c r="M26" i="59" s="1"/>
  <c r="K40" i="59" a="1"/>
  <c r="K40" i="59" s="1"/>
  <c r="X33" i="59" a="1"/>
  <c r="X33" i="59" s="1"/>
  <c r="F40" i="59" a="1"/>
  <c r="F40" i="59" s="1"/>
  <c r="T40" i="60" a="1"/>
  <c r="T40" i="60" s="1"/>
  <c r="R64" i="61" a="1"/>
  <c r="R64" i="61" s="1"/>
  <c r="W33" i="59" a="1"/>
  <c r="W33" i="59" s="1"/>
  <c r="I33" i="60" a="1"/>
  <c r="I33" i="60" s="1"/>
  <c r="K34" i="61" a="1"/>
  <c r="K34" i="61" s="1"/>
  <c r="H33" i="60" a="1"/>
  <c r="H33" i="60" s="1"/>
  <c r="U79" i="61" a="1"/>
  <c r="U79" i="61" s="1"/>
  <c r="Q34" i="61" a="1"/>
  <c r="Q34" i="61" s="1"/>
  <c r="G49" i="61" a="1"/>
  <c r="G49" i="61" s="1"/>
  <c r="V33" i="60" a="1"/>
  <c r="V33" i="60" s="1"/>
  <c r="E49" i="61" a="1"/>
  <c r="E49" i="61" s="1"/>
  <c r="O40" i="59" a="1"/>
  <c r="O40" i="59" s="1"/>
  <c r="N49" i="61" a="1"/>
  <c r="N49" i="61" s="1"/>
  <c r="R49" i="61" a="1"/>
  <c r="R49" i="61" s="1"/>
  <c r="X49" i="61" a="1"/>
  <c r="X49" i="61" s="1"/>
  <c r="D40" i="59" a="1"/>
  <c r="D40" i="59" s="1"/>
  <c r="F40" i="60" a="1"/>
  <c r="F40" i="60" s="1"/>
  <c r="L40" i="59" a="1"/>
  <c r="L40" i="59" s="1"/>
  <c r="V49" i="61" a="1"/>
  <c r="V49" i="61" s="1"/>
  <c r="C19" i="59" a="1"/>
  <c r="C19" i="59" s="1"/>
  <c r="M40" i="60" a="1"/>
  <c r="M40" i="60" s="1"/>
  <c r="AE49" i="61" a="1"/>
  <c r="AE49" i="61" s="1"/>
  <c r="X26" i="59" a="1"/>
  <c r="X26" i="59" s="1"/>
  <c r="D26" i="59" a="1"/>
  <c r="D26" i="59" s="1"/>
  <c r="K49" i="61" a="1"/>
  <c r="K49" i="61" s="1"/>
  <c r="AG40" i="60" a="1"/>
  <c r="AG40" i="60" s="1"/>
  <c r="J33" i="59" a="1"/>
  <c r="J33" i="59" s="1"/>
  <c r="S79" i="61" a="1"/>
  <c r="S79" i="61" s="1"/>
  <c r="T49" i="61" a="1"/>
  <c r="T49" i="61" s="1"/>
  <c r="I33" i="59" a="1"/>
  <c r="I33" i="59" s="1"/>
  <c r="J49" i="61" a="1"/>
  <c r="J49" i="61" s="1"/>
  <c r="AA26" i="60" a="1"/>
  <c r="AA26" i="60" s="1"/>
  <c r="D33" i="60" a="1"/>
  <c r="D33" i="60" s="1"/>
  <c r="Q47" i="60" a="1"/>
  <c r="Q47" i="60" s="1"/>
  <c r="AG47" i="60" a="1"/>
  <c r="AG47" i="60" s="1"/>
  <c r="R47" i="60" a="1"/>
  <c r="R47" i="60" s="1"/>
  <c r="AA79" i="61" a="1"/>
  <c r="AA79" i="61" s="1"/>
  <c r="AF49" i="61" a="1"/>
  <c r="AF49" i="61" s="1"/>
  <c r="F34" i="61" a="1"/>
  <c r="F34" i="61" s="1"/>
  <c r="E26" i="59" a="1"/>
  <c r="E26" i="59" s="1"/>
  <c r="Y40" i="59" a="1"/>
  <c r="Y40" i="59" s="1"/>
  <c r="S26" i="60" a="1"/>
  <c r="S26" i="60" s="1"/>
  <c r="AH49" i="61" a="1"/>
  <c r="AH49" i="61" s="1"/>
  <c r="AB47" i="60" a="1"/>
  <c r="AB47" i="60" s="1"/>
  <c r="W33" i="60" a="1"/>
  <c r="W33" i="60" s="1"/>
  <c r="N40" i="60" a="1"/>
  <c r="N40" i="60" s="1"/>
  <c r="AA33" i="59" a="1"/>
  <c r="AA33" i="59" s="1"/>
  <c r="AB33" i="59" a="1"/>
  <c r="AB33" i="59" s="1"/>
  <c r="W49" i="61" a="1"/>
  <c r="W49" i="61" s="1"/>
  <c r="AG47" i="59" a="1"/>
  <c r="AG47" i="59" s="1"/>
  <c r="T47" i="60" a="1"/>
  <c r="T47" i="60" s="1"/>
  <c r="C47" i="60" a="1"/>
  <c r="C47" i="60" s="1"/>
  <c r="Y49" i="61" a="1"/>
  <c r="Y49" i="61" s="1"/>
  <c r="T33" i="60" a="1"/>
  <c r="T33" i="60" s="1"/>
  <c r="I26" i="60" a="1"/>
  <c r="I26" i="60" s="1"/>
  <c r="L40" i="60" a="1"/>
  <c r="L40" i="60" s="1"/>
  <c r="F33" i="59" a="1"/>
  <c r="F33" i="59" s="1"/>
  <c r="S40" i="60" a="1"/>
  <c r="S40" i="60" s="1"/>
  <c r="J33" i="60" a="1"/>
  <c r="J33" i="60" s="1"/>
  <c r="AC34" i="61" a="1"/>
  <c r="AC34" i="61" s="1"/>
  <c r="Z26" i="59" a="1"/>
  <c r="Z26" i="59" s="1"/>
  <c r="O33" i="60" a="1"/>
  <c r="O33" i="60" s="1"/>
  <c r="N33" i="59" a="1"/>
  <c r="N33" i="59" s="1"/>
  <c r="K47" i="60" a="1"/>
  <c r="K47" i="60" s="1"/>
  <c r="AD47" i="59" a="1"/>
  <c r="AD47" i="59" s="1"/>
  <c r="Q33" i="59" a="1"/>
  <c r="Q33" i="59" s="1"/>
  <c r="Q33" i="60" a="1"/>
  <c r="Q33" i="60" s="1"/>
  <c r="G40" i="59" a="1"/>
  <c r="G40" i="59" s="1"/>
  <c r="AF33" i="60" a="1"/>
  <c r="AF33" i="60" s="1"/>
  <c r="H33" i="59" a="1"/>
  <c r="H33" i="59" s="1"/>
  <c r="L49" i="61" a="1"/>
  <c r="L49" i="61" s="1"/>
  <c r="Q79" i="61" a="1"/>
  <c r="Q79" i="61" s="1"/>
  <c r="S33" i="59" a="1"/>
  <c r="S33" i="59" s="1"/>
  <c r="O49" i="61" a="1"/>
  <c r="O49" i="61" s="1"/>
  <c r="Z49" i="61" a="1"/>
  <c r="Z49" i="61" s="1"/>
  <c r="N33" i="60" a="1"/>
  <c r="N33" i="60" s="1"/>
  <c r="H64" i="61" a="1"/>
  <c r="H64" i="61" s="1"/>
  <c r="H79" i="61" a="1"/>
  <c r="H79" i="61" s="1"/>
  <c r="K33" i="60" a="1"/>
  <c r="K33" i="60" s="1"/>
  <c r="P26" i="60" a="1"/>
  <c r="P26" i="60" s="1"/>
  <c r="G33" i="59" a="1"/>
  <c r="G33" i="59" s="1"/>
  <c r="AG49" i="61" a="1"/>
  <c r="AG49" i="61" s="1"/>
  <c r="AB49" i="61" a="1"/>
  <c r="AB49" i="61" s="1"/>
  <c r="Q26" i="59" a="1"/>
  <c r="Q26" i="59" s="1"/>
  <c r="AF79" i="61" a="1"/>
  <c r="AF79" i="61" s="1"/>
  <c r="Q64" i="61" a="1"/>
  <c r="Q64" i="61" s="1"/>
  <c r="I64" i="61" a="1"/>
  <c r="I64" i="61" s="1"/>
  <c r="L79" i="61" a="1"/>
  <c r="L79" i="61" s="1"/>
  <c r="N40" i="59" a="1"/>
  <c r="N40" i="59" s="1"/>
  <c r="U33" i="60" a="1"/>
  <c r="U33" i="60" s="1"/>
  <c r="D33" i="59" a="1"/>
  <c r="D33" i="59" s="1"/>
  <c r="N64" i="61" a="1"/>
  <c r="N64" i="61" s="1"/>
  <c r="L33" i="59" a="1"/>
  <c r="L33" i="59" s="1"/>
  <c r="H40" i="60" a="1"/>
  <c r="H40" i="60" s="1"/>
  <c r="Z26" i="60" a="1"/>
  <c r="Z26" i="60" s="1"/>
  <c r="AE33" i="60" a="1"/>
  <c r="AE33" i="60" s="1"/>
  <c r="F49" i="61" a="1"/>
  <c r="F49" i="61" s="1"/>
  <c r="U33" i="59" a="1"/>
  <c r="U33" i="59" s="1"/>
  <c r="R26" i="59" a="1"/>
  <c r="R26" i="59" s="1"/>
  <c r="U40" i="60" a="1"/>
  <c r="U40" i="60" s="1"/>
  <c r="X54" i="59" a="1"/>
  <c r="X54" i="59" s="1"/>
  <c r="P47" i="59" a="1"/>
  <c r="P47" i="59" s="1"/>
  <c r="W47" i="59" a="1"/>
  <c r="W47" i="59" s="1"/>
  <c r="AD47" i="60" a="1"/>
  <c r="AD47" i="60" s="1"/>
  <c r="E64" i="61" a="1"/>
  <c r="E64" i="61" s="1"/>
  <c r="M33" i="60" a="1"/>
  <c r="M33" i="60" s="1"/>
  <c r="M33" i="59" a="1"/>
  <c r="M33" i="59" s="1"/>
  <c r="AA49" i="61" a="1"/>
  <c r="AA49" i="61" s="1"/>
  <c r="AD49" i="61" a="1"/>
  <c r="AD49" i="61" s="1"/>
  <c r="P33" i="59" a="1"/>
  <c r="P33" i="59" s="1"/>
  <c r="S49" i="61" a="1"/>
  <c r="S49" i="61" s="1"/>
  <c r="K79" i="61" a="1"/>
  <c r="K79" i="61" s="1"/>
  <c r="AC47" i="59" a="1"/>
  <c r="AC47" i="59" s="1"/>
  <c r="T33" i="59" a="1"/>
  <c r="T33" i="59" s="1"/>
  <c r="R47" i="59" a="1"/>
  <c r="R47" i="59" s="1"/>
  <c r="U47" i="60" a="1"/>
  <c r="U47" i="60" s="1"/>
  <c r="Y33" i="60" a="1"/>
  <c r="Y33" i="60" s="1"/>
  <c r="L64" i="61" a="1"/>
  <c r="L64" i="61" s="1"/>
  <c r="Z40" i="60" a="1"/>
  <c r="Z40" i="60" s="1"/>
  <c r="AD33" i="60" a="1"/>
  <c r="AD33" i="60" s="1"/>
  <c r="D49" i="61" a="1"/>
  <c r="D49" i="61" s="1"/>
  <c r="I49" i="61" a="1"/>
  <c r="I49" i="61" s="1"/>
  <c r="AG33" i="59" a="1"/>
  <c r="AG33" i="59" s="1"/>
  <c r="AE33" i="59" a="1"/>
  <c r="AE33" i="59" s="1"/>
  <c r="AF26" i="59" a="1"/>
  <c r="AF26" i="59" s="1"/>
  <c r="AE64" i="61" a="1"/>
  <c r="AE64" i="61" s="1"/>
  <c r="M47" i="60" a="1"/>
  <c r="M47" i="60" s="1"/>
  <c r="E33" i="59" a="1"/>
  <c r="E33" i="59" s="1"/>
  <c r="F47" i="60" a="1"/>
  <c r="F47" i="60" s="1"/>
  <c r="U47" i="59" a="1"/>
  <c r="U47" i="59" s="1"/>
  <c r="I47" i="59" a="1"/>
  <c r="I47" i="59" s="1"/>
  <c r="H49" i="61" a="1"/>
  <c r="H49" i="61" s="1"/>
  <c r="Q49" i="61" a="1"/>
  <c r="Q49" i="61" s="1"/>
  <c r="X33" i="60" a="1"/>
  <c r="X33" i="60" s="1"/>
  <c r="Y26" i="59" a="1"/>
  <c r="Y26" i="59" s="1"/>
  <c r="AE34" i="61" a="1"/>
  <c r="AE34" i="61" s="1"/>
  <c r="H34" i="61" a="1"/>
  <c r="H34" i="61" s="1"/>
  <c r="N34" i="61" a="1"/>
  <c r="N34" i="61" s="1"/>
  <c r="AG33" i="60" a="1"/>
  <c r="AG33" i="60" s="1"/>
  <c r="Z79" i="61" a="1"/>
  <c r="Z79" i="61" s="1"/>
  <c r="I79" i="61" a="1"/>
  <c r="I79" i="61" s="1"/>
  <c r="AD64" i="61" a="1"/>
  <c r="AD64" i="61" s="1"/>
  <c r="J40" i="59" a="1"/>
  <c r="J40" i="59" s="1"/>
  <c r="AE47" i="60" a="1"/>
  <c r="AE47" i="60" s="1"/>
  <c r="J47" i="60" a="1"/>
  <c r="J47" i="60" s="1"/>
  <c r="C26" i="60" a="1"/>
  <c r="C26" i="60" s="1"/>
  <c r="AC49" i="61" a="1"/>
  <c r="AC49" i="61" s="1"/>
  <c r="V33" i="59" a="1"/>
  <c r="V33" i="59" s="1"/>
  <c r="R33" i="60" a="1"/>
  <c r="R33" i="60" s="1"/>
  <c r="F33" i="60" a="1"/>
  <c r="F33" i="60" s="1"/>
  <c r="L33" i="60" a="1"/>
  <c r="L33" i="60" s="1"/>
  <c r="AA33" i="60" a="1"/>
  <c r="AA33" i="60" s="1"/>
  <c r="Z33" i="59" a="1"/>
  <c r="Z33" i="59" s="1"/>
  <c r="P49" i="61" a="1"/>
  <c r="P49" i="61" s="1"/>
  <c r="C33" i="59" a="1"/>
  <c r="C33" i="59" s="1"/>
  <c r="P40" i="59" a="1"/>
  <c r="P40" i="59" s="1"/>
  <c r="W79" i="61" a="1"/>
  <c r="W79" i="61" s="1"/>
  <c r="AG40" i="59" a="1"/>
  <c r="AG40" i="59" s="1"/>
  <c r="AC64" i="61" a="1"/>
  <c r="AC64" i="61" s="1"/>
  <c r="J94" i="61" a="1"/>
  <c r="J94" i="61" s="1"/>
  <c r="I40" i="60" a="1"/>
  <c r="I40" i="60" s="1"/>
  <c r="D79" i="61" a="1"/>
  <c r="D79" i="61" s="1"/>
  <c r="V47" i="59" a="1"/>
  <c r="V47" i="59" s="1"/>
  <c r="V79" i="61" a="1"/>
  <c r="V79" i="61" s="1"/>
  <c r="V94" i="61" a="1"/>
  <c r="V94" i="61" s="1"/>
  <c r="C40" i="59" a="1"/>
  <c r="C40" i="59" s="1"/>
  <c r="O64" i="61" a="1"/>
  <c r="O64" i="61" s="1"/>
  <c r="W64" i="61" a="1"/>
  <c r="W64" i="61" s="1"/>
  <c r="E40" i="59" a="1"/>
  <c r="E40" i="59" s="1"/>
  <c r="N47" i="59" a="1"/>
  <c r="N47" i="59" s="1"/>
  <c r="AC79" i="61" a="1"/>
  <c r="AC79" i="61" s="1"/>
  <c r="E47" i="60" a="1"/>
  <c r="E47" i="60" s="1"/>
  <c r="U40" i="59" a="1"/>
  <c r="U40" i="59" s="1"/>
  <c r="O40" i="60" a="1"/>
  <c r="O40" i="60" s="1"/>
  <c r="R94" i="61" a="1"/>
  <c r="R94" i="61" s="1"/>
  <c r="AE40" i="60" a="1"/>
  <c r="AE40" i="60" s="1"/>
  <c r="I94" i="61" a="1"/>
  <c r="I94" i="61" s="1"/>
  <c r="C47" i="59" a="1"/>
  <c r="C47" i="59" s="1"/>
  <c r="I47" i="60" a="1"/>
  <c r="I47" i="60" s="1"/>
  <c r="C40" i="60" a="1"/>
  <c r="C40" i="60" s="1"/>
  <c r="V40" i="60" a="1"/>
  <c r="V40" i="60" s="1"/>
  <c r="J40" i="60" a="1"/>
  <c r="J40" i="60" s="1"/>
  <c r="F54" i="59" a="1"/>
  <c r="F54" i="59" s="1"/>
  <c r="AF64" i="61" a="1"/>
  <c r="AF64" i="61" s="1"/>
  <c r="AD79" i="61" a="1"/>
  <c r="AD79" i="61" s="1"/>
  <c r="W40" i="60" a="1"/>
  <c r="W40" i="60" s="1"/>
  <c r="T54" i="59" a="1"/>
  <c r="T54" i="59" s="1"/>
  <c r="Y40" i="60" a="1"/>
  <c r="Y40" i="60" s="1"/>
  <c r="AC40" i="60" a="1"/>
  <c r="AC40" i="60" s="1"/>
  <c r="M64" i="61" a="1"/>
  <c r="M64" i="61" s="1"/>
  <c r="S54" i="60" a="1"/>
  <c r="S54" i="60" s="1"/>
  <c r="AC54" i="59" a="1"/>
  <c r="AC54" i="59" s="1"/>
  <c r="L47" i="59" a="1"/>
  <c r="L47" i="59" s="1"/>
  <c r="O54" i="60" a="1"/>
  <c r="O54" i="60" s="1"/>
  <c r="AE79" i="61" a="1"/>
  <c r="AE79" i="61" s="1"/>
  <c r="AA47" i="59" a="1"/>
  <c r="AA47" i="59" s="1"/>
  <c r="D47" i="60" a="1"/>
  <c r="D47" i="60" s="1"/>
  <c r="G54" i="60" a="1"/>
  <c r="G54" i="60" s="1"/>
  <c r="AG54" i="59" a="1"/>
  <c r="AG54" i="59" s="1"/>
  <c r="U94" i="61" a="1"/>
  <c r="U94" i="61" s="1"/>
  <c r="X40" i="60" a="1"/>
  <c r="X40" i="60" s="1"/>
  <c r="G40" i="60" a="1"/>
  <c r="G40" i="60" s="1"/>
  <c r="AB79" i="61" a="1"/>
  <c r="AB79" i="61" s="1"/>
  <c r="G79" i="61" a="1"/>
  <c r="G79" i="61" s="1"/>
  <c r="X79" i="61" a="1"/>
  <c r="X79" i="61" s="1"/>
  <c r="AE40" i="59" a="1"/>
  <c r="AE40" i="59" s="1"/>
  <c r="AD40" i="60" a="1"/>
  <c r="AD40" i="60" s="1"/>
  <c r="Z54" i="60" a="1"/>
  <c r="Z54" i="60" s="1"/>
  <c r="R79" i="61" a="1"/>
  <c r="R79" i="61" s="1"/>
  <c r="N47" i="60" a="1"/>
  <c r="N47" i="60" s="1"/>
  <c r="Y64" i="61" a="1"/>
  <c r="Y64" i="61" s="1"/>
  <c r="R40" i="59" a="1"/>
  <c r="R40" i="59" s="1"/>
  <c r="F47" i="59" a="1"/>
  <c r="F47" i="59" s="1"/>
  <c r="Z47" i="60" a="1"/>
  <c r="Z47" i="60" s="1"/>
  <c r="S40" i="59" a="1"/>
  <c r="S40" i="59" s="1"/>
  <c r="F79" i="61" a="1"/>
  <c r="F79" i="61" s="1"/>
  <c r="AF47" i="59" a="1"/>
  <c r="AF47" i="59" s="1"/>
  <c r="T64" i="61" a="1"/>
  <c r="T64" i="61" s="1"/>
  <c r="AF47" i="60" a="1"/>
  <c r="AF47" i="60" s="1"/>
  <c r="K40" i="60" a="1"/>
  <c r="K40" i="60" s="1"/>
  <c r="H54" i="59" a="1"/>
  <c r="H54" i="59" s="1"/>
  <c r="O79" i="61" a="1"/>
  <c r="O79" i="61" s="1"/>
  <c r="D47" i="59" a="1"/>
  <c r="D47" i="59" s="1"/>
  <c r="AF40" i="59" a="1"/>
  <c r="AF40" i="59" s="1"/>
  <c r="E40" i="60" a="1"/>
  <c r="E40" i="60" s="1"/>
  <c r="H47" i="60" a="1"/>
  <c r="H47" i="60" s="1"/>
  <c r="N79" i="61" a="1"/>
  <c r="N79" i="61" s="1"/>
  <c r="M40" i="59" a="1"/>
  <c r="M40" i="59" s="1"/>
  <c r="U54" i="59" a="1"/>
  <c r="U54" i="59" s="1"/>
  <c r="AD40" i="59" a="1"/>
  <c r="AD40" i="59" s="1"/>
  <c r="W54" i="59" a="1"/>
  <c r="W54" i="59" s="1"/>
  <c r="T47" i="59" a="1"/>
  <c r="T47" i="59" s="1"/>
  <c r="G94" i="61" a="1"/>
  <c r="G94" i="61" s="1"/>
  <c r="S47" i="59" a="1"/>
  <c r="S47" i="59" s="1"/>
  <c r="AC61" i="59" a="1"/>
  <c r="AC61" i="59" s="1"/>
  <c r="AA64" i="61" a="1"/>
  <c r="AA64" i="61" s="1"/>
  <c r="M54" i="59" a="1"/>
  <c r="M54" i="59" s="1"/>
  <c r="V40" i="59" a="1"/>
  <c r="V40" i="59" s="1"/>
  <c r="I40" i="59" a="1"/>
  <c r="I40" i="59" s="1"/>
  <c r="T40" i="59" a="1"/>
  <c r="T40" i="59" s="1"/>
  <c r="Q47" i="59" a="1"/>
  <c r="Q47" i="59" s="1"/>
  <c r="S47" i="60" a="1"/>
  <c r="S47" i="60" s="1"/>
  <c r="D64" i="61" a="1"/>
  <c r="D64" i="61" s="1"/>
  <c r="X94" i="61" a="1"/>
  <c r="X94" i="61" s="1"/>
  <c r="L54" i="59" a="1"/>
  <c r="L54" i="59" s="1"/>
  <c r="P61" i="60" a="1"/>
  <c r="P61" i="60" s="1"/>
  <c r="Z47" i="59" a="1"/>
  <c r="Z47" i="59" s="1"/>
  <c r="AG79" i="61" a="1"/>
  <c r="AG79" i="61" s="1"/>
  <c r="Y79" i="61" a="1"/>
  <c r="Y79" i="61" s="1"/>
  <c r="AC40" i="59" a="1"/>
  <c r="AC40" i="59" s="1"/>
  <c r="AE47" i="59" a="1"/>
  <c r="AE47" i="59" s="1"/>
  <c r="W40" i="59" a="1"/>
  <c r="W40" i="59" s="1"/>
  <c r="M94" i="61" a="1"/>
  <c r="M94" i="61" s="1"/>
  <c r="AF40" i="60" a="1"/>
  <c r="AF40" i="60" s="1"/>
  <c r="X40" i="59" a="1"/>
  <c r="X40" i="59" s="1"/>
  <c r="AE54" i="59" a="1"/>
  <c r="AE54" i="59" s="1"/>
  <c r="AH79" i="61" a="1"/>
  <c r="AH79" i="61" s="1"/>
  <c r="Q40" i="60" a="1"/>
  <c r="Q40" i="60" s="1"/>
  <c r="AB47" i="59" a="1"/>
  <c r="AB47" i="59" s="1"/>
  <c r="J47" i="59" a="1"/>
  <c r="J47" i="59" s="1"/>
  <c r="P40" i="60" a="1"/>
  <c r="P40" i="60" s="1"/>
  <c r="H40" i="59" a="1"/>
  <c r="H40" i="59" s="1"/>
  <c r="T79" i="61" a="1"/>
  <c r="T79" i="61" s="1"/>
  <c r="AA40" i="59" a="1"/>
  <c r="AA40" i="59" s="1"/>
  <c r="R40" i="60" a="1"/>
  <c r="R40" i="60" s="1"/>
  <c r="AH64" i="61" a="1"/>
  <c r="AH64" i="61" s="1"/>
  <c r="K47" i="59" a="1"/>
  <c r="K47" i="59" s="1"/>
  <c r="L47" i="60" a="1"/>
  <c r="L47" i="60" s="1"/>
  <c r="Y54" i="59" a="1"/>
  <c r="Y54" i="59" s="1"/>
  <c r="D54" i="59" a="1"/>
  <c r="D54" i="59" s="1"/>
  <c r="X64" i="61" a="1"/>
  <c r="X64" i="61" s="1"/>
  <c r="AF54" i="60" a="1"/>
  <c r="AF54" i="60" s="1"/>
  <c r="H47" i="59" a="1"/>
  <c r="H47" i="59" s="1"/>
  <c r="V64" i="61" a="1"/>
  <c r="V64" i="61" s="1"/>
  <c r="V54" i="60" a="1"/>
  <c r="V54" i="60" s="1"/>
  <c r="J64" i="61" a="1"/>
  <c r="J64" i="61" s="1"/>
  <c r="W47" i="60" a="1"/>
  <c r="W47" i="60" s="1"/>
  <c r="K64" i="61" a="1"/>
  <c r="K64" i="61" s="1"/>
  <c r="M54" i="60" a="1"/>
  <c r="M54" i="60" s="1"/>
  <c r="AA54" i="60" a="1"/>
  <c r="AA54" i="60" s="1"/>
  <c r="T54" i="60" a="1"/>
  <c r="T54" i="60" s="1"/>
  <c r="Q40" i="59" a="1"/>
  <c r="Q40" i="59" s="1"/>
  <c r="O54" i="59" a="1"/>
  <c r="O54" i="59" s="1"/>
  <c r="F64" i="61" a="1"/>
  <c r="F64" i="61" s="1"/>
  <c r="S54" i="59" a="1"/>
  <c r="S54" i="59" s="1"/>
  <c r="M47" i="59" a="1"/>
  <c r="M47" i="59" s="1"/>
  <c r="Z40" i="59" a="1"/>
  <c r="Z40" i="59" s="1"/>
  <c r="X47" i="59" a="1"/>
  <c r="X47" i="59" s="1"/>
  <c r="C54" i="60" a="1"/>
  <c r="C54" i="60" s="1"/>
  <c r="AB64" i="61" a="1"/>
  <c r="AB64" i="61" s="1"/>
  <c r="AB40" i="60" a="1"/>
  <c r="AB40" i="60" s="1"/>
  <c r="Z64" i="61" a="1"/>
  <c r="Z64" i="61" s="1"/>
  <c r="F54" i="60" a="1"/>
  <c r="F54" i="60" s="1"/>
  <c r="P64" i="61" a="1"/>
  <c r="P64" i="61" s="1"/>
  <c r="P79" i="61" a="1"/>
  <c r="P79" i="61" s="1"/>
  <c r="Y94" i="61" a="1"/>
  <c r="Y94" i="61" s="1"/>
  <c r="AG94" i="61" a="1"/>
  <c r="AG94" i="61" s="1"/>
  <c r="AD94" i="61" a="1"/>
  <c r="AD94" i="61" s="1"/>
  <c r="Y47" i="59" a="1"/>
  <c r="Y47" i="59" s="1"/>
  <c r="X47" i="60" a="1"/>
  <c r="X47" i="60" s="1"/>
  <c r="E47" i="59" a="1"/>
  <c r="E47" i="59" s="1"/>
  <c r="AE94" i="61" a="1"/>
  <c r="AE94" i="61" s="1"/>
  <c r="N54" i="59" a="1"/>
  <c r="N54" i="59" s="1"/>
  <c r="E79" i="61" a="1"/>
  <c r="E79" i="61" s="1"/>
  <c r="U64" i="61" a="1"/>
  <c r="U64" i="61" s="1"/>
  <c r="G64" i="61" a="1"/>
  <c r="G64" i="61" s="1"/>
  <c r="AB40" i="59" a="1"/>
  <c r="AB40" i="59" s="1"/>
  <c r="Y47" i="60" a="1"/>
  <c r="Y47" i="60" s="1"/>
  <c r="F61" i="60" a="1"/>
  <c r="F61" i="60" s="1"/>
  <c r="S94" i="61" a="1"/>
  <c r="S94" i="61" s="1"/>
  <c r="V54" i="59" a="1"/>
  <c r="V54" i="59" s="1"/>
  <c r="AF54" i="59" a="1"/>
  <c r="AF54" i="59" s="1"/>
  <c r="C61" i="59" a="1"/>
  <c r="C61" i="59" s="1"/>
  <c r="Z109" i="61" a="1"/>
  <c r="Z109" i="61" s="1"/>
  <c r="R61" i="59" a="1"/>
  <c r="R61" i="59" s="1"/>
  <c r="E61" i="59" a="1"/>
  <c r="E61" i="59" s="1"/>
  <c r="D94" i="61" a="1"/>
  <c r="D94" i="61" s="1"/>
  <c r="P54" i="60" a="1"/>
  <c r="P54" i="60" s="1"/>
  <c r="Q109" i="61" a="1"/>
  <c r="Q109" i="61" s="1"/>
  <c r="C54" i="59" a="1"/>
  <c r="C54" i="59" s="1"/>
  <c r="H94" i="61" a="1"/>
  <c r="H94" i="61" s="1"/>
  <c r="X109" i="61" a="1"/>
  <c r="X109" i="61" s="1"/>
  <c r="I54" i="60" a="1"/>
  <c r="I54" i="60" s="1"/>
  <c r="T61" i="60" a="1"/>
  <c r="T61" i="60" s="1"/>
  <c r="AF109" i="61" a="1"/>
  <c r="AF109" i="61" s="1"/>
  <c r="S61" i="60" a="1"/>
  <c r="S61" i="60" s="1"/>
  <c r="Q94" i="61" a="1"/>
  <c r="Q94" i="61" s="1"/>
  <c r="I54" i="59" a="1"/>
  <c r="I54" i="59" s="1"/>
  <c r="V61" i="59" a="1"/>
  <c r="V61" i="59" s="1"/>
  <c r="Y61" i="59" a="1"/>
  <c r="Y61" i="59" s="1"/>
  <c r="D61" i="60" a="1"/>
  <c r="D61" i="60" s="1"/>
  <c r="U61" i="60" a="1"/>
  <c r="U61" i="60" s="1"/>
  <c r="D40" i="60" a="1"/>
  <c r="D40" i="60" s="1"/>
  <c r="AC47" i="60" a="1"/>
  <c r="AC47" i="60" s="1"/>
  <c r="K54" i="60" a="1"/>
  <c r="K54" i="60" s="1"/>
  <c r="W94" i="61" a="1"/>
  <c r="W94" i="61" s="1"/>
  <c r="K94" i="61" a="1"/>
  <c r="K94" i="61" s="1"/>
  <c r="M109" i="61" a="1"/>
  <c r="M109" i="61" s="1"/>
  <c r="W54" i="60" a="1"/>
  <c r="W54" i="60" s="1"/>
  <c r="U61" i="59" a="1"/>
  <c r="U61" i="59" s="1"/>
  <c r="J54" i="59" a="1"/>
  <c r="J54" i="59" s="1"/>
  <c r="AG54" i="60" a="1"/>
  <c r="AG54" i="60" s="1"/>
  <c r="N94" i="61" a="1"/>
  <c r="N94" i="61" s="1"/>
  <c r="AC54" i="60" a="1"/>
  <c r="AC54" i="60" s="1"/>
  <c r="X61" i="59" a="1"/>
  <c r="X61" i="59" s="1"/>
  <c r="K54" i="59" a="1"/>
  <c r="K54" i="59" s="1"/>
  <c r="G61" i="60" a="1"/>
  <c r="G61" i="60" s="1"/>
  <c r="K61" i="59" a="1"/>
  <c r="K61" i="59" s="1"/>
  <c r="AG61" i="60" a="1"/>
  <c r="AG61" i="60" s="1"/>
  <c r="AA47" i="60" a="1"/>
  <c r="AA47" i="60" s="1"/>
  <c r="U109" i="61" a="1"/>
  <c r="U109" i="61" s="1"/>
  <c r="N109" i="61" a="1"/>
  <c r="N109" i="61" s="1"/>
  <c r="G47" i="60" a="1"/>
  <c r="G47" i="60" s="1"/>
  <c r="E54" i="60" a="1"/>
  <c r="E54" i="60" s="1"/>
  <c r="AC94" i="61" a="1"/>
  <c r="AC94" i="61" s="1"/>
  <c r="AD109" i="61" a="1"/>
  <c r="AD109" i="61" s="1"/>
  <c r="AF61" i="60" a="1"/>
  <c r="AF61" i="60" s="1"/>
  <c r="Q54" i="59" a="1"/>
  <c r="Q54" i="59" s="1"/>
  <c r="H109" i="61" a="1"/>
  <c r="H109" i="61" s="1"/>
  <c r="V109" i="61" a="1"/>
  <c r="V109" i="61" s="1"/>
  <c r="O124" i="61" a="1"/>
  <c r="O124" i="61" s="1"/>
  <c r="N61" i="60" a="1"/>
  <c r="N61" i="60" s="1"/>
  <c r="L54" i="60" a="1"/>
  <c r="L54" i="60" s="1"/>
  <c r="L94" i="61" a="1"/>
  <c r="L94" i="61" s="1"/>
  <c r="G109" i="61" a="1"/>
  <c r="G109" i="61" s="1"/>
  <c r="W61" i="60" a="1"/>
  <c r="W61" i="60" s="1"/>
  <c r="AE109" i="61" a="1"/>
  <c r="AE109" i="61" s="1"/>
  <c r="U54" i="60" a="1"/>
  <c r="U54" i="60" s="1"/>
  <c r="AA61" i="59" a="1"/>
  <c r="AA61" i="59" s="1"/>
  <c r="D54" i="60" a="1"/>
  <c r="D54" i="60" s="1"/>
  <c r="AG109" i="61" a="1"/>
  <c r="AG109" i="61" s="1"/>
  <c r="Y109" i="61" a="1"/>
  <c r="Y109" i="61" s="1"/>
  <c r="AB61" i="59" a="1"/>
  <c r="AB61" i="59" s="1"/>
  <c r="AD54" i="59" a="1"/>
  <c r="AD54" i="59" s="1"/>
  <c r="G54" i="59" a="1"/>
  <c r="G54" i="59" s="1"/>
  <c r="C61" i="60" a="1"/>
  <c r="C61" i="60" s="1"/>
  <c r="H61" i="59" a="1"/>
  <c r="H61" i="59" s="1"/>
  <c r="P47" i="60" a="1"/>
  <c r="P47" i="60" s="1"/>
  <c r="O47" i="59" a="1"/>
  <c r="O47" i="59" s="1"/>
  <c r="AF61" i="59" a="1"/>
  <c r="AF61" i="59" s="1"/>
  <c r="E61" i="60" a="1"/>
  <c r="E61" i="60" s="1"/>
  <c r="Y54" i="60" a="1"/>
  <c r="Y54" i="60" s="1"/>
  <c r="Z61" i="59" a="1"/>
  <c r="Z61" i="59" s="1"/>
  <c r="L61" i="59" a="1"/>
  <c r="L61" i="59" s="1"/>
  <c r="T109" i="61" a="1"/>
  <c r="T109" i="61" s="1"/>
  <c r="AF94" i="61" a="1"/>
  <c r="AF94" i="61" s="1"/>
  <c r="AE61" i="59" a="1"/>
  <c r="AE61" i="59" s="1"/>
  <c r="S109" i="61" a="1"/>
  <c r="S109" i="61" s="1"/>
  <c r="J79" i="61" a="1"/>
  <c r="J79" i="61" s="1"/>
  <c r="AC109" i="61" a="1"/>
  <c r="AC109" i="61" s="1"/>
  <c r="J54" i="60" a="1"/>
  <c r="J54" i="60" s="1"/>
  <c r="U68" i="60" a="1"/>
  <c r="U68" i="60" s="1"/>
  <c r="AA61" i="60" a="1"/>
  <c r="AA61" i="60" s="1"/>
  <c r="V61" i="60" a="1"/>
  <c r="V61" i="60" s="1"/>
  <c r="AB109" i="61" a="1"/>
  <c r="AB109" i="61" s="1"/>
  <c r="O61" i="59" a="1"/>
  <c r="O61" i="59" s="1"/>
  <c r="P94" i="61" a="1"/>
  <c r="P94" i="61" s="1"/>
  <c r="W61" i="59" a="1"/>
  <c r="W61" i="59" s="1"/>
  <c r="Z54" i="59" a="1"/>
  <c r="Z54" i="59" s="1"/>
  <c r="F94" i="61" a="1"/>
  <c r="F94" i="61" s="1"/>
  <c r="Q54" i="60" a="1"/>
  <c r="Q54" i="60" s="1"/>
  <c r="N61" i="59" a="1"/>
  <c r="N61" i="59" s="1"/>
  <c r="Q61" i="60" a="1"/>
  <c r="Q61" i="60" s="1"/>
  <c r="F61" i="59" a="1"/>
  <c r="F61" i="59" s="1"/>
  <c r="AA54" i="59" a="1"/>
  <c r="AA54" i="59" s="1"/>
  <c r="J61" i="59" a="1"/>
  <c r="J61" i="59" s="1"/>
  <c r="L61" i="60" a="1"/>
  <c r="L61" i="60" s="1"/>
  <c r="P54" i="59" a="1"/>
  <c r="P54" i="59" s="1"/>
  <c r="Z61" i="60" a="1"/>
  <c r="Z61" i="60" s="1"/>
  <c r="I109" i="61" a="1"/>
  <c r="I109" i="61" s="1"/>
  <c r="X54" i="60" a="1"/>
  <c r="X54" i="60" s="1"/>
  <c r="AD54" i="60" a="1"/>
  <c r="AD54" i="60" s="1"/>
  <c r="E54" i="59" a="1"/>
  <c r="E54" i="59" s="1"/>
  <c r="D61" i="59" a="1"/>
  <c r="D61" i="59" s="1"/>
  <c r="N54" i="60" a="1"/>
  <c r="N54" i="60" s="1"/>
  <c r="E94" i="61" a="1"/>
  <c r="E94" i="61" s="1"/>
  <c r="P109" i="61" a="1"/>
  <c r="P109" i="61" s="1"/>
  <c r="O47" i="60" a="1"/>
  <c r="O47" i="60" s="1"/>
  <c r="H54" i="60" a="1"/>
  <c r="H54" i="60" s="1"/>
  <c r="AB54" i="60" a="1"/>
  <c r="AB54" i="60" s="1"/>
  <c r="Y61" i="60" a="1"/>
  <c r="Y61" i="60" s="1"/>
  <c r="AH94" i="61" a="1"/>
  <c r="AH94" i="61" s="1"/>
  <c r="I61" i="60" a="1"/>
  <c r="I61" i="60" s="1"/>
  <c r="K61" i="60" a="1"/>
  <c r="K61" i="60" s="1"/>
  <c r="L109" i="61" a="1"/>
  <c r="L109" i="61" s="1"/>
  <c r="Z94" i="61" a="1"/>
  <c r="Z94" i="61" s="1"/>
  <c r="AE54" i="60" a="1"/>
  <c r="AE54" i="60" s="1"/>
  <c r="G47" i="59" a="1"/>
  <c r="G47" i="59" s="1"/>
  <c r="M79" i="61" a="1"/>
  <c r="M79" i="61" s="1"/>
  <c r="K109" i="61" a="1"/>
  <c r="K109" i="61" s="1"/>
  <c r="H61" i="60" a="1"/>
  <c r="H61" i="60" s="1"/>
  <c r="AG61" i="59" a="1"/>
  <c r="AG61" i="59" s="1"/>
  <c r="AB54" i="59" a="1"/>
  <c r="AB54" i="59" s="1"/>
  <c r="O94" i="61" a="1"/>
  <c r="O94" i="61" s="1"/>
  <c r="S68" i="60" a="1"/>
  <c r="S68" i="60" s="1"/>
  <c r="AH124" i="61" a="1"/>
  <c r="AH124" i="61" s="1"/>
  <c r="T61" i="59" a="1"/>
  <c r="T61" i="59" s="1"/>
  <c r="U68" i="59" a="1"/>
  <c r="U68" i="59" s="1"/>
  <c r="AB94" i="61" a="1"/>
  <c r="AB94" i="61" s="1"/>
  <c r="O109" i="61" a="1"/>
  <c r="O109" i="61" s="1"/>
  <c r="P68" i="60" a="1"/>
  <c r="P68" i="60" s="1"/>
  <c r="R68" i="60" a="1"/>
  <c r="R68" i="60" s="1"/>
  <c r="H124" i="61" a="1"/>
  <c r="H124" i="61" s="1"/>
  <c r="O61" i="60" a="1"/>
  <c r="O61" i="60" s="1"/>
  <c r="N68" i="60" a="1"/>
  <c r="N68" i="60" s="1"/>
  <c r="F109" i="61" a="1"/>
  <c r="F109" i="61" s="1"/>
  <c r="D109" i="61" a="1"/>
  <c r="D109" i="61" s="1"/>
  <c r="AC68" i="60" a="1"/>
  <c r="AC68" i="60" s="1"/>
  <c r="V124" i="61" a="1"/>
  <c r="V124" i="61" s="1"/>
  <c r="AD124" i="61" a="1"/>
  <c r="AD124" i="61" s="1"/>
  <c r="H68" i="60" a="1"/>
  <c r="H68" i="60" s="1"/>
  <c r="Q68" i="59" a="1"/>
  <c r="Q68" i="59" s="1"/>
  <c r="W68" i="60" a="1"/>
  <c r="W68" i="60" s="1"/>
  <c r="T124" i="61" a="1"/>
  <c r="T124" i="61" s="1"/>
  <c r="S61" i="59" a="1"/>
  <c r="S61" i="59" s="1"/>
  <c r="R68" i="59" a="1"/>
  <c r="R68" i="59" s="1"/>
  <c r="D124" i="61" a="1"/>
  <c r="D124" i="61" s="1"/>
  <c r="AG124" i="61" a="1"/>
  <c r="AG124" i="61" s="1"/>
  <c r="K68" i="59" a="1"/>
  <c r="K68" i="59" s="1"/>
  <c r="W68" i="59" a="1"/>
  <c r="W68" i="59" s="1"/>
  <c r="S124" i="61" a="1"/>
  <c r="S124" i="61" s="1"/>
  <c r="AC124" i="61" a="1"/>
  <c r="AC124" i="61" s="1"/>
  <c r="X61" i="60" a="1"/>
  <c r="X61" i="60" s="1"/>
  <c r="G68" i="59" a="1"/>
  <c r="G68" i="59" s="1"/>
  <c r="V68" i="59" a="1"/>
  <c r="V68" i="59" s="1"/>
  <c r="AA124" i="61" a="1"/>
  <c r="AA124" i="61" s="1"/>
  <c r="D68" i="60" a="1"/>
  <c r="D68" i="60" s="1"/>
  <c r="F68" i="60" a="1"/>
  <c r="F68" i="60" s="1"/>
  <c r="G68" i="60" a="1"/>
  <c r="G68" i="60" s="1"/>
  <c r="E124" i="61" a="1"/>
  <c r="E124" i="61" s="1"/>
  <c r="J109" i="61" a="1"/>
  <c r="J109" i="61" s="1"/>
  <c r="AH109" i="61" a="1"/>
  <c r="AH109" i="61" s="1"/>
  <c r="Z68" i="60" a="1"/>
  <c r="Z68" i="60" s="1"/>
  <c r="AA94" i="61" a="1"/>
  <c r="AA94" i="61" s="1"/>
  <c r="Y68" i="60" a="1"/>
  <c r="Y68" i="60" s="1"/>
  <c r="M61" i="59" a="1"/>
  <c r="M61" i="59" s="1"/>
  <c r="V68" i="60" a="1"/>
  <c r="V68" i="60" s="1"/>
  <c r="T94" i="61" a="1"/>
  <c r="T94" i="61" s="1"/>
  <c r="J61" i="60" a="1"/>
  <c r="J61" i="60" s="1"/>
  <c r="AE68" i="60" a="1"/>
  <c r="AE68" i="60" s="1"/>
  <c r="K68" i="60" a="1"/>
  <c r="K68" i="60" s="1"/>
  <c r="J124" i="61" a="1"/>
  <c r="J124" i="61" s="1"/>
  <c r="AB124" i="61" a="1"/>
  <c r="AB124" i="61" s="1"/>
  <c r="AC61" i="60" a="1"/>
  <c r="AC61" i="60" s="1"/>
  <c r="R61" i="60" a="1"/>
  <c r="R61" i="60" s="1"/>
  <c r="AE61" i="60" a="1"/>
  <c r="AE61" i="60" s="1"/>
  <c r="Y68" i="59" a="1"/>
  <c r="Y68" i="59" s="1"/>
  <c r="AD68" i="59" a="1"/>
  <c r="AD68" i="59" s="1"/>
  <c r="AG68" i="59" a="1"/>
  <c r="AG68" i="59" s="1"/>
  <c r="AE124" i="61" a="1"/>
  <c r="AE124" i="61" s="1"/>
  <c r="AB68" i="60" a="1"/>
  <c r="AB68" i="60" s="1"/>
  <c r="Z68" i="59" a="1"/>
  <c r="Z68" i="59" s="1"/>
  <c r="X68" i="60" a="1"/>
  <c r="X68" i="60" s="1"/>
  <c r="AD61" i="60" a="1"/>
  <c r="AD61" i="60" s="1"/>
  <c r="G61" i="59" a="1"/>
  <c r="G61" i="59" s="1"/>
  <c r="W109" i="61" a="1"/>
  <c r="W109" i="61" s="1"/>
  <c r="P61" i="59" a="1"/>
  <c r="P61" i="59" s="1"/>
  <c r="E68" i="59" a="1"/>
  <c r="E68" i="59" s="1"/>
  <c r="Q124" i="61" a="1"/>
  <c r="Q124" i="61" s="1"/>
  <c r="K124" i="61" a="1"/>
  <c r="K124" i="61" s="1"/>
  <c r="AA68" i="60" a="1"/>
  <c r="AA68" i="60" s="1"/>
  <c r="AB61" i="60" a="1"/>
  <c r="AB61" i="60" s="1"/>
  <c r="M124" i="61" a="1"/>
  <c r="M124" i="61" s="1"/>
  <c r="AA109" i="61" a="1"/>
  <c r="AA109" i="61" s="1"/>
  <c r="P124" i="61" a="1"/>
  <c r="P124" i="61" s="1"/>
  <c r="L124" i="61" a="1"/>
  <c r="L124" i="61" s="1"/>
  <c r="I124" i="61" a="1"/>
  <c r="I124" i="61" s="1"/>
  <c r="AA68" i="59" a="1"/>
  <c r="AA68" i="59" s="1"/>
  <c r="O68" i="59" a="1"/>
  <c r="O68" i="59" s="1"/>
  <c r="C68" i="60" a="1"/>
  <c r="C68" i="60" s="1"/>
  <c r="Y124" i="61" a="1"/>
  <c r="Y124" i="61" s="1"/>
  <c r="R54" i="59" a="1"/>
  <c r="R54" i="59" s="1"/>
  <c r="I61" i="59" a="1"/>
  <c r="I61" i="59" s="1"/>
  <c r="R54" i="60" a="1"/>
  <c r="R54" i="60" s="1"/>
  <c r="I68" i="60" a="1"/>
  <c r="I68" i="60" s="1"/>
  <c r="X68" i="59" a="1"/>
  <c r="X68" i="59" s="1"/>
  <c r="H68" i="59" a="1"/>
  <c r="H68" i="59" s="1"/>
  <c r="E68" i="60" a="1"/>
  <c r="E68" i="60" s="1"/>
  <c r="AD68" i="60" a="1"/>
  <c r="AD68" i="60" s="1"/>
  <c r="AF124" i="61" a="1"/>
  <c r="AF124" i="61" s="1"/>
  <c r="L68" i="60" a="1"/>
  <c r="L68" i="60" s="1"/>
  <c r="N68" i="59" a="1"/>
  <c r="N68" i="59" s="1"/>
  <c r="W124" i="61" a="1"/>
  <c r="W124" i="61" s="1"/>
  <c r="E109" i="61" a="1"/>
  <c r="E109" i="61" s="1"/>
  <c r="R124" i="61" a="1"/>
  <c r="R124" i="61" s="1"/>
  <c r="G75" i="59" a="1"/>
  <c r="G75" i="59" s="1"/>
  <c r="Z124" i="61" a="1"/>
  <c r="Z124" i="61" s="1"/>
  <c r="AG68" i="60" a="1"/>
  <c r="AG68" i="60" s="1"/>
  <c r="F68" i="59" a="1"/>
  <c r="F68" i="59" s="1"/>
  <c r="AD61" i="59" a="1"/>
  <c r="AD61" i="59" s="1"/>
  <c r="M61" i="60" a="1"/>
  <c r="M61" i="60" s="1"/>
  <c r="M68" i="59" a="1"/>
  <c r="M68" i="59" s="1"/>
  <c r="AE139" i="61" a="1"/>
  <c r="AE139" i="61" s="1"/>
  <c r="P68" i="59" a="1"/>
  <c r="P68" i="59" s="1"/>
  <c r="D68" i="59" a="1"/>
  <c r="D68" i="59" s="1"/>
  <c r="Q139" i="61" a="1"/>
  <c r="Q139" i="61" s="1"/>
  <c r="N124" i="61" a="1"/>
  <c r="N124" i="61" s="1"/>
  <c r="O139" i="61" a="1"/>
  <c r="O139" i="61" s="1"/>
  <c r="T68" i="59" a="1"/>
  <c r="T68" i="59" s="1"/>
  <c r="G124" i="61" a="1"/>
  <c r="G124" i="61" s="1"/>
  <c r="V139" i="61" a="1"/>
  <c r="V139" i="61" s="1"/>
  <c r="R75" i="60" a="1"/>
  <c r="R75" i="60" s="1"/>
  <c r="AC68" i="59" a="1"/>
  <c r="AC68" i="59" s="1"/>
  <c r="U75" i="59" a="1"/>
  <c r="U75" i="59" s="1"/>
  <c r="H75" i="59" a="1"/>
  <c r="H75" i="59" s="1"/>
  <c r="AB139" i="61" a="1"/>
  <c r="AB139" i="61" s="1"/>
  <c r="Y75" i="60" a="1"/>
  <c r="Y75" i="60" s="1"/>
  <c r="R139" i="61" a="1"/>
  <c r="R139" i="61" s="1"/>
  <c r="L139" i="61" a="1"/>
  <c r="L139" i="61" s="1"/>
  <c r="R109" i="61" a="1"/>
  <c r="R109" i="61" s="1"/>
  <c r="J68" i="59" a="1"/>
  <c r="J68" i="59" s="1"/>
  <c r="O75" i="59" a="1"/>
  <c r="O75" i="59" s="1"/>
  <c r="AC139" i="61" a="1"/>
  <c r="AC139" i="61" s="1"/>
  <c r="M75" i="59" a="1"/>
  <c r="M75" i="59" s="1"/>
  <c r="Z75" i="59" a="1"/>
  <c r="Z75" i="59" s="1"/>
  <c r="D139" i="61" a="1"/>
  <c r="D139" i="61" s="1"/>
  <c r="J75" i="60" a="1"/>
  <c r="J75" i="60" s="1"/>
  <c r="I68" i="59" a="1"/>
  <c r="I68" i="59" s="1"/>
  <c r="F124" i="61" a="1"/>
  <c r="F124" i="61" s="1"/>
  <c r="J75" i="59" a="1"/>
  <c r="J75" i="59" s="1"/>
  <c r="AF75" i="59" a="1"/>
  <c r="AF75" i="59" s="1"/>
  <c r="W139" i="61" a="1"/>
  <c r="W139" i="61" s="1"/>
  <c r="C75" i="60" a="1"/>
  <c r="C75" i="60" s="1"/>
  <c r="AA75" i="60" a="1"/>
  <c r="AA75" i="60" s="1"/>
  <c r="AE75" i="60" a="1"/>
  <c r="AE75" i="60" s="1"/>
  <c r="X139" i="61" a="1"/>
  <c r="X139" i="61" s="1"/>
  <c r="E75" i="59" a="1"/>
  <c r="E75" i="59" s="1"/>
  <c r="AB68" i="59" a="1"/>
  <c r="AB68" i="59" s="1"/>
  <c r="AF68" i="59" a="1"/>
  <c r="AF68" i="59" s="1"/>
  <c r="U139" i="61" a="1"/>
  <c r="U139" i="61" s="1"/>
  <c r="AE68" i="59" a="1"/>
  <c r="AE68" i="59" s="1"/>
  <c r="Z139" i="61" a="1"/>
  <c r="Z139" i="61" s="1"/>
  <c r="L75" i="60" a="1"/>
  <c r="L75" i="60" s="1"/>
  <c r="Q75" i="60" a="1"/>
  <c r="Q75" i="60" s="1"/>
  <c r="I75" i="59" a="1"/>
  <c r="I75" i="59" s="1"/>
  <c r="C68" i="59" a="1"/>
  <c r="C68" i="59" s="1"/>
  <c r="L68" i="59" a="1"/>
  <c r="L68" i="59" s="1"/>
  <c r="AH139" i="61" a="1"/>
  <c r="AH139" i="61" s="1"/>
  <c r="K139" i="61" a="1"/>
  <c r="K139" i="61" s="1"/>
  <c r="M68" i="60" a="1"/>
  <c r="M68" i="60" s="1"/>
  <c r="M75" i="60" a="1"/>
  <c r="M75" i="60" s="1"/>
  <c r="S75" i="59" a="1"/>
  <c r="S75" i="59" s="1"/>
  <c r="E75" i="60" a="1"/>
  <c r="E75" i="60" s="1"/>
  <c r="K75" i="60" a="1"/>
  <c r="K75" i="60" s="1"/>
  <c r="L75" i="59" a="1"/>
  <c r="L75" i="59" s="1"/>
  <c r="AF75" i="60" a="1"/>
  <c r="AF75" i="60" s="1"/>
  <c r="F75" i="60" a="1"/>
  <c r="F75" i="60" s="1"/>
  <c r="AG139" i="61" a="1"/>
  <c r="AG139" i="61" s="1"/>
  <c r="Y139" i="61" a="1"/>
  <c r="Y139" i="61" s="1"/>
  <c r="Z75" i="60" a="1"/>
  <c r="Z75" i="60" s="1"/>
  <c r="N75" i="60" a="1"/>
  <c r="N75" i="60" s="1"/>
  <c r="J68" i="60" a="1"/>
  <c r="J68" i="60" s="1"/>
  <c r="Q61" i="59" a="1"/>
  <c r="Q61" i="59" s="1"/>
  <c r="T75" i="59" a="1"/>
  <c r="T75" i="59" s="1"/>
  <c r="K75" i="59" a="1"/>
  <c r="K75" i="59" s="1"/>
  <c r="N139" i="61" a="1"/>
  <c r="N139" i="61" s="1"/>
  <c r="U124" i="61" a="1"/>
  <c r="U124" i="61" s="1"/>
  <c r="I75" i="60" a="1"/>
  <c r="I75" i="60" s="1"/>
  <c r="I139" i="61" a="1"/>
  <c r="I139" i="61" s="1"/>
  <c r="O68" i="60" a="1"/>
  <c r="O68" i="60" s="1"/>
  <c r="T75" i="60" a="1"/>
  <c r="T75" i="60" s="1"/>
  <c r="AC75" i="60" a="1"/>
  <c r="AC75" i="60" s="1"/>
  <c r="AF139" i="61" a="1"/>
  <c r="AF139" i="61" s="1"/>
  <c r="C75" i="59" a="1"/>
  <c r="C75" i="59" s="1"/>
  <c r="AD75" i="60" a="1"/>
  <c r="AD75" i="60" s="1"/>
  <c r="S75" i="60" a="1"/>
  <c r="S75" i="60" s="1"/>
  <c r="R75" i="59" a="1"/>
  <c r="R75" i="59" s="1"/>
  <c r="AE75" i="59" a="1"/>
  <c r="AE75" i="59" s="1"/>
  <c r="AD139" i="61" a="1"/>
  <c r="AD139" i="61" s="1"/>
  <c r="AB75" i="60" a="1"/>
  <c r="AB75" i="60" s="1"/>
  <c r="AA139" i="61" a="1"/>
  <c r="AA139" i="61" s="1"/>
  <c r="Y75" i="59" a="1"/>
  <c r="Y75" i="59" s="1"/>
  <c r="X75" i="59" a="1"/>
  <c r="X75" i="59" s="1"/>
  <c r="X124" i="61" a="1"/>
  <c r="X124" i="61" s="1"/>
  <c r="V75" i="60" a="1"/>
  <c r="V75" i="60" s="1"/>
  <c r="P139" i="61" a="1"/>
  <c r="P139" i="61" s="1"/>
  <c r="S139" i="61" a="1"/>
  <c r="S139" i="61" s="1"/>
  <c r="Q75" i="59" a="1"/>
  <c r="Q75" i="59" s="1"/>
  <c r="AB75" i="59" a="1"/>
  <c r="AB75" i="59" s="1"/>
  <c r="AF68" i="60" a="1"/>
  <c r="AF68" i="60" s="1"/>
  <c r="F139" i="61" a="1"/>
  <c r="F139" i="61" s="1"/>
  <c r="O75" i="60" a="1"/>
  <c r="O75" i="60" s="1"/>
  <c r="M139" i="61" a="1"/>
  <c r="M139" i="61" s="1"/>
  <c r="AE82" i="59" a="1"/>
  <c r="AE82" i="59" s="1"/>
  <c r="P75" i="60" a="1"/>
  <c r="P75" i="60" s="1"/>
  <c r="R154" i="61" a="1"/>
  <c r="R154" i="61" s="1"/>
  <c r="D82" i="59" a="1"/>
  <c r="D82" i="59" s="1"/>
  <c r="C82" i="59" a="1"/>
  <c r="C82" i="59" s="1"/>
  <c r="U75" i="60" a="1"/>
  <c r="U75" i="60" s="1"/>
  <c r="V82" i="59" a="1"/>
  <c r="V82" i="59" s="1"/>
  <c r="Y82" i="60" a="1"/>
  <c r="Y82" i="60" s="1"/>
  <c r="AD154" i="61" a="1"/>
  <c r="AD154" i="61" s="1"/>
  <c r="G154" i="61" a="1"/>
  <c r="G154" i="61" s="1"/>
  <c r="M154" i="61" a="1"/>
  <c r="M154" i="61" s="1"/>
  <c r="N82" i="59" a="1"/>
  <c r="N82" i="59" s="1"/>
  <c r="K82" i="60" a="1"/>
  <c r="K82" i="60" s="1"/>
  <c r="E82" i="59" a="1"/>
  <c r="E82" i="59" s="1"/>
  <c r="V154" i="61" a="1"/>
  <c r="V154" i="61" s="1"/>
  <c r="G82" i="59" a="1"/>
  <c r="G82" i="59" s="1"/>
  <c r="H82" i="59" a="1"/>
  <c r="H82" i="59" s="1"/>
  <c r="H139" i="61" a="1"/>
  <c r="H139" i="61" s="1"/>
  <c r="AA154" i="61" a="1"/>
  <c r="AA154" i="61" s="1"/>
  <c r="AB154" i="61" a="1"/>
  <c r="AB154" i="61" s="1"/>
  <c r="N154" i="61" a="1"/>
  <c r="N154" i="61" s="1"/>
  <c r="AG75" i="60" a="1"/>
  <c r="AG75" i="60" s="1"/>
  <c r="AG82" i="60" a="1"/>
  <c r="AG82" i="60" s="1"/>
  <c r="S154" i="61" a="1"/>
  <c r="S154" i="61" s="1"/>
  <c r="W82" i="60" a="1"/>
  <c r="W82" i="60" s="1"/>
  <c r="AG82" i="59" a="1"/>
  <c r="AG82" i="59" s="1"/>
  <c r="AB82" i="60" a="1"/>
  <c r="AB82" i="60" s="1"/>
  <c r="R82" i="60" a="1"/>
  <c r="R82" i="60" s="1"/>
  <c r="V82" i="60" a="1"/>
  <c r="V82" i="60" s="1"/>
  <c r="D82" i="60" a="1"/>
  <c r="D82" i="60" s="1"/>
  <c r="AD82" i="59" a="1"/>
  <c r="AD82" i="59" s="1"/>
  <c r="T82" i="60" a="1"/>
  <c r="T82" i="60" s="1"/>
  <c r="AG75" i="59" a="1"/>
  <c r="AG75" i="59" s="1"/>
  <c r="L82" i="59" a="1"/>
  <c r="L82" i="59" s="1"/>
  <c r="AA82" i="60" a="1"/>
  <c r="AA82" i="60" s="1"/>
  <c r="P75" i="59" a="1"/>
  <c r="P75" i="59" s="1"/>
  <c r="W82" i="59" a="1"/>
  <c r="W82" i="59" s="1"/>
  <c r="I82" i="59" a="1"/>
  <c r="I82" i="59" s="1"/>
  <c r="Q68" i="60" a="1"/>
  <c r="Q68" i="60" s="1"/>
  <c r="H154" i="61" a="1"/>
  <c r="H154" i="61" s="1"/>
  <c r="S82" i="60" a="1"/>
  <c r="S82" i="60" s="1"/>
  <c r="X82" i="60" a="1"/>
  <c r="X82" i="60" s="1"/>
  <c r="E139" i="61" a="1"/>
  <c r="E139" i="61" s="1"/>
  <c r="AB89" i="59" a="1"/>
  <c r="AB89" i="59" s="1"/>
  <c r="Q82" i="60" a="1"/>
  <c r="Q82" i="60" s="1"/>
  <c r="H75" i="60" a="1"/>
  <c r="H75" i="60" s="1"/>
  <c r="G75" i="60" a="1"/>
  <c r="G75" i="60" s="1"/>
  <c r="AG154" i="61" a="1"/>
  <c r="AG154" i="61" s="1"/>
  <c r="V75" i="59" a="1"/>
  <c r="V75" i="59" s="1"/>
  <c r="AD75" i="59" a="1"/>
  <c r="AD75" i="59" s="1"/>
  <c r="Z154" i="61" a="1"/>
  <c r="Z154" i="61" s="1"/>
  <c r="U154" i="61" a="1"/>
  <c r="U154" i="61" s="1"/>
  <c r="AE154" i="61" a="1"/>
  <c r="AE154" i="61" s="1"/>
  <c r="AA75" i="59" a="1"/>
  <c r="AA75" i="59" s="1"/>
  <c r="AF154" i="61" a="1"/>
  <c r="AF154" i="61" s="1"/>
  <c r="J82" i="59" a="1"/>
  <c r="J82" i="59" s="1"/>
  <c r="T139" i="61" a="1"/>
  <c r="T139" i="61" s="1"/>
  <c r="W75" i="60" a="1"/>
  <c r="W75" i="60" s="1"/>
  <c r="U82" i="59" a="1"/>
  <c r="U82" i="59" s="1"/>
  <c r="W75" i="59" a="1"/>
  <c r="W75" i="59" s="1"/>
  <c r="R82" i="59" a="1"/>
  <c r="R82" i="59" s="1"/>
  <c r="AC82" i="59" a="1"/>
  <c r="AC82" i="59" s="1"/>
  <c r="W154" i="61" a="1"/>
  <c r="W154" i="61" s="1"/>
  <c r="X154" i="61" a="1"/>
  <c r="X154" i="61" s="1"/>
  <c r="AC75" i="59" a="1"/>
  <c r="AC75" i="59" s="1"/>
  <c r="F82" i="60" a="1"/>
  <c r="F82" i="60" s="1"/>
  <c r="AC154" i="61" a="1"/>
  <c r="AC154" i="61" s="1"/>
  <c r="D75" i="60" a="1"/>
  <c r="D75" i="60" s="1"/>
  <c r="S68" i="59" a="1"/>
  <c r="S68" i="59" s="1"/>
  <c r="T68" i="60" a="1"/>
  <c r="T68" i="60" s="1"/>
  <c r="J82" i="60" a="1"/>
  <c r="J82" i="60" s="1"/>
  <c r="C82" i="60" a="1"/>
  <c r="C82" i="60" s="1"/>
  <c r="T154" i="61" a="1"/>
  <c r="T154" i="61" s="1"/>
  <c r="N75" i="59" a="1"/>
  <c r="N75" i="59" s="1"/>
  <c r="P154" i="61" a="1"/>
  <c r="P154" i="61" s="1"/>
  <c r="J139" i="61" a="1"/>
  <c r="J139" i="61" s="1"/>
  <c r="D75" i="59" a="1"/>
  <c r="D75" i="59" s="1"/>
  <c r="H82" i="60" a="1"/>
  <c r="H82" i="60" s="1"/>
  <c r="L154" i="61" a="1"/>
  <c r="L154" i="61" s="1"/>
  <c r="U82" i="60" a="1"/>
  <c r="U82" i="60" s="1"/>
  <c r="G139" i="61" a="1"/>
  <c r="G139" i="61" s="1"/>
  <c r="K82" i="59" a="1"/>
  <c r="K82" i="59" s="1"/>
  <c r="Y154" i="61" a="1"/>
  <c r="Y154" i="61" s="1"/>
  <c r="Z82" i="60" a="1"/>
  <c r="Z82" i="60" s="1"/>
  <c r="M82" i="59" a="1"/>
  <c r="M82" i="59" s="1"/>
  <c r="F154" i="61" a="1"/>
  <c r="F154" i="61" s="1"/>
  <c r="F75" i="59" a="1"/>
  <c r="F75" i="59" s="1"/>
  <c r="F82" i="59" a="1"/>
  <c r="F82" i="59" s="1"/>
  <c r="I82" i="60" a="1"/>
  <c r="I82" i="60" s="1"/>
  <c r="AH154" i="61" a="1"/>
  <c r="AH154" i="61" s="1"/>
  <c r="M82" i="60" a="1"/>
  <c r="M82" i="60" s="1"/>
  <c r="P82" i="60" a="1"/>
  <c r="P82" i="60" s="1"/>
  <c r="AC82" i="60" a="1"/>
  <c r="AC82" i="60" s="1"/>
  <c r="K154" i="61" a="1"/>
  <c r="K154" i="61" s="1"/>
  <c r="Q154" i="61" a="1"/>
  <c r="Q154" i="61" s="1"/>
  <c r="J154" i="61" a="1"/>
  <c r="J154" i="61" s="1"/>
  <c r="X75" i="60" a="1"/>
  <c r="X75" i="60" s="1"/>
  <c r="L82" i="60" a="1"/>
  <c r="L82" i="60" s="1"/>
  <c r="H169" i="61" a="1"/>
  <c r="H169" i="61" s="1"/>
  <c r="Q82" i="59" a="1"/>
  <c r="Q82" i="59" s="1"/>
  <c r="O82" i="60" a="1"/>
  <c r="O82" i="60" s="1"/>
  <c r="N82" i="60" a="1"/>
  <c r="N82" i="60" s="1"/>
  <c r="AB82" i="59" a="1"/>
  <c r="AB82" i="59" s="1"/>
  <c r="AE82" i="60" a="1"/>
  <c r="AE82" i="60" s="1"/>
  <c r="G89" i="59" a="1"/>
  <c r="G89" i="59" s="1"/>
  <c r="T82" i="59" a="1"/>
  <c r="T82" i="59" s="1"/>
  <c r="Y89" i="59" a="1"/>
  <c r="Y89" i="59" s="1"/>
  <c r="S89" i="59" a="1"/>
  <c r="S89" i="59" s="1"/>
  <c r="R169" i="61" a="1"/>
  <c r="R169" i="61" s="1"/>
  <c r="R89" i="60" a="1"/>
  <c r="R89" i="60" s="1"/>
  <c r="AE169" i="61" a="1"/>
  <c r="AE169" i="61" s="1"/>
  <c r="AA82" i="59" a="1"/>
  <c r="AA82" i="59" s="1"/>
  <c r="F169" i="61" a="1"/>
  <c r="F169" i="61" s="1"/>
  <c r="D89" i="60" a="1"/>
  <c r="D89" i="60" s="1"/>
  <c r="AA169" i="61" a="1"/>
  <c r="AA169" i="61" s="1"/>
  <c r="Z169" i="61" a="1"/>
  <c r="Z169" i="61" s="1"/>
  <c r="Y89" i="60" a="1"/>
  <c r="Y89" i="60" s="1"/>
  <c r="AF169" i="61" a="1"/>
  <c r="AF169" i="61" s="1"/>
  <c r="O89" i="60" a="1"/>
  <c r="O89" i="60" s="1"/>
  <c r="J89" i="59" a="1"/>
  <c r="J89" i="59" s="1"/>
  <c r="AC89" i="60" a="1"/>
  <c r="AC89" i="60" s="1"/>
  <c r="N89" i="60" a="1"/>
  <c r="N89" i="60" s="1"/>
  <c r="S169" i="61" a="1"/>
  <c r="S169" i="61" s="1"/>
  <c r="W89" i="59" a="1"/>
  <c r="W89" i="59" s="1"/>
  <c r="K169" i="61" a="1"/>
  <c r="K169" i="61" s="1"/>
  <c r="AD169" i="61" a="1"/>
  <c r="AD169" i="61" s="1"/>
  <c r="AA89" i="60" a="1"/>
  <c r="AA89" i="60" s="1"/>
  <c r="I89" i="59" a="1"/>
  <c r="I89" i="59" s="1"/>
  <c r="H89" i="60" a="1"/>
  <c r="H89" i="60" s="1"/>
  <c r="AE89" i="59" a="1"/>
  <c r="AE89" i="59" s="1"/>
  <c r="AF82" i="59" a="1"/>
  <c r="AF82" i="59" s="1"/>
  <c r="AE89" i="60" a="1"/>
  <c r="AE89" i="60" s="1"/>
  <c r="U89" i="59" a="1"/>
  <c r="U89" i="59" s="1"/>
  <c r="R89" i="59" a="1"/>
  <c r="R89" i="59" s="1"/>
  <c r="U89" i="60" a="1"/>
  <c r="U89" i="60" s="1"/>
  <c r="N169" i="61" a="1"/>
  <c r="N169" i="61" s="1"/>
  <c r="Y82" i="59" a="1"/>
  <c r="Y82" i="59" s="1"/>
  <c r="Z89" i="59" a="1"/>
  <c r="Z89" i="59" s="1"/>
  <c r="E154" i="61" a="1"/>
  <c r="E154" i="61" s="1"/>
  <c r="W89" i="60" a="1"/>
  <c r="W89" i="60" s="1"/>
  <c r="J169" i="61" a="1"/>
  <c r="J169" i="61" s="1"/>
  <c r="Z82" i="59" a="1"/>
  <c r="Z82" i="59" s="1"/>
  <c r="U169" i="61" a="1"/>
  <c r="U169" i="61" s="1"/>
  <c r="AD89" i="59" a="1"/>
  <c r="AD89" i="59" s="1"/>
  <c r="E89" i="59" a="1"/>
  <c r="E89" i="59" s="1"/>
  <c r="W169" i="61" a="1"/>
  <c r="W169" i="61" s="1"/>
  <c r="AF89" i="59" a="1"/>
  <c r="AF89" i="59" s="1"/>
  <c r="T89" i="60" a="1"/>
  <c r="T89" i="60" s="1"/>
  <c r="O82" i="59" a="1"/>
  <c r="O82" i="59" s="1"/>
  <c r="AG89" i="60" a="1"/>
  <c r="AG89" i="60" s="1"/>
  <c r="C89" i="59" a="1"/>
  <c r="C89" i="59" s="1"/>
  <c r="AC169" i="61" a="1"/>
  <c r="AC169" i="61" s="1"/>
  <c r="AG169" i="61" a="1"/>
  <c r="AG169" i="61" s="1"/>
  <c r="AC89" i="59" a="1"/>
  <c r="AC89" i="59" s="1"/>
  <c r="S82" i="59" a="1"/>
  <c r="S82" i="59" s="1"/>
  <c r="AH169" i="61" a="1"/>
  <c r="AH169" i="61" s="1"/>
  <c r="O169" i="61" a="1"/>
  <c r="O169" i="61" s="1"/>
  <c r="E82" i="60" a="1"/>
  <c r="E82" i="60" s="1"/>
  <c r="K89" i="59" a="1"/>
  <c r="K89" i="59" s="1"/>
  <c r="P89" i="60" a="1"/>
  <c r="P89" i="60" s="1"/>
  <c r="AG89" i="59" a="1"/>
  <c r="AG89" i="59" s="1"/>
  <c r="H89" i="59" a="1"/>
  <c r="H89" i="59" s="1"/>
  <c r="Q169" i="61" a="1"/>
  <c r="Q169" i="61" s="1"/>
  <c r="D154" i="61" a="1"/>
  <c r="D154" i="61" s="1"/>
  <c r="J89" i="60" a="1"/>
  <c r="J89" i="60" s="1"/>
  <c r="V89" i="59" a="1"/>
  <c r="V89" i="59" s="1"/>
  <c r="P89" i="59" a="1"/>
  <c r="P89" i="59" s="1"/>
  <c r="AB169" i="61" a="1"/>
  <c r="AB169" i="61" s="1"/>
  <c r="Z89" i="60" a="1"/>
  <c r="Z89" i="60" s="1"/>
  <c r="G82" i="60" a="1"/>
  <c r="G82" i="60" s="1"/>
  <c r="M89" i="60" a="1"/>
  <c r="M89" i="60" s="1"/>
  <c r="G89" i="60" a="1"/>
  <c r="G89" i="60" s="1"/>
  <c r="V89" i="60" a="1"/>
  <c r="V89" i="60" s="1"/>
  <c r="AF82" i="60" a="1"/>
  <c r="AF82" i="60" s="1"/>
  <c r="M89" i="59" a="1"/>
  <c r="M89" i="59" s="1"/>
  <c r="L89" i="59" a="1"/>
  <c r="L89" i="59" s="1"/>
  <c r="Q89" i="60" a="1"/>
  <c r="Q89" i="60" s="1"/>
  <c r="O89" i="59" a="1"/>
  <c r="O89" i="59" s="1"/>
  <c r="M169" i="61" a="1"/>
  <c r="M169" i="61" s="1"/>
  <c r="E96" i="59" a="1"/>
  <c r="E96" i="59" s="1"/>
  <c r="AG96" i="60" a="1"/>
  <c r="AG96" i="60" s="1"/>
  <c r="AD89" i="60" a="1"/>
  <c r="AD89" i="60" s="1"/>
  <c r="O154" i="61" a="1"/>
  <c r="O154" i="61" s="1"/>
  <c r="S184" i="61" a="1"/>
  <c r="S184" i="61" s="1"/>
  <c r="Q89" i="59" a="1"/>
  <c r="Q89" i="59" s="1"/>
  <c r="E169" i="61" a="1"/>
  <c r="E169" i="61" s="1"/>
  <c r="L169" i="61" a="1"/>
  <c r="L169" i="61" s="1"/>
  <c r="I96" i="60" a="1"/>
  <c r="I96" i="60" s="1"/>
  <c r="AC96" i="60" a="1"/>
  <c r="AC96" i="60" s="1"/>
  <c r="AD82" i="60" a="1"/>
  <c r="AD82" i="60" s="1"/>
  <c r="X89" i="60" a="1"/>
  <c r="X89" i="60" s="1"/>
  <c r="P169" i="61" a="1"/>
  <c r="P169" i="61" s="1"/>
  <c r="V169" i="61" a="1"/>
  <c r="V169" i="61" s="1"/>
  <c r="D96" i="60" a="1"/>
  <c r="D96" i="60" s="1"/>
  <c r="AF89" i="60" a="1"/>
  <c r="AF89" i="60" s="1"/>
  <c r="I169" i="61" a="1"/>
  <c r="I169" i="61" s="1"/>
  <c r="C89" i="60" a="1"/>
  <c r="C89" i="60" s="1"/>
  <c r="T169" i="61" a="1"/>
  <c r="T169" i="61" s="1"/>
  <c r="D184" i="61" a="1"/>
  <c r="D184" i="61" s="1"/>
  <c r="L89" i="60" a="1"/>
  <c r="L89" i="60" s="1"/>
  <c r="G169" i="61" a="1"/>
  <c r="G169" i="61" s="1"/>
  <c r="AB89" i="60" a="1"/>
  <c r="AB89" i="60" s="1"/>
  <c r="AE184" i="61" a="1"/>
  <c r="AE184" i="61" s="1"/>
  <c r="AD96" i="59" a="1"/>
  <c r="AD96" i="59" s="1"/>
  <c r="X169" i="61" a="1"/>
  <c r="X169" i="61" s="1"/>
  <c r="N96" i="60" a="1"/>
  <c r="N96" i="60" s="1"/>
  <c r="Y96" i="60" a="1"/>
  <c r="Y96" i="60" s="1"/>
  <c r="X89" i="59" a="1"/>
  <c r="X89" i="59" s="1"/>
  <c r="AC184" i="61" a="1"/>
  <c r="AC184" i="61" s="1"/>
  <c r="T89" i="59" a="1"/>
  <c r="T89" i="59" s="1"/>
  <c r="P82" i="59" a="1"/>
  <c r="P82" i="59" s="1"/>
  <c r="AE96" i="60" a="1"/>
  <c r="AE96" i="60" s="1"/>
  <c r="H184" i="61" a="1"/>
  <c r="H184" i="61" s="1"/>
  <c r="Y169" i="61" a="1"/>
  <c r="Y169" i="61" s="1"/>
  <c r="N89" i="59" a="1"/>
  <c r="N89" i="59" s="1"/>
  <c r="Y184" i="61" a="1"/>
  <c r="Y184" i="61" s="1"/>
  <c r="AD184" i="61" a="1"/>
  <c r="AD184" i="61" s="1"/>
  <c r="AA96" i="59" a="1"/>
  <c r="AA96" i="59" s="1"/>
  <c r="F96" i="59" a="1"/>
  <c r="F96" i="59" s="1"/>
  <c r="Z184" i="61" a="1"/>
  <c r="Z184" i="61" s="1"/>
  <c r="D169" i="61" a="1"/>
  <c r="D169" i="61" s="1"/>
  <c r="X82" i="59" a="1"/>
  <c r="X82" i="59" s="1"/>
  <c r="Z96" i="60" a="1"/>
  <c r="Z96" i="60" s="1"/>
  <c r="S96" i="59" a="1"/>
  <c r="S96" i="59" s="1"/>
  <c r="F89" i="59" a="1"/>
  <c r="F89" i="59" s="1"/>
  <c r="AF184" i="61" a="1"/>
  <c r="AF184" i="61" s="1"/>
  <c r="S89" i="60" a="1"/>
  <c r="S89" i="60" s="1"/>
  <c r="AF96" i="59" a="1"/>
  <c r="AF96" i="59" s="1"/>
  <c r="I154" i="61" a="1"/>
  <c r="I154" i="61" s="1"/>
  <c r="O103" i="59" a="1"/>
  <c r="O103" i="59" s="1"/>
  <c r="P103" i="59" a="1"/>
  <c r="P103" i="59" s="1"/>
  <c r="W96" i="60" a="1"/>
  <c r="W96" i="60" s="1"/>
  <c r="G96" i="60" a="1"/>
  <c r="G96" i="60" s="1"/>
  <c r="F89" i="60" a="1"/>
  <c r="F89" i="60" s="1"/>
  <c r="N96" i="59" a="1"/>
  <c r="N96" i="59" s="1"/>
  <c r="U103" i="60" a="1"/>
  <c r="U103" i="60" s="1"/>
  <c r="AA199" i="61" a="1"/>
  <c r="AA199" i="61" s="1"/>
  <c r="G96" i="59" a="1"/>
  <c r="G96" i="59" s="1"/>
  <c r="H96" i="59" a="1"/>
  <c r="H96" i="59" s="1"/>
  <c r="E184" i="61" a="1"/>
  <c r="E184" i="61" s="1"/>
  <c r="K184" i="61" a="1"/>
  <c r="K184" i="61" s="1"/>
  <c r="P96" i="59" a="1"/>
  <c r="P96" i="59" s="1"/>
  <c r="AF96" i="60" a="1"/>
  <c r="AF96" i="60" s="1"/>
  <c r="AE96" i="59" a="1"/>
  <c r="AE96" i="59" s="1"/>
  <c r="H96" i="60" a="1"/>
  <c r="H96" i="60" s="1"/>
  <c r="AG103" i="59" a="1"/>
  <c r="AG103" i="59" s="1"/>
  <c r="R184" i="61" a="1"/>
  <c r="R184" i="61" s="1"/>
  <c r="M96" i="59" a="1"/>
  <c r="M96" i="59" s="1"/>
  <c r="T96" i="59" a="1"/>
  <c r="T96" i="59" s="1"/>
  <c r="M96" i="60" a="1"/>
  <c r="M96" i="60" s="1"/>
  <c r="H103" i="60" a="1"/>
  <c r="H103" i="60" s="1"/>
  <c r="AD96" i="60" a="1"/>
  <c r="AD96" i="60" s="1"/>
  <c r="O199" i="61" a="1"/>
  <c r="O199" i="61" s="1"/>
  <c r="X96" i="59" a="1"/>
  <c r="X96" i="59" s="1"/>
  <c r="Y96" i="59" a="1"/>
  <c r="Y96" i="59" s="1"/>
  <c r="I96" i="59" a="1"/>
  <c r="I96" i="59" s="1"/>
  <c r="Z103" i="59" a="1"/>
  <c r="Z103" i="59" s="1"/>
  <c r="S96" i="60" a="1"/>
  <c r="S96" i="60" s="1"/>
  <c r="O184" i="61" a="1"/>
  <c r="O184" i="61" s="1"/>
  <c r="O96" i="59" a="1"/>
  <c r="O96" i="59" s="1"/>
  <c r="U96" i="60" a="1"/>
  <c r="U96" i="60" s="1"/>
  <c r="AG184" i="61" a="1"/>
  <c r="AG184" i="61" s="1"/>
  <c r="C96" i="60" a="1"/>
  <c r="C96" i="60" s="1"/>
  <c r="Z103" i="60" a="1"/>
  <c r="Z103" i="60" s="1"/>
  <c r="W199" i="61" a="1"/>
  <c r="W199" i="61" s="1"/>
  <c r="Q96" i="60" a="1"/>
  <c r="Q96" i="60" s="1"/>
  <c r="D89" i="59" a="1"/>
  <c r="D89" i="59" s="1"/>
  <c r="K89" i="60" a="1"/>
  <c r="K89" i="60" s="1"/>
  <c r="J96" i="59" a="1"/>
  <c r="J96" i="59" s="1"/>
  <c r="T184" i="61" a="1"/>
  <c r="T184" i="61" s="1"/>
  <c r="C103" i="59" a="1"/>
  <c r="C103" i="59" s="1"/>
  <c r="V96" i="60" a="1"/>
  <c r="V96" i="60" s="1"/>
  <c r="AF103" i="60" a="1"/>
  <c r="AF103" i="60" s="1"/>
  <c r="Q214" i="61" a="1"/>
  <c r="Q214" i="61" s="1"/>
  <c r="AG96" i="59" a="1"/>
  <c r="AG96" i="59" s="1"/>
  <c r="V184" i="61" a="1"/>
  <c r="V184" i="61" s="1"/>
  <c r="AB103" i="59" a="1"/>
  <c r="AB103" i="59" s="1"/>
  <c r="P96" i="60" a="1"/>
  <c r="P96" i="60" s="1"/>
  <c r="AA96" i="60" a="1"/>
  <c r="AA96" i="60" s="1"/>
  <c r="I89" i="60" a="1"/>
  <c r="I89" i="60" s="1"/>
  <c r="X184" i="61" a="1"/>
  <c r="X184" i="61" s="1"/>
  <c r="F184" i="61" a="1"/>
  <c r="F184" i="61" s="1"/>
  <c r="AC96" i="59" a="1"/>
  <c r="AC96" i="59" s="1"/>
  <c r="C96" i="59" a="1"/>
  <c r="C96" i="59" s="1"/>
  <c r="K199" i="61" a="1"/>
  <c r="K199" i="61" s="1"/>
  <c r="P184" i="61" a="1"/>
  <c r="P184" i="61" s="1"/>
  <c r="K96" i="60" a="1"/>
  <c r="K96" i="60" s="1"/>
  <c r="T96" i="60" a="1"/>
  <c r="T96" i="60" s="1"/>
  <c r="X199" i="61" a="1"/>
  <c r="X199" i="61" s="1"/>
  <c r="Z96" i="59" a="1"/>
  <c r="Z96" i="59" s="1"/>
  <c r="X96" i="60" a="1"/>
  <c r="X96" i="60" s="1"/>
  <c r="W96" i="59" a="1"/>
  <c r="W96" i="59" s="1"/>
  <c r="D96" i="59" a="1"/>
  <c r="D96" i="59" s="1"/>
  <c r="I184" i="61" a="1"/>
  <c r="I184" i="61" s="1"/>
  <c r="AB103" i="60" a="1"/>
  <c r="AB103" i="60" s="1"/>
  <c r="C103" i="60" a="1"/>
  <c r="C103" i="60" s="1"/>
  <c r="H199" i="61" a="1"/>
  <c r="H199" i="61" s="1"/>
  <c r="S103" i="59" a="1"/>
  <c r="S103" i="59" s="1"/>
  <c r="AH184" i="61" a="1"/>
  <c r="AH184" i="61" s="1"/>
  <c r="E89" i="60" a="1"/>
  <c r="E89" i="60" s="1"/>
  <c r="V96" i="59" a="1"/>
  <c r="V96" i="59" s="1"/>
  <c r="M184" i="61" a="1"/>
  <c r="M184" i="61" s="1"/>
  <c r="L96" i="60" a="1"/>
  <c r="L96" i="60" s="1"/>
  <c r="F96" i="60" a="1"/>
  <c r="F96" i="60" s="1"/>
  <c r="E96" i="60" a="1"/>
  <c r="E96" i="60" s="1"/>
  <c r="N184" i="61" a="1"/>
  <c r="N184" i="61" s="1"/>
  <c r="O96" i="60" a="1"/>
  <c r="O96" i="60" s="1"/>
  <c r="V103" i="60" a="1"/>
  <c r="V103" i="60" s="1"/>
  <c r="X103" i="59" a="1"/>
  <c r="X103" i="59" s="1"/>
  <c r="AA184" i="61" a="1"/>
  <c r="AA184" i="61" s="1"/>
  <c r="X103" i="60" a="1"/>
  <c r="X103" i="60" s="1"/>
  <c r="AA89" i="59" a="1"/>
  <c r="AA89" i="59" s="1"/>
  <c r="J96" i="60" a="1"/>
  <c r="J96" i="60" s="1"/>
  <c r="G184" i="61" a="1"/>
  <c r="G184" i="61" s="1"/>
  <c r="AB96" i="60" a="1"/>
  <c r="AB96" i="60" s="1"/>
  <c r="R96" i="60" a="1"/>
  <c r="R96" i="60" s="1"/>
  <c r="Q96" i="59" a="1"/>
  <c r="Q96" i="59" s="1"/>
  <c r="L184" i="61" a="1"/>
  <c r="L184" i="61" s="1"/>
  <c r="R96" i="59" a="1"/>
  <c r="R96" i="59" s="1"/>
  <c r="W184" i="61" a="1"/>
  <c r="W184" i="61" s="1"/>
  <c r="AE199" i="61" a="1"/>
  <c r="AE199" i="61" s="1"/>
  <c r="K96" i="59" a="1"/>
  <c r="K96" i="59" s="1"/>
  <c r="Q103" i="59" a="1"/>
  <c r="Q103" i="59" s="1"/>
  <c r="AE110" i="59" a="1"/>
  <c r="AE110" i="59" s="1"/>
  <c r="AB199" i="61" a="1"/>
  <c r="AB199" i="61" s="1"/>
  <c r="U110" i="60" a="1"/>
  <c r="U110" i="60" s="1"/>
  <c r="G199" i="61" a="1"/>
  <c r="G199" i="61" s="1"/>
  <c r="N199" i="61" a="1"/>
  <c r="N199" i="61" s="1"/>
  <c r="P214" i="61" a="1"/>
  <c r="P214" i="61" s="1"/>
  <c r="Z199" i="61" a="1"/>
  <c r="Z199" i="61" s="1"/>
  <c r="Q184" i="61" a="1"/>
  <c r="Q184" i="61" s="1"/>
  <c r="G103" i="59" a="1"/>
  <c r="G103" i="59" s="1"/>
  <c r="U184" i="61" a="1"/>
  <c r="U184" i="61" s="1"/>
  <c r="K103" i="60" a="1"/>
  <c r="K103" i="60" s="1"/>
  <c r="AA103" i="59" a="1"/>
  <c r="AA103" i="59" s="1"/>
  <c r="AG199" i="61" a="1"/>
  <c r="AG199" i="61" s="1"/>
  <c r="AA110" i="60" a="1"/>
  <c r="AA110" i="60" s="1"/>
  <c r="D103" i="59" a="1"/>
  <c r="D103" i="59" s="1"/>
  <c r="R103" i="59" a="1"/>
  <c r="R103" i="59" s="1"/>
  <c r="H103" i="59" a="1"/>
  <c r="H103" i="59" s="1"/>
  <c r="T103" i="60" a="1"/>
  <c r="T103" i="60" s="1"/>
  <c r="Y110" i="59" a="1"/>
  <c r="Y110" i="59" s="1"/>
  <c r="AF110" i="59" a="1"/>
  <c r="AF110" i="59" s="1"/>
  <c r="Q199" i="61" a="1"/>
  <c r="Q199" i="61" s="1"/>
  <c r="M103" i="59" a="1"/>
  <c r="M103" i="59" s="1"/>
  <c r="AF199" i="61" a="1"/>
  <c r="AF199" i="61" s="1"/>
  <c r="AD110" i="59" a="1"/>
  <c r="AD110" i="59" s="1"/>
  <c r="T110" i="60" a="1"/>
  <c r="T110" i="60" s="1"/>
  <c r="Q103" i="60" a="1"/>
  <c r="Q103" i="60" s="1"/>
  <c r="S103" i="60" a="1"/>
  <c r="S103" i="60" s="1"/>
  <c r="I110" i="59" a="1"/>
  <c r="I110" i="59" s="1"/>
  <c r="Q110" i="60" a="1"/>
  <c r="Q110" i="60" s="1"/>
  <c r="I199" i="61" a="1"/>
  <c r="I199" i="61" s="1"/>
  <c r="AC199" i="61" a="1"/>
  <c r="AC199" i="61" s="1"/>
  <c r="P103" i="60" a="1"/>
  <c r="P103" i="60" s="1"/>
  <c r="X110" i="60" a="1"/>
  <c r="X110" i="60" s="1"/>
  <c r="U199" i="61" a="1"/>
  <c r="U199" i="61" s="1"/>
  <c r="Y103" i="59" a="1"/>
  <c r="Y103" i="59" s="1"/>
  <c r="T199" i="61" a="1"/>
  <c r="T199" i="61" s="1"/>
  <c r="AB96" i="59" a="1"/>
  <c r="AB96" i="59" s="1"/>
  <c r="E103" i="59" a="1"/>
  <c r="E103" i="59" s="1"/>
  <c r="V214" i="61" a="1"/>
  <c r="V214" i="61" s="1"/>
  <c r="W103" i="60" a="1"/>
  <c r="W103" i="60" s="1"/>
  <c r="O103" i="60" a="1"/>
  <c r="O103" i="60" s="1"/>
  <c r="E199" i="61" a="1"/>
  <c r="E199" i="61" s="1"/>
  <c r="Y199" i="61" a="1"/>
  <c r="Y199" i="61" s="1"/>
  <c r="AC103" i="60" a="1"/>
  <c r="AC103" i="60" s="1"/>
  <c r="AD110" i="60" a="1"/>
  <c r="AD110" i="60" s="1"/>
  <c r="AC103" i="59" a="1"/>
  <c r="AC103" i="59" s="1"/>
  <c r="P199" i="61" a="1"/>
  <c r="P199" i="61" s="1"/>
  <c r="E103" i="60" a="1"/>
  <c r="E103" i="60" s="1"/>
  <c r="L199" i="61" a="1"/>
  <c r="L199" i="61" s="1"/>
  <c r="S199" i="61" a="1"/>
  <c r="S199" i="61" s="1"/>
  <c r="G214" i="61" a="1"/>
  <c r="G214" i="61" s="1"/>
  <c r="F110" i="60" a="1"/>
  <c r="F110" i="60" s="1"/>
  <c r="J103" i="59" a="1"/>
  <c r="J103" i="59" s="1"/>
  <c r="N103" i="59" a="1"/>
  <c r="N103" i="59" s="1"/>
  <c r="N103" i="60" a="1"/>
  <c r="N103" i="60" s="1"/>
  <c r="AD103" i="60" a="1"/>
  <c r="AD103" i="60" s="1"/>
  <c r="AE103" i="60" a="1"/>
  <c r="AE103" i="60" s="1"/>
  <c r="M110" i="60" a="1"/>
  <c r="M110" i="60" s="1"/>
  <c r="O214" i="61" a="1"/>
  <c r="O214" i="61" s="1"/>
  <c r="S110" i="60" a="1"/>
  <c r="S110" i="60" s="1"/>
  <c r="R214" i="61" a="1"/>
  <c r="R214" i="61" s="1"/>
  <c r="I103" i="60" a="1"/>
  <c r="I103" i="60" s="1"/>
  <c r="O110" i="59" a="1"/>
  <c r="O110" i="59" s="1"/>
  <c r="L96" i="59" a="1"/>
  <c r="L96" i="59" s="1"/>
  <c r="AB184" i="61" a="1"/>
  <c r="AB184" i="61" s="1"/>
  <c r="R110" i="60" a="1"/>
  <c r="R110" i="60" s="1"/>
  <c r="F199" i="61" a="1"/>
  <c r="F199" i="61" s="1"/>
  <c r="W103" i="59" a="1"/>
  <c r="W103" i="59" s="1"/>
  <c r="AB214" i="61" a="1"/>
  <c r="AB214" i="61" s="1"/>
  <c r="H110" i="60" a="1"/>
  <c r="H110" i="60" s="1"/>
  <c r="I214" i="61" a="1"/>
  <c r="I214" i="61" s="1"/>
  <c r="J103" i="60" a="1"/>
  <c r="J103" i="60" s="1"/>
  <c r="AD199" i="61" a="1"/>
  <c r="AD199" i="61" s="1"/>
  <c r="V103" i="59" a="1"/>
  <c r="V103" i="59" s="1"/>
  <c r="AE103" i="59" a="1"/>
  <c r="AE103" i="59" s="1"/>
  <c r="U96" i="59" a="1"/>
  <c r="U96" i="59" s="1"/>
  <c r="J184" i="61" a="1"/>
  <c r="J184" i="61" s="1"/>
  <c r="I103" i="59" a="1"/>
  <c r="I103" i="59" s="1"/>
  <c r="T103" i="59" a="1"/>
  <c r="T103" i="59" s="1"/>
  <c r="L103" i="59" a="1"/>
  <c r="L103" i="59" s="1"/>
  <c r="R110" i="59" a="1"/>
  <c r="R110" i="59" s="1"/>
  <c r="K110" i="59" a="1"/>
  <c r="K110" i="59" s="1"/>
  <c r="AB110" i="59" a="1"/>
  <c r="AB110" i="59" s="1"/>
  <c r="AG103" i="60" a="1"/>
  <c r="AG103" i="60" s="1"/>
  <c r="R103" i="60" a="1"/>
  <c r="R103" i="60" s="1"/>
  <c r="D103" i="60" a="1"/>
  <c r="D103" i="60" s="1"/>
  <c r="AF103" i="59" a="1"/>
  <c r="AF103" i="59" s="1"/>
  <c r="AC110" i="59" a="1"/>
  <c r="AC110" i="59" s="1"/>
  <c r="L103" i="60" a="1"/>
  <c r="L103" i="60" s="1"/>
  <c r="F110" i="59" a="1"/>
  <c r="F110" i="59" s="1"/>
  <c r="AA117" i="60" a="1"/>
  <c r="AA117" i="60" s="1"/>
  <c r="S214" i="61" a="1"/>
  <c r="S214" i="61" s="1"/>
  <c r="F229" i="61" a="1"/>
  <c r="F229" i="61" s="1"/>
  <c r="L117" i="59" a="1"/>
  <c r="L117" i="59" s="1"/>
  <c r="N117" i="60" a="1"/>
  <c r="N117" i="60" s="1"/>
  <c r="AG110" i="60" a="1"/>
  <c r="AG110" i="60" s="1"/>
  <c r="R229" i="61" a="1"/>
  <c r="R229" i="61" s="1"/>
  <c r="AG117" i="60" a="1"/>
  <c r="AG117" i="60" s="1"/>
  <c r="AC117" i="59" a="1"/>
  <c r="AC117" i="59" s="1"/>
  <c r="V117" i="59" a="1"/>
  <c r="V117" i="59" s="1"/>
  <c r="T214" i="61" a="1"/>
  <c r="T214" i="61" s="1"/>
  <c r="U214" i="61" a="1"/>
  <c r="U214" i="61" s="1"/>
  <c r="H229" i="61" a="1"/>
  <c r="H229" i="61" s="1"/>
  <c r="H214" i="61" a="1"/>
  <c r="H214" i="61" s="1"/>
  <c r="T244" i="61" a="1"/>
  <c r="T244" i="61" s="1"/>
  <c r="Z214" i="61" a="1"/>
  <c r="Z214" i="61" s="1"/>
  <c r="X110" i="59" a="1"/>
  <c r="X110" i="59" s="1"/>
  <c r="H117" i="60" a="1"/>
  <c r="H117" i="60" s="1"/>
  <c r="N110" i="59" a="1"/>
  <c r="N110" i="59" s="1"/>
  <c r="E110" i="60" a="1"/>
  <c r="E110" i="60" s="1"/>
  <c r="E117" i="60" a="1"/>
  <c r="E117" i="60" s="1"/>
  <c r="AE117" i="59" a="1"/>
  <c r="AE117" i="59" s="1"/>
  <c r="I117" i="60" a="1"/>
  <c r="I117" i="60" s="1"/>
  <c r="K103" i="59" a="1"/>
  <c r="K103" i="59" s="1"/>
  <c r="Y117" i="59" a="1"/>
  <c r="Y117" i="59" s="1"/>
  <c r="R199" i="61" a="1"/>
  <c r="R199" i="61" s="1"/>
  <c r="M199" i="61" a="1"/>
  <c r="M199" i="61" s="1"/>
  <c r="P110" i="60" a="1"/>
  <c r="P110" i="60" s="1"/>
  <c r="AD103" i="59" a="1"/>
  <c r="AD103" i="59" s="1"/>
  <c r="O110" i="60" a="1"/>
  <c r="O110" i="60" s="1"/>
  <c r="AB117" i="60" a="1"/>
  <c r="AB117" i="60" s="1"/>
  <c r="AD229" i="61" a="1"/>
  <c r="AD229" i="61" s="1"/>
  <c r="O117" i="59" a="1"/>
  <c r="O117" i="59" s="1"/>
  <c r="M103" i="60" a="1"/>
  <c r="M103" i="60" s="1"/>
  <c r="V110" i="59" a="1"/>
  <c r="V110" i="59" s="1"/>
  <c r="J117" i="59" a="1"/>
  <c r="J117" i="59" s="1"/>
  <c r="H117" i="59" a="1"/>
  <c r="H117" i="59" s="1"/>
  <c r="F117" i="60" a="1"/>
  <c r="F117" i="60" s="1"/>
  <c r="O117" i="60" a="1"/>
  <c r="O117" i="60" s="1"/>
  <c r="V117" i="60" a="1"/>
  <c r="V117" i="60" s="1"/>
  <c r="C117" i="59" a="1"/>
  <c r="C117" i="59" s="1"/>
  <c r="Q117" i="59" a="1"/>
  <c r="Q117" i="59" s="1"/>
  <c r="J110" i="60" a="1"/>
  <c r="J110" i="60" s="1"/>
  <c r="J229" i="61" a="1"/>
  <c r="J229" i="61" s="1"/>
  <c r="D117" i="60" a="1"/>
  <c r="D117" i="60" s="1"/>
  <c r="D199" i="61" a="1"/>
  <c r="D199" i="61" s="1"/>
  <c r="T110" i="59" a="1"/>
  <c r="T110" i="59" s="1"/>
  <c r="E214" i="61" a="1"/>
  <c r="E214" i="61" s="1"/>
  <c r="AA214" i="61" a="1"/>
  <c r="AA214" i="61" s="1"/>
  <c r="L229" i="61" a="1"/>
  <c r="L229" i="61" s="1"/>
  <c r="Y110" i="60" a="1"/>
  <c r="Y110" i="60" s="1"/>
  <c r="D110" i="60" a="1"/>
  <c r="D110" i="60" s="1"/>
  <c r="AA117" i="59" a="1"/>
  <c r="AA117" i="59" s="1"/>
  <c r="AF214" i="61" a="1"/>
  <c r="AF214" i="61" s="1"/>
  <c r="I110" i="60" a="1"/>
  <c r="I110" i="60" s="1"/>
  <c r="Z117" i="59" a="1"/>
  <c r="Z117" i="59" s="1"/>
  <c r="AF117" i="60" a="1"/>
  <c r="AF117" i="60" s="1"/>
  <c r="Z229" i="61" a="1"/>
  <c r="Z229" i="61" s="1"/>
  <c r="X229" i="61" a="1"/>
  <c r="X229" i="61" s="1"/>
  <c r="S117" i="60" a="1"/>
  <c r="S117" i="60" s="1"/>
  <c r="G110" i="60" a="1"/>
  <c r="G110" i="60" s="1"/>
  <c r="D110" i="59" a="1"/>
  <c r="D110" i="59" s="1"/>
  <c r="L214" i="61" a="1"/>
  <c r="L214" i="61" s="1"/>
  <c r="W214" i="61" a="1"/>
  <c r="W214" i="61" s="1"/>
  <c r="D229" i="61" a="1"/>
  <c r="D229" i="61" s="1"/>
  <c r="AA103" i="60" a="1"/>
  <c r="AA103" i="60" s="1"/>
  <c r="G103" i="60" a="1"/>
  <c r="G103" i="60" s="1"/>
  <c r="T117" i="60" a="1"/>
  <c r="T117" i="60" s="1"/>
  <c r="K117" i="59" a="1"/>
  <c r="K117" i="59" s="1"/>
  <c r="K229" i="61" a="1"/>
  <c r="K229" i="61" s="1"/>
  <c r="X117" i="60" a="1"/>
  <c r="X117" i="60" s="1"/>
  <c r="M214" i="61" a="1"/>
  <c r="M214" i="61" s="1"/>
  <c r="P117" i="59" a="1"/>
  <c r="P117" i="59" s="1"/>
  <c r="C117" i="60" a="1"/>
  <c r="C117" i="60" s="1"/>
  <c r="W229" i="61" a="1"/>
  <c r="W229" i="61" s="1"/>
  <c r="I117" i="59" a="1"/>
  <c r="I117" i="59" s="1"/>
  <c r="J110" i="59" a="1"/>
  <c r="J110" i="59" s="1"/>
  <c r="N229" i="61" a="1"/>
  <c r="N229" i="61" s="1"/>
  <c r="AD117" i="60" a="1"/>
  <c r="AD117" i="60" s="1"/>
  <c r="I229" i="61" a="1"/>
  <c r="I229" i="61" s="1"/>
  <c r="M110" i="59" a="1"/>
  <c r="M110" i="59" s="1"/>
  <c r="C110" i="59" a="1"/>
  <c r="C110" i="59" s="1"/>
  <c r="S110" i="59" a="1"/>
  <c r="S110" i="59" s="1"/>
  <c r="F103" i="59" a="1"/>
  <c r="F103" i="59" s="1"/>
  <c r="AF229" i="61" a="1"/>
  <c r="AF229" i="61" s="1"/>
  <c r="F103" i="60" a="1"/>
  <c r="F103" i="60" s="1"/>
  <c r="AE214" i="61" a="1"/>
  <c r="AE214" i="61" s="1"/>
  <c r="U110" i="59" a="1"/>
  <c r="U110" i="59" s="1"/>
  <c r="E117" i="59" a="1"/>
  <c r="E117" i="59" s="1"/>
  <c r="X214" i="61" a="1"/>
  <c r="X214" i="61" s="1"/>
  <c r="AF117" i="59" a="1"/>
  <c r="AF117" i="59" s="1"/>
  <c r="E229" i="61" a="1"/>
  <c r="E229" i="61" s="1"/>
  <c r="Y117" i="60" a="1"/>
  <c r="Y117" i="60" s="1"/>
  <c r="V199" i="61" a="1"/>
  <c r="V199" i="61" s="1"/>
  <c r="J199" i="61" a="1"/>
  <c r="J199" i="61" s="1"/>
  <c r="Y103" i="60" a="1"/>
  <c r="Y103" i="60" s="1"/>
  <c r="J214" i="61" a="1"/>
  <c r="J214" i="61" s="1"/>
  <c r="AE117" i="60" a="1"/>
  <c r="AE117" i="60" s="1"/>
  <c r="C110" i="60" a="1"/>
  <c r="C110" i="60" s="1"/>
  <c r="AC117" i="60" a="1"/>
  <c r="AC117" i="60" s="1"/>
  <c r="Z117" i="60" a="1"/>
  <c r="Z117" i="60" s="1"/>
  <c r="X117" i="59" a="1"/>
  <c r="X117" i="59" s="1"/>
  <c r="D214" i="61" a="1"/>
  <c r="D214" i="61" s="1"/>
  <c r="AD117" i="59" a="1"/>
  <c r="AD117" i="59" s="1"/>
  <c r="AH214" i="61" a="1"/>
  <c r="AH214" i="61" s="1"/>
  <c r="F214" i="61" a="1"/>
  <c r="F214" i="61" s="1"/>
  <c r="W117" i="60" a="1"/>
  <c r="W117" i="60" s="1"/>
  <c r="AH199" i="61" a="1"/>
  <c r="AH199" i="61" s="1"/>
  <c r="U103" i="59" a="1"/>
  <c r="U103" i="59" s="1"/>
  <c r="V110" i="60" a="1"/>
  <c r="V110" i="60" s="1"/>
  <c r="M117" i="60" a="1"/>
  <c r="M117" i="60" s="1"/>
  <c r="V229" i="61" a="1"/>
  <c r="V229" i="61" s="1"/>
  <c r="N110" i="60" a="1"/>
  <c r="N110" i="60" s="1"/>
  <c r="P229" i="61" a="1"/>
  <c r="P229" i="61" s="1"/>
  <c r="G117" i="60" a="1"/>
  <c r="G117" i="60" s="1"/>
  <c r="V124" i="59" a="1"/>
  <c r="V124" i="59" s="1"/>
  <c r="AB229" i="61" a="1"/>
  <c r="AB229" i="61" s="1"/>
  <c r="AC229" i="61" a="1"/>
  <c r="AC229" i="61" s="1"/>
  <c r="Y214" i="61" a="1"/>
  <c r="Y214" i="61" s="1"/>
  <c r="R117" i="59" a="1"/>
  <c r="R117" i="59" s="1"/>
  <c r="U229" i="61" a="1"/>
  <c r="U229" i="61" s="1"/>
  <c r="N214" i="61" a="1"/>
  <c r="N214" i="61" s="1"/>
  <c r="AB110" i="60" a="1"/>
  <c r="AB110" i="60" s="1"/>
  <c r="U117" i="60" a="1"/>
  <c r="U117" i="60" s="1"/>
  <c r="L110" i="59" a="1"/>
  <c r="L110" i="59" s="1"/>
  <c r="E110" i="59" a="1"/>
  <c r="E110" i="59" s="1"/>
  <c r="C124" i="59" a="1"/>
  <c r="C124" i="59" s="1"/>
  <c r="E124" i="59" a="1"/>
  <c r="E124" i="59" s="1"/>
  <c r="F244" i="61" a="1"/>
  <c r="F244" i="61" s="1"/>
  <c r="T124" i="60" a="1"/>
  <c r="T124" i="60" s="1"/>
  <c r="AF110" i="60" a="1"/>
  <c r="AF110" i="60" s="1"/>
  <c r="AC214" i="61" a="1"/>
  <c r="AC214" i="61" s="1"/>
  <c r="K110" i="60" a="1"/>
  <c r="K110" i="60" s="1"/>
  <c r="J117" i="60" a="1"/>
  <c r="J117" i="60" s="1"/>
  <c r="AE229" i="61" a="1"/>
  <c r="AE229" i="61" s="1"/>
  <c r="AE110" i="60" a="1"/>
  <c r="AE110" i="60" s="1"/>
  <c r="L244" i="61" a="1"/>
  <c r="L244" i="61" s="1"/>
  <c r="T124" i="59" a="1"/>
  <c r="T124" i="59" s="1"/>
  <c r="AA110" i="59" a="1"/>
  <c r="AA110" i="59" s="1"/>
  <c r="AD214" i="61" a="1"/>
  <c r="AD214" i="61" s="1"/>
  <c r="AC124" i="59" a="1"/>
  <c r="AC124" i="59" s="1"/>
  <c r="Q110" i="59" a="1"/>
  <c r="Q110" i="59" s="1"/>
  <c r="L110" i="60" a="1"/>
  <c r="L110" i="60" s="1"/>
  <c r="AE124" i="59" a="1"/>
  <c r="AE124" i="59" s="1"/>
  <c r="K117" i="60" a="1"/>
  <c r="K117" i="60" s="1"/>
  <c r="F117" i="59" a="1"/>
  <c r="F117" i="59" s="1"/>
  <c r="W110" i="60" a="1"/>
  <c r="W110" i="60" s="1"/>
  <c r="O124" i="60" a="1"/>
  <c r="O124" i="60" s="1"/>
  <c r="P244" i="61" a="1"/>
  <c r="P244" i="61" s="1"/>
  <c r="R124" i="60" a="1"/>
  <c r="R124" i="60" s="1"/>
  <c r="Q124" i="60" a="1"/>
  <c r="Q124" i="60" s="1"/>
  <c r="N124" i="60" a="1"/>
  <c r="N124" i="60" s="1"/>
  <c r="E244" i="61" a="1"/>
  <c r="E244" i="61" s="1"/>
  <c r="AC110" i="60" a="1"/>
  <c r="AC110" i="60" s="1"/>
  <c r="R131" i="60" a="1"/>
  <c r="R131" i="60" s="1"/>
  <c r="W110" i="59" a="1"/>
  <c r="W110" i="59" s="1"/>
  <c r="O229" i="61" a="1"/>
  <c r="O229" i="61" s="1"/>
  <c r="P110" i="59" a="1"/>
  <c r="P110" i="59" s="1"/>
  <c r="AD244" i="61" a="1"/>
  <c r="AD244" i="61" s="1"/>
  <c r="AH229" i="61" a="1"/>
  <c r="AH229" i="61" s="1"/>
  <c r="W124" i="60" a="1"/>
  <c r="W124" i="60" s="1"/>
  <c r="Z110" i="59" a="1"/>
  <c r="Z110" i="59" s="1"/>
  <c r="S124" i="60" a="1"/>
  <c r="S124" i="60" s="1"/>
  <c r="AB124" i="59" a="1"/>
  <c r="AB124" i="59" s="1"/>
  <c r="X244" i="61" a="1"/>
  <c r="X244" i="61" s="1"/>
  <c r="M244" i="61" a="1"/>
  <c r="M244" i="61" s="1"/>
  <c r="L124" i="60" a="1"/>
  <c r="L124" i="60" s="1"/>
  <c r="F124" i="60" a="1"/>
  <c r="F124" i="60" s="1"/>
  <c r="G229" i="61" a="1"/>
  <c r="G229" i="61" s="1"/>
  <c r="G124" i="60" a="1"/>
  <c r="G124" i="60" s="1"/>
  <c r="N244" i="61" a="1"/>
  <c r="N244" i="61" s="1"/>
  <c r="M124" i="60" a="1"/>
  <c r="M124" i="60" s="1"/>
  <c r="Y244" i="61" a="1"/>
  <c r="Y244" i="61" s="1"/>
  <c r="D117" i="59" a="1"/>
  <c r="D117" i="59" s="1"/>
  <c r="AA229" i="61" a="1"/>
  <c r="AA229" i="61" s="1"/>
  <c r="W117" i="59" a="1"/>
  <c r="W117" i="59" s="1"/>
  <c r="J244" i="61" a="1"/>
  <c r="J244" i="61" s="1"/>
  <c r="H244" i="61" a="1"/>
  <c r="H244" i="61" s="1"/>
  <c r="X124" i="60" a="1"/>
  <c r="X124" i="60" s="1"/>
  <c r="G244" i="61" a="1"/>
  <c r="G244" i="61" s="1"/>
  <c r="U124" i="59" a="1"/>
  <c r="U124" i="59" s="1"/>
  <c r="AG229" i="61" a="1"/>
  <c r="AG229" i="61" s="1"/>
  <c r="AG124" i="59" a="1"/>
  <c r="AG124" i="59" s="1"/>
  <c r="AH244" i="61" a="1"/>
  <c r="AH244" i="61" s="1"/>
  <c r="AG110" i="59" a="1"/>
  <c r="AG110" i="59" s="1"/>
  <c r="AB124" i="60" a="1"/>
  <c r="AB124" i="60" s="1"/>
  <c r="U244" i="61" a="1"/>
  <c r="U244" i="61" s="1"/>
  <c r="S229" i="61" a="1"/>
  <c r="S229" i="61" s="1"/>
  <c r="K214" i="61" a="1"/>
  <c r="K214" i="61" s="1"/>
  <c r="AG214" i="61" a="1"/>
  <c r="AG214" i="61" s="1"/>
  <c r="M229" i="61" a="1"/>
  <c r="M229" i="61" s="1"/>
  <c r="Q117" i="60" a="1"/>
  <c r="Q117" i="60" s="1"/>
  <c r="AE244" i="61" a="1"/>
  <c r="AE244" i="61" s="1"/>
  <c r="R244" i="61" a="1"/>
  <c r="R244" i="61" s="1"/>
  <c r="K244" i="61" a="1"/>
  <c r="K244" i="61" s="1"/>
  <c r="U124" i="60" a="1"/>
  <c r="U124" i="60" s="1"/>
  <c r="L124" i="59" a="1"/>
  <c r="L124" i="59" s="1"/>
  <c r="P117" i="60" a="1"/>
  <c r="P117" i="60" s="1"/>
  <c r="H110" i="59" a="1"/>
  <c r="H110" i="59" s="1"/>
  <c r="N117" i="59" a="1"/>
  <c r="N117" i="59" s="1"/>
  <c r="U117" i="59" a="1"/>
  <c r="U117" i="59" s="1"/>
  <c r="Z244" i="61" a="1"/>
  <c r="Z244" i="61" s="1"/>
  <c r="P124" i="59" a="1"/>
  <c r="P124" i="59" s="1"/>
  <c r="O244" i="61" a="1"/>
  <c r="O244" i="61" s="1"/>
  <c r="G124" i="59" a="1"/>
  <c r="G124" i="59" s="1"/>
  <c r="AB117" i="59" a="1"/>
  <c r="AB117" i="59" s="1"/>
  <c r="Z110" i="60" a="1"/>
  <c r="Z110" i="60" s="1"/>
  <c r="G117" i="59" a="1"/>
  <c r="G117" i="59" s="1"/>
  <c r="R117" i="60" a="1"/>
  <c r="R117" i="60" s="1"/>
  <c r="Z124" i="60" a="1"/>
  <c r="Z124" i="60" s="1"/>
  <c r="W244" i="61" a="1"/>
  <c r="W244" i="61" s="1"/>
  <c r="M117" i="59" a="1"/>
  <c r="M117" i="59" s="1"/>
  <c r="AD124" i="60" a="1"/>
  <c r="AD124" i="60" s="1"/>
  <c r="AG117" i="59" a="1"/>
  <c r="AG117" i="59" s="1"/>
  <c r="AD124" i="59" a="1"/>
  <c r="AD124" i="59" s="1"/>
  <c r="AA244" i="61" a="1"/>
  <c r="AA244" i="61" s="1"/>
  <c r="H124" i="60" a="1"/>
  <c r="H124" i="60" s="1"/>
  <c r="L117" i="60" a="1"/>
  <c r="L117" i="60" s="1"/>
  <c r="N138" i="59" a="1"/>
  <c r="N138" i="59" s="1"/>
  <c r="Q131" i="60" a="1"/>
  <c r="Q131" i="60" s="1"/>
  <c r="Q131" i="59" a="1"/>
  <c r="Q131" i="59" s="1"/>
  <c r="C124" i="60" a="1"/>
  <c r="C124" i="60" s="1"/>
  <c r="J124" i="60" a="1"/>
  <c r="J124" i="60" s="1"/>
  <c r="K124" i="60" a="1"/>
  <c r="K124" i="60" s="1"/>
  <c r="N259" i="61" a="1"/>
  <c r="N259" i="61" s="1"/>
  <c r="Q244" i="61" a="1"/>
  <c r="Q244" i="61" s="1"/>
  <c r="AC244" i="61" a="1"/>
  <c r="AC244" i="61" s="1"/>
  <c r="AB131" i="60" a="1"/>
  <c r="AB131" i="60" s="1"/>
  <c r="O259" i="61" a="1"/>
  <c r="O259" i="61" s="1"/>
  <c r="G110" i="59" a="1"/>
  <c r="G110" i="59" s="1"/>
  <c r="AA124" i="60" a="1"/>
  <c r="AA124" i="60" s="1"/>
  <c r="Y131" i="60" a="1"/>
  <c r="Y131" i="60" s="1"/>
  <c r="Q124" i="59" a="1"/>
  <c r="Q124" i="59" s="1"/>
  <c r="D259" i="61" a="1"/>
  <c r="D259" i="61" s="1"/>
  <c r="R259" i="61" a="1"/>
  <c r="R259" i="61" s="1"/>
  <c r="E124" i="60" a="1"/>
  <c r="E124" i="60" s="1"/>
  <c r="I131" i="60" a="1"/>
  <c r="I131" i="60" s="1"/>
  <c r="U259" i="61" a="1"/>
  <c r="U259" i="61" s="1"/>
  <c r="AE131" i="59" a="1"/>
  <c r="AE131" i="59" s="1"/>
  <c r="F259" i="61" a="1"/>
  <c r="F259" i="61" s="1"/>
  <c r="AC131" i="59" a="1"/>
  <c r="AC131" i="59" s="1"/>
  <c r="G259" i="61" a="1"/>
  <c r="G259" i="61" s="1"/>
  <c r="Y124" i="60" a="1"/>
  <c r="Y124" i="60" s="1"/>
  <c r="N131" i="59" a="1"/>
  <c r="N131" i="59" s="1"/>
  <c r="AE131" i="60" a="1"/>
  <c r="AE131" i="60" s="1"/>
  <c r="AF131" i="59" a="1"/>
  <c r="AF131" i="59" s="1"/>
  <c r="I244" i="61" a="1"/>
  <c r="I244" i="61" s="1"/>
  <c r="M131" i="59" a="1"/>
  <c r="M131" i="59" s="1"/>
  <c r="Q259" i="61" a="1"/>
  <c r="Q259" i="61" s="1"/>
  <c r="S124" i="59" a="1"/>
  <c r="S124" i="59" s="1"/>
  <c r="S131" i="59" a="1"/>
  <c r="S131" i="59" s="1"/>
  <c r="I124" i="60" a="1"/>
  <c r="I124" i="60" s="1"/>
  <c r="C138" i="59" a="1"/>
  <c r="C138" i="59" s="1"/>
  <c r="L131" i="59" a="1"/>
  <c r="L131" i="59" s="1"/>
  <c r="Y229" i="61" a="1"/>
  <c r="Y229" i="61" s="1"/>
  <c r="Y124" i="59" a="1"/>
  <c r="Y124" i="59" s="1"/>
  <c r="U131" i="60" a="1"/>
  <c r="U131" i="60" s="1"/>
  <c r="I124" i="59" a="1"/>
  <c r="I124" i="59" s="1"/>
  <c r="C131" i="59" a="1"/>
  <c r="C131" i="59" s="1"/>
  <c r="V259" i="61" a="1"/>
  <c r="V259" i="61" s="1"/>
  <c r="V124" i="60" a="1"/>
  <c r="V124" i="60" s="1"/>
  <c r="W259" i="61" a="1"/>
  <c r="W259" i="61" s="1"/>
  <c r="K124" i="59" a="1"/>
  <c r="K124" i="59" s="1"/>
  <c r="I131" i="59" a="1"/>
  <c r="I131" i="59" s="1"/>
  <c r="K131" i="59" a="1"/>
  <c r="K131" i="59" s="1"/>
  <c r="I259" i="61" a="1"/>
  <c r="I259" i="61" s="1"/>
  <c r="AG131" i="60" a="1"/>
  <c r="AG131" i="60" s="1"/>
  <c r="Y131" i="59" a="1"/>
  <c r="Y131" i="59" s="1"/>
  <c r="AC131" i="60" a="1"/>
  <c r="AC131" i="60" s="1"/>
  <c r="AG259" i="61" a="1"/>
  <c r="AG259" i="61" s="1"/>
  <c r="Z131" i="60" a="1"/>
  <c r="Z131" i="60" s="1"/>
  <c r="X131" i="60" a="1"/>
  <c r="X131" i="60" s="1"/>
  <c r="E131" i="60" a="1"/>
  <c r="E131" i="60" s="1"/>
  <c r="T117" i="59" a="1"/>
  <c r="T117" i="59" s="1"/>
  <c r="W124" i="59" a="1"/>
  <c r="W124" i="59" s="1"/>
  <c r="AB244" i="61" a="1"/>
  <c r="AB244" i="61" s="1"/>
  <c r="AC124" i="60" a="1"/>
  <c r="AC124" i="60" s="1"/>
  <c r="H259" i="61" a="1"/>
  <c r="H259" i="61" s="1"/>
  <c r="K259" i="61" a="1"/>
  <c r="K259" i="61" s="1"/>
  <c r="D244" i="61" a="1"/>
  <c r="D244" i="61" s="1"/>
  <c r="F124" i="59" a="1"/>
  <c r="F124" i="59" s="1"/>
  <c r="Z259" i="61" a="1"/>
  <c r="Z259" i="61" s="1"/>
  <c r="J131" i="60" a="1"/>
  <c r="J131" i="60" s="1"/>
  <c r="O124" i="59" a="1"/>
  <c r="O124" i="59" s="1"/>
  <c r="W131" i="59" a="1"/>
  <c r="W131" i="59" s="1"/>
  <c r="G131" i="60" a="1"/>
  <c r="G131" i="60" s="1"/>
  <c r="N131" i="60" a="1"/>
  <c r="N131" i="60" s="1"/>
  <c r="P131" i="59" a="1"/>
  <c r="P131" i="59" s="1"/>
  <c r="P131" i="60" a="1"/>
  <c r="P131" i="60" s="1"/>
  <c r="AF124" i="59" a="1"/>
  <c r="AF124" i="59" s="1"/>
  <c r="X124" i="59" a="1"/>
  <c r="X124" i="59" s="1"/>
  <c r="T131" i="59" a="1"/>
  <c r="T131" i="59" s="1"/>
  <c r="R124" i="59" a="1"/>
  <c r="R124" i="59" s="1"/>
  <c r="AD259" i="61" a="1"/>
  <c r="AD259" i="61" s="1"/>
  <c r="AD131" i="59" a="1"/>
  <c r="AD131" i="59" s="1"/>
  <c r="V131" i="59" a="1"/>
  <c r="V131" i="59" s="1"/>
  <c r="W131" i="60" a="1"/>
  <c r="W131" i="60" s="1"/>
  <c r="H124" i="59" a="1"/>
  <c r="H124" i="59" s="1"/>
  <c r="Q229" i="61" a="1"/>
  <c r="Q229" i="61" s="1"/>
  <c r="U131" i="59" a="1"/>
  <c r="U131" i="59" s="1"/>
  <c r="AH259" i="61" a="1"/>
  <c r="AH259" i="61" s="1"/>
  <c r="Z124" i="59" a="1"/>
  <c r="Z124" i="59" s="1"/>
  <c r="N124" i="59" a="1"/>
  <c r="N124" i="59" s="1"/>
  <c r="AG244" i="61" a="1"/>
  <c r="AG244" i="61" s="1"/>
  <c r="F131" i="59" a="1"/>
  <c r="F131" i="59" s="1"/>
  <c r="O131" i="59" a="1"/>
  <c r="O131" i="59" s="1"/>
  <c r="AD131" i="60" a="1"/>
  <c r="AD131" i="60" s="1"/>
  <c r="AC259" i="61" a="1"/>
  <c r="AC259" i="61" s="1"/>
  <c r="G131" i="59" a="1"/>
  <c r="G131" i="59" s="1"/>
  <c r="V131" i="60" a="1"/>
  <c r="V131" i="60" s="1"/>
  <c r="H131" i="59" a="1"/>
  <c r="H131" i="59" s="1"/>
  <c r="P124" i="60" a="1"/>
  <c r="P124" i="60" s="1"/>
  <c r="T259" i="61" a="1"/>
  <c r="T259" i="61" s="1"/>
  <c r="J124" i="59" a="1"/>
  <c r="J124" i="59" s="1"/>
  <c r="O131" i="60" a="1"/>
  <c r="O131" i="60" s="1"/>
  <c r="D131" i="60" a="1"/>
  <c r="D131" i="60" s="1"/>
  <c r="J259" i="61" a="1"/>
  <c r="J259" i="61" s="1"/>
  <c r="S244" i="61" a="1"/>
  <c r="S244" i="61" s="1"/>
  <c r="AG131" i="59" a="1"/>
  <c r="AG131" i="59" s="1"/>
  <c r="AE259" i="61" a="1"/>
  <c r="AE259" i="61" s="1"/>
  <c r="D124" i="60" a="1"/>
  <c r="D124" i="60" s="1"/>
  <c r="S131" i="60" a="1"/>
  <c r="S131" i="60" s="1"/>
  <c r="M124" i="59" a="1"/>
  <c r="M124" i="59" s="1"/>
  <c r="S117" i="59" a="1"/>
  <c r="S117" i="59" s="1"/>
  <c r="AA131" i="59" a="1"/>
  <c r="AA131" i="59" s="1"/>
  <c r="AG124" i="60" a="1"/>
  <c r="AG124" i="60" s="1"/>
  <c r="D131" i="59" a="1"/>
  <c r="D131" i="59" s="1"/>
  <c r="AF244" i="61" a="1"/>
  <c r="AF244" i="61" s="1"/>
  <c r="AF124" i="60" a="1"/>
  <c r="AF124" i="60" s="1"/>
  <c r="T229" i="61" a="1"/>
  <c r="T229" i="61" s="1"/>
  <c r="D124" i="59" a="1"/>
  <c r="D124" i="59" s="1"/>
  <c r="Z138" i="60" a="1"/>
  <c r="Z138" i="60" s="1"/>
  <c r="F138" i="60" a="1"/>
  <c r="F138" i="60" s="1"/>
  <c r="E131" i="59" a="1"/>
  <c r="E131" i="59" s="1"/>
  <c r="AB259" i="61" a="1"/>
  <c r="AB259" i="61" s="1"/>
  <c r="AF138" i="59" a="1"/>
  <c r="AF138" i="59" s="1"/>
  <c r="X131" i="59" a="1"/>
  <c r="X131" i="59" s="1"/>
  <c r="AC138" i="59" a="1"/>
  <c r="AC138" i="59" s="1"/>
  <c r="C138" i="60" a="1"/>
  <c r="C138" i="60" s="1"/>
  <c r="AG138" i="59" a="1"/>
  <c r="AG138" i="59" s="1"/>
  <c r="AC138" i="60" a="1"/>
  <c r="AC138" i="60" s="1"/>
  <c r="Y259" i="61" a="1"/>
  <c r="Y259" i="61" s="1"/>
  <c r="E138" i="60" a="1"/>
  <c r="E138" i="60" s="1"/>
  <c r="K138" i="60" a="1"/>
  <c r="K138" i="60" s="1"/>
  <c r="Y145" i="59" a="1"/>
  <c r="Y145" i="59" s="1"/>
  <c r="AF259" i="61" a="1"/>
  <c r="AF259" i="61" s="1"/>
  <c r="L259" i="61" a="1"/>
  <c r="L259" i="61" s="1"/>
  <c r="Q138" i="59" a="1"/>
  <c r="Q138" i="59" s="1"/>
  <c r="AD138" i="60" a="1"/>
  <c r="AD138" i="60" s="1"/>
  <c r="T138" i="59" a="1"/>
  <c r="T138" i="59" s="1"/>
  <c r="P259" i="61" a="1"/>
  <c r="P259" i="61" s="1"/>
  <c r="V138" i="60" a="1"/>
  <c r="V138" i="60" s="1"/>
  <c r="Q138" i="60" a="1"/>
  <c r="Q138" i="60" s="1"/>
  <c r="R138" i="60" a="1"/>
  <c r="R138" i="60" s="1"/>
  <c r="AF138" i="60" a="1"/>
  <c r="AF138" i="60" s="1"/>
  <c r="L138" i="59" a="1"/>
  <c r="L138" i="59" s="1"/>
  <c r="I138" i="59" a="1"/>
  <c r="I138" i="59" s="1"/>
  <c r="E138" i="59" a="1"/>
  <c r="E138" i="59" s="1"/>
  <c r="O138" i="60" a="1"/>
  <c r="O138" i="60" s="1"/>
  <c r="R131" i="59" a="1"/>
  <c r="R131" i="59" s="1"/>
  <c r="AB131" i="59" a="1"/>
  <c r="AB131" i="59" s="1"/>
  <c r="X259" i="61" a="1"/>
  <c r="X259" i="61" s="1"/>
  <c r="J138" i="60" a="1"/>
  <c r="J138" i="60" s="1"/>
  <c r="U138" i="59" a="1"/>
  <c r="U138" i="59" s="1"/>
  <c r="S138" i="59" a="1"/>
  <c r="S138" i="59" s="1"/>
  <c r="Z138" i="59" a="1"/>
  <c r="Z138" i="59" s="1"/>
  <c r="T138" i="60" a="1"/>
  <c r="T138" i="60" s="1"/>
  <c r="AE138" i="59" a="1"/>
  <c r="AE138" i="59" s="1"/>
  <c r="N138" i="60" a="1"/>
  <c r="N138" i="60" s="1"/>
  <c r="L138" i="60" a="1"/>
  <c r="L138" i="60" s="1"/>
  <c r="C131" i="60" a="1"/>
  <c r="C131" i="60" s="1"/>
  <c r="U138" i="60" a="1"/>
  <c r="U138" i="60" s="1"/>
  <c r="G138" i="59" a="1"/>
  <c r="G138" i="59" s="1"/>
  <c r="X138" i="59" a="1"/>
  <c r="X138" i="59" s="1"/>
  <c r="L131" i="60" a="1"/>
  <c r="L131" i="60" s="1"/>
  <c r="M131" i="60" a="1"/>
  <c r="M131" i="60" s="1"/>
  <c r="W138" i="60" a="1"/>
  <c r="W138" i="60" s="1"/>
  <c r="F131" i="60" a="1"/>
  <c r="F131" i="60" s="1"/>
  <c r="Y138" i="59" a="1"/>
  <c r="Y138" i="59" s="1"/>
  <c r="AA124" i="59" a="1"/>
  <c r="AA124" i="59" s="1"/>
  <c r="D138" i="59" a="1"/>
  <c r="D138" i="59" s="1"/>
  <c r="Y138" i="60" a="1"/>
  <c r="Y138" i="60" s="1"/>
  <c r="M259" i="61" a="1"/>
  <c r="M259" i="61" s="1"/>
  <c r="K138" i="59" a="1"/>
  <c r="K138" i="59" s="1"/>
  <c r="H138" i="59" a="1"/>
  <c r="H138" i="59" s="1"/>
  <c r="M138" i="60" a="1"/>
  <c r="M138" i="60" s="1"/>
  <c r="M145" i="59" a="1"/>
  <c r="M145" i="59" s="1"/>
  <c r="E145" i="59" a="1"/>
  <c r="E145" i="59" s="1"/>
  <c r="AD145" i="60" a="1"/>
  <c r="AD145" i="60" s="1"/>
  <c r="AE138" i="60" a="1"/>
  <c r="AE138" i="60" s="1"/>
  <c r="H138" i="60" a="1"/>
  <c r="H138" i="60" s="1"/>
  <c r="D145" i="60" a="1"/>
  <c r="D145" i="60" s="1"/>
  <c r="H152" i="60" a="1"/>
  <c r="H152" i="60" s="1"/>
  <c r="M145" i="60" a="1"/>
  <c r="M145" i="60" s="1"/>
  <c r="D145" i="59" a="1"/>
  <c r="D145" i="59" s="1"/>
  <c r="P138" i="60" a="1"/>
  <c r="P138" i="60" s="1"/>
  <c r="S138" i="60" a="1"/>
  <c r="S138" i="60" s="1"/>
  <c r="Q145" i="60" a="1"/>
  <c r="Q145" i="60" s="1"/>
  <c r="N145" i="59" a="1"/>
  <c r="N145" i="59" s="1"/>
  <c r="T152" i="60" a="1"/>
  <c r="T152" i="60" s="1"/>
  <c r="T145" i="59" a="1"/>
  <c r="T145" i="59" s="1"/>
  <c r="O145" i="59" a="1"/>
  <c r="O145" i="59" s="1"/>
  <c r="AC145" i="59" a="1"/>
  <c r="AC145" i="59" s="1"/>
  <c r="S259" i="61" a="1"/>
  <c r="S259" i="61" s="1"/>
  <c r="J131" i="59" a="1"/>
  <c r="J131" i="59" s="1"/>
  <c r="AA259" i="61" a="1"/>
  <c r="AA259" i="61" s="1"/>
  <c r="AF131" i="60" a="1"/>
  <c r="AF131" i="60" s="1"/>
  <c r="V244" i="61" a="1"/>
  <c r="V244" i="61" s="1"/>
  <c r="AA145" i="59" a="1"/>
  <c r="AA145" i="59" s="1"/>
  <c r="T131" i="60" a="1"/>
  <c r="T131" i="60" s="1"/>
  <c r="F152" i="60" a="1"/>
  <c r="F152" i="60" s="1"/>
  <c r="AE145" i="59" a="1"/>
  <c r="AE145" i="59" s="1"/>
  <c r="R145" i="60" a="1"/>
  <c r="R145" i="60" s="1"/>
  <c r="S145" i="60" a="1"/>
  <c r="S145" i="60" s="1"/>
  <c r="H145" i="60" a="1"/>
  <c r="H145" i="60" s="1"/>
  <c r="V145" i="59" a="1"/>
  <c r="V145" i="59" s="1"/>
  <c r="Z131" i="59" a="1"/>
  <c r="Z131" i="59" s="1"/>
  <c r="AG145" i="60" a="1"/>
  <c r="AG145" i="60" s="1"/>
  <c r="AA138" i="59" a="1"/>
  <c r="AA138" i="59" s="1"/>
  <c r="L145" i="60" a="1"/>
  <c r="L145" i="60" s="1"/>
  <c r="AE124" i="60" a="1"/>
  <c r="AE124" i="60" s="1"/>
  <c r="N145" i="60" a="1"/>
  <c r="N145" i="60" s="1"/>
  <c r="AB138" i="59" a="1"/>
  <c r="AB138" i="59" s="1"/>
  <c r="O138" i="59" a="1"/>
  <c r="O138" i="59" s="1"/>
  <c r="J145" i="59" a="1"/>
  <c r="J145" i="59" s="1"/>
  <c r="I145" i="59" a="1"/>
  <c r="I145" i="59" s="1"/>
  <c r="AA131" i="60" a="1"/>
  <c r="AA131" i="60" s="1"/>
  <c r="W145" i="59" a="1"/>
  <c r="W145" i="59" s="1"/>
  <c r="J138" i="59" a="1"/>
  <c r="J138" i="59" s="1"/>
  <c r="AC145" i="60" a="1"/>
  <c r="AC145" i="60" s="1"/>
  <c r="AA145" i="60" a="1"/>
  <c r="AA145" i="60" s="1"/>
  <c r="Y145" i="60" a="1"/>
  <c r="Y145" i="60" s="1"/>
  <c r="E259" i="61" a="1"/>
  <c r="E259" i="61" s="1"/>
  <c r="T145" i="60" a="1"/>
  <c r="T145" i="60" s="1"/>
  <c r="AF145" i="60" a="1"/>
  <c r="AF145" i="60" s="1"/>
  <c r="Q145" i="59" a="1"/>
  <c r="Q145" i="59" s="1"/>
  <c r="V138" i="59" a="1"/>
  <c r="V138" i="59" s="1"/>
  <c r="U145" i="59" a="1"/>
  <c r="U145" i="59" s="1"/>
  <c r="H131" i="60" a="1"/>
  <c r="H131" i="60" s="1"/>
  <c r="G138" i="60" a="1"/>
  <c r="G138" i="60" s="1"/>
  <c r="X152" i="59" a="1"/>
  <c r="X152" i="59" s="1"/>
  <c r="O145" i="60" a="1"/>
  <c r="O145" i="60" s="1"/>
  <c r="AD145" i="59" a="1"/>
  <c r="AD145" i="59" s="1"/>
  <c r="AG145" i="59" a="1"/>
  <c r="AG145" i="59" s="1"/>
  <c r="P145" i="59" a="1"/>
  <c r="P145" i="59" s="1"/>
  <c r="AF145" i="59" a="1"/>
  <c r="AF145" i="59" s="1"/>
  <c r="V145" i="60" a="1"/>
  <c r="V145" i="60" s="1"/>
  <c r="G145" i="59" a="1"/>
  <c r="G145" i="59" s="1"/>
  <c r="J145" i="60" a="1"/>
  <c r="J145" i="60" s="1"/>
  <c r="K131" i="60" a="1"/>
  <c r="K131" i="60" s="1"/>
  <c r="G152" i="59" a="1"/>
  <c r="G152" i="59" s="1"/>
  <c r="AE152" i="60" a="1"/>
  <c r="AE152" i="60" s="1"/>
  <c r="E145" i="60" a="1"/>
  <c r="E145" i="60" s="1"/>
  <c r="F138" i="59" a="1"/>
  <c r="F138" i="59" s="1"/>
  <c r="N152" i="59" a="1"/>
  <c r="N152" i="59" s="1"/>
  <c r="W152" i="60" a="1"/>
  <c r="W152" i="60" s="1"/>
  <c r="AB145" i="60" a="1"/>
  <c r="AB145" i="60" s="1"/>
  <c r="G145" i="60" a="1"/>
  <c r="G145" i="60" s="1"/>
  <c r="Z152" i="59" a="1"/>
  <c r="Z152" i="59" s="1"/>
  <c r="AD138" i="59" a="1"/>
  <c r="AD138" i="59" s="1"/>
  <c r="C152" i="59" a="1"/>
  <c r="C152" i="59" s="1"/>
  <c r="F152" i="59" a="1"/>
  <c r="F152" i="59" s="1"/>
  <c r="AB152" i="59" a="1"/>
  <c r="AB152" i="59" s="1"/>
  <c r="L145" i="59" a="1"/>
  <c r="L145" i="59" s="1"/>
  <c r="J152" i="59" a="1"/>
  <c r="J152" i="59" s="1"/>
  <c r="AE152" i="59" a="1"/>
  <c r="AE152" i="59" s="1"/>
  <c r="AA138" i="60" a="1"/>
  <c r="AA138" i="60" s="1"/>
  <c r="K152" i="59" a="1"/>
  <c r="K152" i="59" s="1"/>
  <c r="AD152" i="59" a="1"/>
  <c r="AD152" i="59" s="1"/>
  <c r="AC152" i="59" a="1"/>
  <c r="AC152" i="59" s="1"/>
  <c r="Z145" i="60" a="1"/>
  <c r="Z145" i="60" s="1"/>
  <c r="I138" i="60" a="1"/>
  <c r="I138" i="60" s="1"/>
  <c r="V152" i="59" a="1"/>
  <c r="V152" i="59" s="1"/>
  <c r="X138" i="60" a="1"/>
  <c r="X138" i="60" s="1"/>
  <c r="Y152" i="59" a="1"/>
  <c r="Y152" i="59" s="1"/>
  <c r="F145" i="60" a="1"/>
  <c r="F145" i="60" s="1"/>
  <c r="W145" i="60" a="1"/>
  <c r="W145" i="60" s="1"/>
  <c r="AB145" i="59" a="1"/>
  <c r="AB145" i="59" s="1"/>
  <c r="W152" i="59" a="1"/>
  <c r="W152" i="59" s="1"/>
  <c r="N152" i="60" a="1"/>
  <c r="N152" i="60" s="1"/>
  <c r="I152" i="60" a="1"/>
  <c r="I152" i="60" s="1"/>
  <c r="K145" i="60" a="1"/>
  <c r="K145" i="60" s="1"/>
  <c r="C145" i="60" a="1"/>
  <c r="C145" i="60" s="1"/>
  <c r="K145" i="59" a="1"/>
  <c r="K145" i="59" s="1"/>
  <c r="X152" i="60" a="1"/>
  <c r="X152" i="60" s="1"/>
  <c r="L152" i="60" a="1"/>
  <c r="L152" i="60" s="1"/>
  <c r="Q152" i="60" a="1"/>
  <c r="Q152" i="60" s="1"/>
  <c r="R145" i="59" a="1"/>
  <c r="R145" i="59" s="1"/>
  <c r="P138" i="59" a="1"/>
  <c r="P138" i="59" s="1"/>
  <c r="AD152" i="60" a="1"/>
  <c r="AD152" i="60" s="1"/>
  <c r="U152" i="60" a="1"/>
  <c r="U152" i="60" s="1"/>
  <c r="P152" i="59" a="1"/>
  <c r="P152" i="59" s="1"/>
  <c r="AG152" i="59" a="1"/>
  <c r="AG152" i="59" s="1"/>
  <c r="F145" i="59" a="1"/>
  <c r="F145" i="59" s="1"/>
  <c r="D138" i="60" a="1"/>
  <c r="D138" i="60" s="1"/>
  <c r="V152" i="60" a="1"/>
  <c r="V152" i="60" s="1"/>
  <c r="U145" i="60" a="1"/>
  <c r="U145" i="60" s="1"/>
  <c r="Y152" i="60" a="1"/>
  <c r="Y152" i="60" s="1"/>
  <c r="S145" i="59" a="1"/>
  <c r="S145" i="59" s="1"/>
  <c r="C145" i="59" a="1"/>
  <c r="C145" i="59" s="1"/>
  <c r="AF152" i="60" a="1"/>
  <c r="AF152" i="60" s="1"/>
  <c r="X145" i="59" a="1"/>
  <c r="X145" i="59" s="1"/>
  <c r="T152" i="59" a="1"/>
  <c r="T152" i="59" s="1"/>
  <c r="X145" i="60" a="1"/>
  <c r="X145" i="60" s="1"/>
  <c r="M138" i="59" a="1"/>
  <c r="M138" i="59" s="1"/>
  <c r="C152" i="60" a="1"/>
  <c r="C152" i="60" s="1"/>
  <c r="G152" i="60" a="1"/>
  <c r="G152" i="60" s="1"/>
  <c r="AE145" i="60" a="1"/>
  <c r="AE145" i="60" s="1"/>
  <c r="Z145" i="59" a="1"/>
  <c r="Z145" i="59" s="1"/>
  <c r="Q152" i="59" a="1"/>
  <c r="Q152" i="59" s="1"/>
  <c r="D152" i="60" a="1"/>
  <c r="D152" i="60" s="1"/>
  <c r="S152" i="60" a="1"/>
  <c r="S152" i="60" s="1"/>
  <c r="AB138" i="60" a="1"/>
  <c r="AB138" i="60" s="1"/>
  <c r="P152" i="60" a="1"/>
  <c r="P152" i="60" s="1"/>
  <c r="R138" i="59" a="1"/>
  <c r="R138" i="59" s="1"/>
  <c r="W138" i="59" a="1"/>
  <c r="W138" i="59" s="1"/>
  <c r="U152" i="59" a="1"/>
  <c r="U152" i="59" s="1"/>
  <c r="X166" i="59" a="1"/>
  <c r="X166" i="59" s="1"/>
  <c r="U159" i="59" a="1"/>
  <c r="U159" i="59" s="1"/>
  <c r="C159" i="60" a="1"/>
  <c r="C159" i="60" s="1"/>
  <c r="L159" i="60" a="1"/>
  <c r="L159" i="60" s="1"/>
  <c r="AE159" i="59" a="1"/>
  <c r="AE159" i="59" s="1"/>
  <c r="H152" i="59" a="1"/>
  <c r="H152" i="59" s="1"/>
  <c r="AC159" i="59" a="1"/>
  <c r="AC159" i="59" s="1"/>
  <c r="P159" i="59" a="1"/>
  <c r="P159" i="59" s="1"/>
  <c r="AA159" i="60" a="1"/>
  <c r="AA159" i="60" s="1"/>
  <c r="AB159" i="59" a="1"/>
  <c r="AB159" i="59" s="1"/>
  <c r="P159" i="60" a="1"/>
  <c r="P159" i="60" s="1"/>
  <c r="AC159" i="60" a="1"/>
  <c r="AC159" i="60" s="1"/>
  <c r="U159" i="60" a="1"/>
  <c r="U159" i="60" s="1"/>
  <c r="H145" i="59" a="1"/>
  <c r="H145" i="59" s="1"/>
  <c r="R159" i="60" a="1"/>
  <c r="R159" i="60" s="1"/>
  <c r="Y159" i="59" a="1"/>
  <c r="Y159" i="59" s="1"/>
  <c r="C159" i="59" a="1"/>
  <c r="C159" i="59" s="1"/>
  <c r="K159" i="59" a="1"/>
  <c r="K159" i="59" s="1"/>
  <c r="K159" i="60" a="1"/>
  <c r="K159" i="60" s="1"/>
  <c r="M152" i="60" a="1"/>
  <c r="M152" i="60" s="1"/>
  <c r="V159" i="59" a="1"/>
  <c r="V159" i="59" s="1"/>
  <c r="P145" i="60" a="1"/>
  <c r="P145" i="60" s="1"/>
  <c r="F159" i="60" a="1"/>
  <c r="F159" i="60" s="1"/>
  <c r="E159" i="60" a="1"/>
  <c r="E159" i="60" s="1"/>
  <c r="X159" i="59" a="1"/>
  <c r="X159" i="59" s="1"/>
  <c r="J159" i="60" a="1"/>
  <c r="J159" i="60" s="1"/>
  <c r="AA152" i="59" a="1"/>
  <c r="AA152" i="59" s="1"/>
  <c r="T159" i="59" a="1"/>
  <c r="T159" i="59" s="1"/>
  <c r="AB159" i="60" a="1"/>
  <c r="AB159" i="60" s="1"/>
  <c r="M159" i="59" a="1"/>
  <c r="M159" i="59" s="1"/>
  <c r="AD159" i="60" a="1"/>
  <c r="AD159" i="60" s="1"/>
  <c r="I159" i="59" a="1"/>
  <c r="I159" i="59" s="1"/>
  <c r="I145" i="60" a="1"/>
  <c r="I145" i="60" s="1"/>
  <c r="O159" i="60" a="1"/>
  <c r="O159" i="60" s="1"/>
  <c r="M152" i="59" a="1"/>
  <c r="M152" i="59" s="1"/>
  <c r="AG138" i="60" a="1"/>
  <c r="AG138" i="60" s="1"/>
  <c r="H159" i="59" a="1"/>
  <c r="H159" i="59" s="1"/>
  <c r="AA159" i="59" a="1"/>
  <c r="AA159" i="59" s="1"/>
  <c r="R152" i="59" a="1"/>
  <c r="R152" i="59" s="1"/>
  <c r="D159" i="59" a="1"/>
  <c r="D159" i="59" s="1"/>
  <c r="O152" i="59" a="1"/>
  <c r="O152" i="59" s="1"/>
  <c r="AG152" i="60" a="1"/>
  <c r="AG152" i="60" s="1"/>
  <c r="AF159" i="60" a="1"/>
  <c r="AF159" i="60" s="1"/>
  <c r="J159" i="59" a="1"/>
  <c r="J159" i="59" s="1"/>
  <c r="Z152" i="60" a="1"/>
  <c r="Z152" i="60" s="1"/>
  <c r="O159" i="59" a="1"/>
  <c r="O159" i="59" s="1"/>
  <c r="I152" i="59" a="1"/>
  <c r="I152" i="59" s="1"/>
  <c r="E152" i="60" a="1"/>
  <c r="E152" i="60" s="1"/>
  <c r="I159" i="60" a="1"/>
  <c r="I159" i="60" s="1"/>
  <c r="W159" i="60" a="1"/>
  <c r="W159" i="60" s="1"/>
  <c r="AG166" i="60" a="1"/>
  <c r="AG166" i="60" s="1"/>
  <c r="C173" i="60" a="1"/>
  <c r="C173" i="60" s="1"/>
  <c r="S159" i="59" a="1"/>
  <c r="S159" i="59" s="1"/>
  <c r="Y159" i="60" a="1"/>
  <c r="Y159" i="60" s="1"/>
  <c r="G159" i="59" a="1"/>
  <c r="G159" i="59" s="1"/>
  <c r="I166" i="60" a="1"/>
  <c r="I166" i="60" s="1"/>
  <c r="C166" i="59" a="1"/>
  <c r="C166" i="59" s="1"/>
  <c r="H173" i="59" a="1"/>
  <c r="H173" i="59" s="1"/>
  <c r="W159" i="59" a="1"/>
  <c r="W159" i="59" s="1"/>
  <c r="L152" i="59" a="1"/>
  <c r="L152" i="59" s="1"/>
  <c r="U166" i="59" a="1"/>
  <c r="U166" i="59" s="1"/>
  <c r="G166" i="59" a="1"/>
  <c r="G166" i="59" s="1"/>
  <c r="N166" i="59" a="1"/>
  <c r="N166" i="59" s="1"/>
  <c r="F166" i="60" a="1"/>
  <c r="F166" i="60" s="1"/>
  <c r="Z159" i="60" a="1"/>
  <c r="Z159" i="60" s="1"/>
  <c r="AF152" i="59" a="1"/>
  <c r="AF152" i="59" s="1"/>
  <c r="F159" i="59" a="1"/>
  <c r="F159" i="59" s="1"/>
  <c r="AD166" i="60" a="1"/>
  <c r="AD166" i="60" s="1"/>
  <c r="F166" i="59" a="1"/>
  <c r="F166" i="59" s="1"/>
  <c r="K152" i="60" a="1"/>
  <c r="K152" i="60" s="1"/>
  <c r="R159" i="59" a="1"/>
  <c r="R159" i="59" s="1"/>
  <c r="L166" i="60" a="1"/>
  <c r="L166" i="60" s="1"/>
  <c r="X159" i="60" a="1"/>
  <c r="X159" i="60" s="1"/>
  <c r="O166" i="59" a="1"/>
  <c r="O166" i="59" s="1"/>
  <c r="T159" i="60" a="1"/>
  <c r="T159" i="60" s="1"/>
  <c r="D159" i="60" a="1"/>
  <c r="D159" i="60" s="1"/>
  <c r="S159" i="60" a="1"/>
  <c r="S159" i="60" s="1"/>
  <c r="AE166" i="60" a="1"/>
  <c r="AE166" i="60" s="1"/>
  <c r="E152" i="59" a="1"/>
  <c r="E152" i="59" s="1"/>
  <c r="AF159" i="59" a="1"/>
  <c r="AF159" i="59" s="1"/>
  <c r="AC166" i="60" a="1"/>
  <c r="AC166" i="60" s="1"/>
  <c r="O152" i="60" a="1"/>
  <c r="O152" i="60" s="1"/>
  <c r="S166" i="59" a="1"/>
  <c r="S166" i="59" s="1"/>
  <c r="AG159" i="59" a="1"/>
  <c r="AG159" i="59" s="1"/>
  <c r="R152" i="60" a="1"/>
  <c r="R152" i="60" s="1"/>
  <c r="E159" i="59" a="1"/>
  <c r="E159" i="59" s="1"/>
  <c r="N159" i="59" a="1"/>
  <c r="N159" i="59" s="1"/>
  <c r="AF166" i="60" a="1"/>
  <c r="AF166" i="60" s="1"/>
  <c r="AD159" i="59" a="1"/>
  <c r="AD159" i="59" s="1"/>
  <c r="V159" i="60" a="1"/>
  <c r="V159" i="60" s="1"/>
  <c r="Q159" i="60" a="1"/>
  <c r="Q159" i="60" s="1"/>
  <c r="J152" i="60" a="1"/>
  <c r="J152" i="60" s="1"/>
  <c r="AA152" i="60" a="1"/>
  <c r="AA152" i="60" s="1"/>
  <c r="Q159" i="59" a="1"/>
  <c r="Q159" i="59" s="1"/>
  <c r="L159" i="59" a="1"/>
  <c r="L159" i="59" s="1"/>
  <c r="AC152" i="60" a="1"/>
  <c r="AC152" i="60" s="1"/>
  <c r="W166" i="60" a="1"/>
  <c r="W166" i="60" s="1"/>
  <c r="S152" i="59" a="1"/>
  <c r="S152" i="59" s="1"/>
  <c r="N159" i="60" a="1"/>
  <c r="N159" i="60" s="1"/>
  <c r="O166" i="60" a="1"/>
  <c r="O166" i="60" s="1"/>
  <c r="AE166" i="59" a="1"/>
  <c r="AE166" i="59" s="1"/>
  <c r="D152" i="59" a="1"/>
  <c r="D152" i="59" s="1"/>
  <c r="AB152" i="60" a="1"/>
  <c r="AB152" i="60" s="1"/>
  <c r="AC166" i="59" a="1"/>
  <c r="AC166" i="59" s="1"/>
  <c r="AG159" i="60" a="1"/>
  <c r="AG159" i="60" s="1"/>
  <c r="P166" i="60" a="1"/>
  <c r="P166" i="60" s="1"/>
  <c r="I166" i="59" a="1"/>
  <c r="I166" i="59" s="1"/>
  <c r="J166" i="60" a="1"/>
  <c r="J166" i="60" s="1"/>
  <c r="V166" i="59" a="1"/>
  <c r="V166" i="59" s="1"/>
  <c r="M159" i="60" a="1"/>
  <c r="M159" i="60" s="1"/>
  <c r="G159" i="60" a="1"/>
  <c r="G159" i="60" s="1"/>
  <c r="H159" i="60" a="1"/>
  <c r="H159" i="60" s="1"/>
  <c r="L166" i="59" a="1"/>
  <c r="L166" i="59" s="1"/>
  <c r="Z166" i="59" a="1"/>
  <c r="Z166" i="59" s="1"/>
  <c r="AB173" i="60" a="1"/>
  <c r="AB173" i="60" s="1"/>
  <c r="AB166" i="59" a="1"/>
  <c r="AB166" i="59" s="1"/>
  <c r="G173" i="59" a="1"/>
  <c r="G173" i="59" s="1"/>
  <c r="AA173" i="60" a="1"/>
  <c r="AA173" i="60" s="1"/>
  <c r="AA166" i="59" a="1"/>
  <c r="AA166" i="59" s="1"/>
  <c r="AE173" i="60" a="1"/>
  <c r="AE173" i="60" s="1"/>
  <c r="M166" i="60" a="1"/>
  <c r="M166" i="60" s="1"/>
  <c r="Q166" i="59" a="1"/>
  <c r="Q166" i="59" s="1"/>
  <c r="AF173" i="60" a="1"/>
  <c r="AF173" i="60" s="1"/>
  <c r="AF166" i="59" a="1"/>
  <c r="AF166" i="59" s="1"/>
  <c r="E173" i="59" a="1"/>
  <c r="E173" i="59" s="1"/>
  <c r="Q173" i="60" a="1"/>
  <c r="Q173" i="60" s="1"/>
  <c r="T166" i="60" a="1"/>
  <c r="T166" i="60" s="1"/>
  <c r="H166" i="60" a="1"/>
  <c r="H166" i="60" s="1"/>
  <c r="S166" i="60" a="1"/>
  <c r="S166" i="60" s="1"/>
  <c r="M173" i="59" a="1"/>
  <c r="M173" i="59" s="1"/>
  <c r="J166" i="59" a="1"/>
  <c r="J166" i="59" s="1"/>
  <c r="Y166" i="60" a="1"/>
  <c r="Y166" i="60" s="1"/>
  <c r="I173" i="60" a="1"/>
  <c r="I173" i="60" s="1"/>
  <c r="Z159" i="59" a="1"/>
  <c r="Z159" i="59" s="1"/>
  <c r="U173" i="60" a="1"/>
  <c r="U173" i="60" s="1"/>
  <c r="P173" i="59" a="1"/>
  <c r="P173" i="59" s="1"/>
  <c r="H166" i="59" a="1"/>
  <c r="H166" i="59" s="1"/>
  <c r="E173" i="60" a="1"/>
  <c r="E173" i="60" s="1"/>
  <c r="Y166" i="59" a="1"/>
  <c r="Y166" i="59" s="1"/>
  <c r="AF173" i="59" a="1"/>
  <c r="AF173" i="59" s="1"/>
  <c r="P166" i="59" a="1"/>
  <c r="P166" i="59" s="1"/>
  <c r="D173" i="59" a="1"/>
  <c r="D173" i="59" s="1"/>
  <c r="R166" i="59" a="1"/>
  <c r="R166" i="59" s="1"/>
  <c r="AB166" i="60" a="1"/>
  <c r="AB166" i="60" s="1"/>
  <c r="AG166" i="59" a="1"/>
  <c r="AG166" i="59" s="1"/>
  <c r="AG173" i="59" a="1"/>
  <c r="AG173" i="59" s="1"/>
  <c r="Q166" i="60" a="1"/>
  <c r="Q166" i="60" s="1"/>
  <c r="T166" i="59" a="1"/>
  <c r="T166" i="59" s="1"/>
  <c r="V166" i="60" a="1"/>
  <c r="V166" i="60" s="1"/>
  <c r="AE159" i="60" a="1"/>
  <c r="AE159" i="60" s="1"/>
  <c r="D166" i="60" a="1"/>
  <c r="D166" i="60" s="1"/>
  <c r="E166" i="60" a="1"/>
  <c r="E166" i="60" s="1"/>
  <c r="D166" i="59" a="1"/>
  <c r="D166" i="59" s="1"/>
  <c r="J173" i="59" a="1"/>
  <c r="J173" i="59" s="1"/>
  <c r="G166" i="60" a="1"/>
  <c r="G166" i="60" s="1"/>
  <c r="X173" i="60" a="1"/>
  <c r="X173" i="60" s="1"/>
  <c r="AC173" i="60" a="1"/>
  <c r="AC173" i="60" s="1"/>
  <c r="R166" i="60" a="1"/>
  <c r="R166" i="60" s="1"/>
  <c r="Z166" i="60" a="1"/>
  <c r="Z166" i="60" s="1"/>
  <c r="W166" i="59" a="1"/>
  <c r="W166" i="59" s="1"/>
  <c r="M166" i="59" a="1"/>
  <c r="M166" i="59" s="1"/>
  <c r="J173" i="60" a="1"/>
  <c r="J173" i="60" s="1"/>
  <c r="K173" i="59" a="1"/>
  <c r="K173" i="59" s="1"/>
  <c r="K166" i="60" a="1"/>
  <c r="K166" i="60" s="1"/>
  <c r="E166" i="59" a="1"/>
  <c r="E166" i="59" s="1"/>
  <c r="AD180" i="60" a="1"/>
  <c r="AD180" i="60" s="1"/>
  <c r="I180" i="59" a="1"/>
  <c r="I180" i="59" s="1"/>
  <c r="R173" i="60" a="1"/>
  <c r="R173" i="60" s="1"/>
  <c r="L173" i="59" a="1"/>
  <c r="L173" i="59" s="1"/>
  <c r="W173" i="59" a="1"/>
  <c r="W173" i="59" s="1"/>
  <c r="O173" i="59" a="1"/>
  <c r="O173" i="59" s="1"/>
  <c r="N166" i="60" a="1"/>
  <c r="N166" i="60" s="1"/>
  <c r="F180" i="60" a="1"/>
  <c r="F180" i="60" s="1"/>
  <c r="O180" i="59" a="1"/>
  <c r="O180" i="59" s="1"/>
  <c r="G180" i="59" a="1"/>
  <c r="G180" i="59" s="1"/>
  <c r="X173" i="59" a="1"/>
  <c r="X173" i="59" s="1"/>
  <c r="U180" i="59" a="1"/>
  <c r="U180" i="59" s="1"/>
  <c r="AA180" i="59" a="1"/>
  <c r="AA180" i="59" s="1"/>
  <c r="AF180" i="60" a="1"/>
  <c r="AF180" i="60" s="1"/>
  <c r="T180" i="59" a="1"/>
  <c r="T180" i="59" s="1"/>
  <c r="U173" i="59" a="1"/>
  <c r="U173" i="59" s="1"/>
  <c r="M180" i="59" a="1"/>
  <c r="M180" i="59" s="1"/>
  <c r="AB173" i="59" a="1"/>
  <c r="AB173" i="59" s="1"/>
  <c r="R173" i="59" a="1"/>
  <c r="R173" i="59" s="1"/>
  <c r="AD166" i="59" a="1"/>
  <c r="AD166" i="59" s="1"/>
  <c r="K180" i="60" a="1"/>
  <c r="K180" i="60" s="1"/>
  <c r="U180" i="60" a="1"/>
  <c r="U180" i="60" s="1"/>
  <c r="K166" i="59" a="1"/>
  <c r="K166" i="59" s="1"/>
  <c r="V180" i="60" a="1"/>
  <c r="V180" i="60" s="1"/>
  <c r="C173" i="59" a="1"/>
  <c r="C173" i="59" s="1"/>
  <c r="AB180" i="59" a="1"/>
  <c r="AB180" i="59" s="1"/>
  <c r="F173" i="60" a="1"/>
  <c r="F173" i="60" s="1"/>
  <c r="Y180" i="59" a="1"/>
  <c r="Y180" i="59" s="1"/>
  <c r="N180" i="60" a="1"/>
  <c r="N180" i="60" s="1"/>
  <c r="J180" i="59" a="1"/>
  <c r="J180" i="59" s="1"/>
  <c r="W180" i="59" a="1"/>
  <c r="W180" i="59" s="1"/>
  <c r="AC180" i="59" a="1"/>
  <c r="AC180" i="59" s="1"/>
  <c r="P180" i="59" a="1"/>
  <c r="P180" i="59" s="1"/>
  <c r="L180" i="59" a="1"/>
  <c r="L180" i="59" s="1"/>
  <c r="O173" i="60" a="1"/>
  <c r="O173" i="60" s="1"/>
  <c r="AD173" i="59" a="1"/>
  <c r="AD173" i="59" s="1"/>
  <c r="X180" i="60" a="1"/>
  <c r="X180" i="60" s="1"/>
  <c r="K173" i="60" a="1"/>
  <c r="K173" i="60" s="1"/>
  <c r="L173" i="60" a="1"/>
  <c r="L173" i="60" s="1"/>
  <c r="Y173" i="60" a="1"/>
  <c r="Y173" i="60" s="1"/>
  <c r="I180" i="60" a="1"/>
  <c r="I180" i="60" s="1"/>
  <c r="V173" i="60" a="1"/>
  <c r="V173" i="60" s="1"/>
  <c r="C166" i="60" a="1"/>
  <c r="C166" i="60" s="1"/>
  <c r="X166" i="60" a="1"/>
  <c r="X166" i="60" s="1"/>
  <c r="AA166" i="60" a="1"/>
  <c r="AA166" i="60" s="1"/>
  <c r="AA173" i="59" a="1"/>
  <c r="AA173" i="59" s="1"/>
  <c r="AC173" i="59" a="1"/>
  <c r="AC173" i="59" s="1"/>
  <c r="M173" i="60" a="1"/>
  <c r="M173" i="60" s="1"/>
  <c r="D180" i="59" a="1"/>
  <c r="D180" i="59" s="1"/>
  <c r="V180" i="59" a="1"/>
  <c r="V180" i="59" s="1"/>
  <c r="H173" i="60" a="1"/>
  <c r="H173" i="60" s="1"/>
  <c r="Q180" i="60" a="1"/>
  <c r="Q180" i="60" s="1"/>
  <c r="T180" i="60" a="1"/>
  <c r="T180" i="60" s="1"/>
  <c r="AE173" i="59" a="1"/>
  <c r="AE173" i="59" s="1"/>
  <c r="G180" i="60" a="1"/>
  <c r="G180" i="60" s="1"/>
  <c r="G173" i="60" a="1"/>
  <c r="G173" i="60" s="1"/>
  <c r="V173" i="59" a="1"/>
  <c r="V173" i="59" s="1"/>
  <c r="U166" i="60" a="1"/>
  <c r="U166" i="60" s="1"/>
  <c r="S180" i="60" a="1"/>
  <c r="S180" i="60" s="1"/>
  <c r="AG173" i="60" a="1"/>
  <c r="AG173" i="60" s="1"/>
  <c r="AE180" i="60" a="1"/>
  <c r="AE180" i="60" s="1"/>
  <c r="O180" i="60" a="1"/>
  <c r="O180" i="60" s="1"/>
  <c r="AG180" i="60" a="1"/>
  <c r="AG180" i="60" s="1"/>
  <c r="D173" i="60" a="1"/>
  <c r="D173" i="60" s="1"/>
  <c r="J180" i="60" a="1"/>
  <c r="J180" i="60" s="1"/>
  <c r="P180" i="60" a="1"/>
  <c r="P180" i="60" s="1"/>
  <c r="H180" i="59" a="1"/>
  <c r="H180" i="59" s="1"/>
  <c r="W173" i="60" a="1"/>
  <c r="W173" i="60" s="1"/>
  <c r="H180" i="60" a="1"/>
  <c r="H180" i="60" s="1"/>
  <c r="T173" i="59" a="1"/>
  <c r="T173" i="59" s="1"/>
  <c r="Y173" i="59" a="1"/>
  <c r="Y173" i="59" s="1"/>
  <c r="S173" i="59" a="1"/>
  <c r="S173" i="59" s="1"/>
  <c r="F180" i="59" a="1"/>
  <c r="F180" i="59" s="1"/>
  <c r="P173" i="60" a="1"/>
  <c r="P173" i="60" s="1"/>
  <c r="S173" i="60" a="1"/>
  <c r="S173" i="60" s="1"/>
  <c r="X180" i="59" a="1"/>
  <c r="X180" i="59" s="1"/>
  <c r="AC180" i="60" a="1"/>
  <c r="AC180" i="60" s="1"/>
  <c r="Q180" i="59" a="1"/>
  <c r="Q180" i="59" s="1"/>
  <c r="Z180" i="60" a="1"/>
  <c r="Z180" i="60" s="1"/>
  <c r="Q173" i="59" a="1"/>
  <c r="Q173" i="59" s="1"/>
  <c r="G208" i="60" a="1"/>
  <c r="G208" i="60" s="1"/>
  <c r="AG187" i="59" a="1"/>
  <c r="AG187" i="59" s="1"/>
  <c r="R194" i="59" a="1"/>
  <c r="R194" i="59" s="1"/>
  <c r="Z187" i="60" a="1"/>
  <c r="Z187" i="60" s="1"/>
  <c r="C208" i="59" a="1"/>
  <c r="C208" i="59" s="1"/>
  <c r="U201" i="59" a="1"/>
  <c r="U201" i="59" s="1"/>
  <c r="AC201" i="59" a="1"/>
  <c r="AC201" i="59" s="1"/>
  <c r="W187" i="59" a="1"/>
  <c r="W187" i="59" s="1"/>
  <c r="H208" i="60" a="1"/>
  <c r="H208" i="60" s="1"/>
  <c r="E180" i="59" a="1"/>
  <c r="E180" i="59" s="1"/>
  <c r="G215" i="60" a="1"/>
  <c r="G215" i="60" s="1"/>
  <c r="C215" i="60" a="1"/>
  <c r="C215" i="60" s="1"/>
  <c r="Z215" i="60" a="1"/>
  <c r="Z215" i="60" s="1"/>
  <c r="V215" i="60" a="1"/>
  <c r="V215" i="60" s="1"/>
  <c r="Q208" i="59" a="1"/>
  <c r="Q208" i="59" s="1"/>
  <c r="N208" i="60" a="1"/>
  <c r="N208" i="60" s="1"/>
  <c r="D180" i="60" a="1"/>
  <c r="D180" i="60" s="1"/>
  <c r="M187" i="59" a="1"/>
  <c r="M187" i="59" s="1"/>
  <c r="AF187" i="60" a="1"/>
  <c r="AF187" i="60" s="1"/>
  <c r="D194" i="59" a="1"/>
  <c r="D194" i="59" s="1"/>
  <c r="K187" i="60" a="1"/>
  <c r="K187" i="60" s="1"/>
  <c r="R215" i="59" a="1"/>
  <c r="R215" i="59" s="1"/>
  <c r="E215" i="59" a="1"/>
  <c r="E215" i="59" s="1"/>
  <c r="I201" i="60" a="1"/>
  <c r="I201" i="60" s="1"/>
  <c r="AB180" i="60" a="1"/>
  <c r="AB180" i="60" s="1"/>
  <c r="I173" i="59" a="1"/>
  <c r="I173" i="59" s="1"/>
  <c r="Q194" i="60" a="1"/>
  <c r="Q194" i="60" s="1"/>
  <c r="AA194" i="59" a="1"/>
  <c r="AA194" i="59" s="1"/>
  <c r="O201" i="60" a="1"/>
  <c r="O201" i="60" s="1"/>
  <c r="S194" i="59" a="1"/>
  <c r="S194" i="59" s="1"/>
  <c r="AC194" i="60" a="1"/>
  <c r="AC194" i="60" s="1"/>
  <c r="AF208" i="60" a="1"/>
  <c r="AF208" i="60" s="1"/>
  <c r="W180" i="60" a="1"/>
  <c r="W180" i="60" s="1"/>
  <c r="K215" i="60" a="1"/>
  <c r="K215" i="60" s="1"/>
  <c r="AC215" i="60" a="1"/>
  <c r="AC215" i="60" s="1"/>
  <c r="AF215" i="60" a="1"/>
  <c r="AF215" i="60" s="1"/>
  <c r="AB215" i="60" a="1"/>
  <c r="AB215" i="60" s="1"/>
  <c r="AC208" i="59" a="1"/>
  <c r="AC208" i="59" s="1"/>
  <c r="AB194" i="59" a="1"/>
  <c r="AB194" i="59" s="1"/>
  <c r="D208" i="59" a="1"/>
  <c r="D208" i="59" s="1"/>
  <c r="R180" i="59" a="1"/>
  <c r="R180" i="59" s="1"/>
  <c r="K208" i="59" a="1"/>
  <c r="K208" i="59" s="1"/>
  <c r="AE201" i="60" a="1"/>
  <c r="AE201" i="60" s="1"/>
  <c r="Q194" i="59" a="1"/>
  <c r="Q194" i="59" s="1"/>
  <c r="F194" i="59" a="1"/>
  <c r="F194" i="59" s="1"/>
  <c r="U215" i="59" a="1"/>
  <c r="U215" i="59" s="1"/>
  <c r="D215" i="59" a="1"/>
  <c r="D215" i="59" s="1"/>
  <c r="K215" i="59" a="1"/>
  <c r="K215" i="59" s="1"/>
  <c r="O201" i="59" a="1"/>
  <c r="O201" i="59" s="1"/>
  <c r="G187" i="60" a="1"/>
  <c r="G187" i="60" s="1"/>
  <c r="L201" i="60" a="1"/>
  <c r="L201" i="60" s="1"/>
  <c r="AE208" i="59" a="1"/>
  <c r="AE208" i="59" s="1"/>
  <c r="J187" i="59" a="1"/>
  <c r="J187" i="59" s="1"/>
  <c r="U187" i="59" a="1"/>
  <c r="U187" i="59" s="1"/>
  <c r="C187" i="59" a="1"/>
  <c r="C187" i="59" s="1"/>
  <c r="C201" i="60" a="1"/>
  <c r="C201" i="60" s="1"/>
  <c r="AA187" i="60" a="1"/>
  <c r="AA187" i="60" s="1"/>
  <c r="J194" i="60" a="1"/>
  <c r="J194" i="60" s="1"/>
  <c r="AD201" i="60" a="1"/>
  <c r="AD201" i="60" s="1"/>
  <c r="Y194" i="59" a="1"/>
  <c r="Y194" i="59" s="1"/>
  <c r="D187" i="59" a="1"/>
  <c r="D187" i="59" s="1"/>
  <c r="AO218" i="60"/>
  <c r="F215" i="60" a="1"/>
  <c r="F215" i="60" s="1"/>
  <c r="I215" i="60" a="1"/>
  <c r="I215" i="60" s="1"/>
  <c r="X187" i="59" a="1"/>
  <c r="X187" i="59" s="1"/>
  <c r="AB187" i="60" a="1"/>
  <c r="AB187" i="60" s="1"/>
  <c r="N208" i="59" a="1"/>
  <c r="N208" i="59" s="1"/>
  <c r="P187" i="59" a="1"/>
  <c r="P187" i="59" s="1"/>
  <c r="W208" i="59" a="1"/>
  <c r="W208" i="59" s="1"/>
  <c r="L194" i="59" a="1"/>
  <c r="L194" i="59" s="1"/>
  <c r="T187" i="59" a="1"/>
  <c r="T187" i="59" s="1"/>
  <c r="W194" i="59" a="1"/>
  <c r="W194" i="59" s="1"/>
  <c r="H215" i="59" a="1"/>
  <c r="H215" i="59" s="1"/>
  <c r="J215" i="59" a="1"/>
  <c r="J215" i="59" s="1"/>
  <c r="Q215" i="59" a="1"/>
  <c r="Q215" i="59" s="1"/>
  <c r="G194" i="60" a="1"/>
  <c r="G194" i="60" s="1"/>
  <c r="U208" i="59" a="1"/>
  <c r="U208" i="59" s="1"/>
  <c r="R201" i="60" a="1"/>
  <c r="R201" i="60" s="1"/>
  <c r="H201" i="59" a="1"/>
  <c r="H201" i="59" s="1"/>
  <c r="U194" i="60" a="1"/>
  <c r="U194" i="60" s="1"/>
  <c r="AG194" i="60" a="1"/>
  <c r="AG194" i="60" s="1"/>
  <c r="W187" i="60" a="1"/>
  <c r="W187" i="60" s="1"/>
  <c r="R194" i="60" a="1"/>
  <c r="R194" i="60" s="1"/>
  <c r="F208" i="59" a="1"/>
  <c r="F208" i="59" s="1"/>
  <c r="D201" i="59" a="1"/>
  <c r="D201" i="59" s="1"/>
  <c r="M215" i="60" a="1"/>
  <c r="M215" i="60" s="1"/>
  <c r="AA215" i="60" a="1"/>
  <c r="AA215" i="60" s="1"/>
  <c r="S215" i="60" a="1"/>
  <c r="S215" i="60" s="1"/>
  <c r="E187" i="60" a="1"/>
  <c r="E187" i="60" s="1"/>
  <c r="AD173" i="60" a="1"/>
  <c r="AD173" i="60" s="1"/>
  <c r="Z208" i="59" a="1"/>
  <c r="Z208" i="59" s="1"/>
  <c r="Y201" i="60" a="1"/>
  <c r="Y201" i="60" s="1"/>
  <c r="AC187" i="59" a="1"/>
  <c r="AC187" i="59" s="1"/>
  <c r="Z194" i="59" a="1"/>
  <c r="Z194" i="59" s="1"/>
  <c r="AG180" i="59" a="1"/>
  <c r="AG180" i="59" s="1"/>
  <c r="Q208" i="60" a="1"/>
  <c r="Q208" i="60" s="1"/>
  <c r="X215" i="59" a="1"/>
  <c r="X215" i="59" s="1"/>
  <c r="G215" i="59" a="1"/>
  <c r="G215" i="59" s="1"/>
  <c r="N215" i="59" a="1"/>
  <c r="N215" i="59" s="1"/>
  <c r="P215" i="59" a="1"/>
  <c r="P215" i="59" s="1"/>
  <c r="W215" i="59" a="1"/>
  <c r="W215" i="59" s="1"/>
  <c r="R201" i="59" a="1"/>
  <c r="R201" i="59" s="1"/>
  <c r="AD180" i="59" a="1"/>
  <c r="AD180" i="59" s="1"/>
  <c r="V187" i="60" a="1"/>
  <c r="V187" i="60" s="1"/>
  <c r="X208" i="59" a="1"/>
  <c r="X208" i="59" s="1"/>
  <c r="O187" i="60" a="1"/>
  <c r="O187" i="60" s="1"/>
  <c r="AF180" i="59" a="1"/>
  <c r="AF180" i="59" s="1"/>
  <c r="AD187" i="59" a="1"/>
  <c r="AD187" i="59" s="1"/>
  <c r="E208" i="59" a="1"/>
  <c r="E208" i="59" s="1"/>
  <c r="S180" i="59" a="1"/>
  <c r="S180" i="59" s="1"/>
  <c r="AD208" i="59" a="1"/>
  <c r="AD208" i="59" s="1"/>
  <c r="M187" i="60" a="1"/>
  <c r="M187" i="60" s="1"/>
  <c r="I208" i="59" a="1"/>
  <c r="I208" i="59" s="1"/>
  <c r="AD194" i="59" a="1"/>
  <c r="AD194" i="59" s="1"/>
  <c r="U187" i="60" a="1"/>
  <c r="U187" i="60" s="1"/>
  <c r="Z173" i="60" a="1"/>
  <c r="Z173" i="60" s="1"/>
  <c r="J208" i="60" a="1"/>
  <c r="J208" i="60" s="1"/>
  <c r="F201" i="59" a="1"/>
  <c r="F201" i="59" s="1"/>
  <c r="AG208" i="60" a="1"/>
  <c r="AG208" i="60" s="1"/>
  <c r="C201" i="59" a="1"/>
  <c r="C201" i="59" s="1"/>
  <c r="O194" i="59" a="1"/>
  <c r="O194" i="59" s="1"/>
  <c r="AD215" i="60" a="1"/>
  <c r="AD215" i="60" s="1"/>
  <c r="AB201" i="60" a="1"/>
  <c r="AB201" i="60" s="1"/>
  <c r="G194" i="59" a="1"/>
  <c r="G194" i="59" s="1"/>
  <c r="Y180" i="60" a="1"/>
  <c r="Y180" i="60" s="1"/>
  <c r="Y187" i="59" a="1"/>
  <c r="Y187" i="59" s="1"/>
  <c r="N187" i="59" a="1"/>
  <c r="N187" i="59" s="1"/>
  <c r="K208" i="60" a="1"/>
  <c r="K208" i="60" s="1"/>
  <c r="AD208" i="60" a="1"/>
  <c r="AD208" i="60" s="1"/>
  <c r="P194" i="60" a="1"/>
  <c r="P194" i="60" s="1"/>
  <c r="AA215" i="59" a="1"/>
  <c r="AA215" i="59" s="1"/>
  <c r="M215" i="59" a="1"/>
  <c r="M215" i="59" s="1"/>
  <c r="T215" i="59" a="1"/>
  <c r="T215" i="59" s="1"/>
  <c r="V215" i="59" a="1"/>
  <c r="V215" i="59" s="1"/>
  <c r="AC215" i="59" a="1"/>
  <c r="AC215" i="59" s="1"/>
  <c r="AB187" i="59" a="1"/>
  <c r="AB187" i="59" s="1"/>
  <c r="AK225" i="60" l="1" a="1"/>
  <c r="AK225" i="60" s="1"/>
  <c r="AK211" i="60" a="1"/>
  <c r="AK211" i="60" s="1"/>
  <c r="AK224" i="60" a="1"/>
  <c r="AK224" i="60" s="1"/>
  <c r="AK183" i="60" a="1"/>
  <c r="AK183" i="60" s="1"/>
  <c r="AK210" i="60" a="1"/>
  <c r="AK210" i="60" s="1"/>
  <c r="AK197" i="60" a="1"/>
  <c r="AK197" i="60" s="1"/>
  <c r="AK225" i="59" a="1"/>
  <c r="AK225" i="59" s="1"/>
  <c r="AO224" i="59"/>
  <c r="AJ135" i="61"/>
  <c r="AJ130" i="61"/>
  <c r="AJ131" i="61"/>
  <c r="AJ129" i="61"/>
  <c r="AJ126" i="61"/>
  <c r="AJ127" i="61"/>
  <c r="AJ128" i="61"/>
  <c r="AJ132" i="61"/>
  <c r="AJ133" i="61"/>
  <c r="AJ134" i="61"/>
  <c r="AI64" i="59"/>
  <c r="AI63" i="59"/>
  <c r="AI57" i="60"/>
  <c r="AI56" i="60"/>
  <c r="AJ59" i="61"/>
  <c r="AJ58" i="61"/>
  <c r="AJ51" i="61"/>
  <c r="AJ54" i="61"/>
  <c r="AJ56" i="61"/>
  <c r="AJ57" i="61"/>
  <c r="AJ60" i="61"/>
  <c r="AJ53" i="61"/>
  <c r="AJ52" i="61"/>
  <c r="AJ55" i="61"/>
  <c r="AO225" i="60"/>
  <c r="AI29" i="60"/>
  <c r="AI28" i="60"/>
  <c r="AJ30" i="61"/>
  <c r="AJ23" i="61"/>
  <c r="AJ29" i="61"/>
  <c r="AJ25" i="61"/>
  <c r="AJ21" i="61"/>
  <c r="AJ24" i="61"/>
  <c r="AJ26" i="61"/>
  <c r="AJ27" i="61"/>
  <c r="AJ22" i="61"/>
  <c r="AK196" i="59" a="1"/>
  <c r="AK196" i="59" s="1"/>
  <c r="AK197" i="59" a="1"/>
  <c r="AK197" i="59" s="1"/>
  <c r="AK148" i="59" a="1"/>
  <c r="AK148" i="59" s="1"/>
  <c r="AK147" i="59" a="1"/>
  <c r="AK147" i="59" s="1"/>
  <c r="AI71" i="59"/>
  <c r="AI70" i="59"/>
  <c r="AI43" i="60"/>
  <c r="AI42" i="60"/>
  <c r="AJ206" i="61"/>
  <c r="AJ204" i="61"/>
  <c r="AJ208" i="61"/>
  <c r="AJ203" i="61"/>
  <c r="AJ205" i="61"/>
  <c r="AJ207" i="61"/>
  <c r="AJ201" i="61"/>
  <c r="AJ210" i="61"/>
  <c r="AJ202" i="61"/>
  <c r="AJ209" i="61"/>
  <c r="AK203" i="59" a="1"/>
  <c r="AK203" i="59" s="1"/>
  <c r="AK204" i="59" a="1"/>
  <c r="AK204" i="59" s="1"/>
  <c r="AK134" i="59" a="1"/>
  <c r="AK134" i="59" s="1"/>
  <c r="AK133" i="59" a="1"/>
  <c r="AK133" i="59" s="1"/>
  <c r="AI126" i="59"/>
  <c r="AI127" i="59"/>
  <c r="AJ217" i="61"/>
  <c r="AJ218" i="61"/>
  <c r="AJ222" i="61"/>
  <c r="AJ224" i="61"/>
  <c r="AJ219" i="61"/>
  <c r="AJ220" i="61"/>
  <c r="AJ225" i="61"/>
  <c r="AJ216" i="61"/>
  <c r="AJ223" i="61"/>
  <c r="AJ221" i="61"/>
  <c r="AK85" i="60" a="1"/>
  <c r="AK85" i="60" s="1"/>
  <c r="AK84" i="60" a="1"/>
  <c r="AK84" i="60" s="1"/>
  <c r="AK78" i="60" a="1"/>
  <c r="AK78" i="60" s="1"/>
  <c r="AK77" i="60" a="1"/>
  <c r="AK77" i="60" s="1"/>
  <c r="AI35" i="59"/>
  <c r="AI36" i="59"/>
  <c r="AI113" i="59"/>
  <c r="AI112" i="59"/>
  <c r="AK161" i="59" a="1"/>
  <c r="AK161" i="59" s="1"/>
  <c r="AK162" i="59" a="1"/>
  <c r="AK162" i="59" s="1"/>
  <c r="AL264" i="61" a="1"/>
  <c r="AL264" i="61" s="1"/>
  <c r="AL268" i="61" a="1"/>
  <c r="AL268" i="61" s="1"/>
  <c r="AL263" i="61" a="1"/>
  <c r="AL263" i="61" s="1"/>
  <c r="AL267" i="61" a="1"/>
  <c r="AL267" i="61" s="1"/>
  <c r="AL266" i="61" a="1"/>
  <c r="AL266" i="61" s="1"/>
  <c r="AL265" i="61" a="1"/>
  <c r="AL265" i="61" s="1"/>
  <c r="AL269" i="61" a="1"/>
  <c r="AL269" i="61" s="1"/>
  <c r="AL262" i="61" a="1"/>
  <c r="AL262" i="61" s="1"/>
  <c r="AL270" i="61" a="1"/>
  <c r="AL270" i="61" s="1"/>
  <c r="AL261" i="61" a="1"/>
  <c r="AL261" i="61" s="1"/>
  <c r="AK127" i="60" a="1"/>
  <c r="AK127" i="60" s="1"/>
  <c r="AK126" i="60" a="1"/>
  <c r="AK126" i="60" s="1"/>
  <c r="AK98" i="60" a="1"/>
  <c r="AK98" i="60" s="1"/>
  <c r="AK99" i="60" a="1"/>
  <c r="AK99" i="60" s="1"/>
  <c r="AI50" i="59"/>
  <c r="AI49" i="59"/>
  <c r="AI42" i="59"/>
  <c r="AI43" i="59"/>
  <c r="AI29" i="59"/>
  <c r="AI28" i="59"/>
  <c r="AK224" i="59" a="1"/>
  <c r="AK224" i="59" s="1"/>
  <c r="AK217" i="60" a="1"/>
  <c r="AK217" i="60" s="1"/>
  <c r="AK169" i="60" a="1"/>
  <c r="AK169" i="60" s="1"/>
  <c r="AK168" i="60" a="1"/>
  <c r="AK168" i="60" s="1"/>
  <c r="AK176" i="60" a="1"/>
  <c r="AK176" i="60" s="1"/>
  <c r="AK175" i="60" a="1"/>
  <c r="AK175" i="60" s="1"/>
  <c r="AK154" i="59" a="1"/>
  <c r="AK154" i="59" s="1"/>
  <c r="AK155" i="59" a="1"/>
  <c r="AK155" i="59" s="1"/>
  <c r="AJ231" i="61"/>
  <c r="AJ236" i="61"/>
  <c r="AJ235" i="61"/>
  <c r="AJ232" i="61"/>
  <c r="AJ233" i="61"/>
  <c r="AJ239" i="61"/>
  <c r="AJ237" i="61"/>
  <c r="AJ238" i="61"/>
  <c r="AJ240" i="61"/>
  <c r="AJ234" i="61"/>
  <c r="AI120" i="59"/>
  <c r="AI119" i="59"/>
  <c r="AI36" i="60"/>
  <c r="AI35" i="60"/>
  <c r="AO225" i="59"/>
  <c r="AK190" i="60" a="1"/>
  <c r="AK190" i="60" s="1"/>
  <c r="AK189" i="60" a="1"/>
  <c r="AK189" i="60" s="1"/>
  <c r="AK169" i="59" a="1"/>
  <c r="AK169" i="59" s="1"/>
  <c r="AK168" i="59" a="1"/>
  <c r="AK168" i="59" s="1"/>
  <c r="AK161" i="60" a="1"/>
  <c r="AK161" i="60" s="1"/>
  <c r="AK162" i="60" a="1"/>
  <c r="AK162" i="60" s="1"/>
  <c r="AJ252" i="61"/>
  <c r="AJ254" i="61"/>
  <c r="AJ247" i="61"/>
  <c r="AJ253" i="61"/>
  <c r="AJ250" i="61"/>
  <c r="AJ248" i="61"/>
  <c r="AJ251" i="61"/>
  <c r="AJ255" i="61"/>
  <c r="AJ246" i="61"/>
  <c r="AJ249" i="61"/>
  <c r="AI57" i="59"/>
  <c r="AI56" i="59"/>
  <c r="AI22" i="59"/>
  <c r="AI21" i="59"/>
  <c r="AK217" i="59" a="1"/>
  <c r="AK217" i="59" s="1"/>
  <c r="AK218" i="59" a="1"/>
  <c r="AK218" i="59" s="1"/>
  <c r="AK204" i="60" a="1"/>
  <c r="AK204" i="60" s="1"/>
  <c r="AK203" i="60" a="1"/>
  <c r="AK203" i="60" s="1"/>
  <c r="AK148" i="60" a="1"/>
  <c r="AK148" i="60" s="1"/>
  <c r="AK147" i="60" a="1"/>
  <c r="AK147" i="60" s="1"/>
  <c r="AK141" i="60" a="1"/>
  <c r="AK141" i="60" s="1"/>
  <c r="AK140" i="60" a="1"/>
  <c r="AK140" i="60" s="1"/>
  <c r="AK113" i="60" a="1"/>
  <c r="AK113" i="60" s="1"/>
  <c r="AK112" i="60" a="1"/>
  <c r="AK112" i="60" s="1"/>
  <c r="AK105" i="60" a="1"/>
  <c r="AK105" i="60" s="1"/>
  <c r="AK106" i="60" a="1"/>
  <c r="AK106" i="60" s="1"/>
  <c r="AI99" i="59"/>
  <c r="AI98" i="59"/>
  <c r="AJ163" i="61"/>
  <c r="AJ156" i="61"/>
  <c r="AJ158" i="61"/>
  <c r="AJ165" i="61"/>
  <c r="AJ164" i="61"/>
  <c r="AJ160" i="61"/>
  <c r="AJ157" i="61"/>
  <c r="AJ161" i="61"/>
  <c r="AJ159" i="61"/>
  <c r="AJ162" i="61"/>
  <c r="AK218" i="60" a="1"/>
  <c r="AK218" i="60" s="1"/>
  <c r="AK189" i="59" a="1"/>
  <c r="AK189" i="59" s="1"/>
  <c r="AK190" i="59" a="1"/>
  <c r="AK190" i="59" s="1"/>
  <c r="AK155" i="60" a="1"/>
  <c r="AK155" i="60" s="1"/>
  <c r="AK154" i="60" a="1"/>
  <c r="AK154" i="60" s="1"/>
  <c r="AK120" i="60" a="1"/>
  <c r="AK120" i="60" s="1"/>
  <c r="AK119" i="60" a="1"/>
  <c r="AK119" i="60" s="1"/>
  <c r="AI106" i="59"/>
  <c r="AI105" i="59"/>
  <c r="AJ194" i="61"/>
  <c r="AJ190" i="61"/>
  <c r="AJ191" i="61"/>
  <c r="AJ188" i="61"/>
  <c r="AJ192" i="61"/>
  <c r="AJ186" i="61"/>
  <c r="AJ187" i="61"/>
  <c r="AJ193" i="61"/>
  <c r="AJ195" i="61"/>
  <c r="AJ189" i="61"/>
  <c r="AI91" i="59"/>
  <c r="AI92" i="59"/>
  <c r="AK71" i="60" a="1"/>
  <c r="AK71" i="60" s="1"/>
  <c r="AK70" i="60" a="1"/>
  <c r="AK70" i="60" s="1"/>
  <c r="AJ88" i="61"/>
  <c r="AJ82" i="61"/>
  <c r="AJ89" i="61"/>
  <c r="AJ83" i="61"/>
  <c r="AJ84" i="61"/>
  <c r="AJ85" i="61"/>
  <c r="AJ86" i="61"/>
  <c r="AJ87" i="61"/>
  <c r="AJ90" i="61"/>
  <c r="AJ81" i="61"/>
  <c r="AJ28" i="61"/>
  <c r="AM231" i="59"/>
  <c r="AH227" i="59"/>
  <c r="AN232" i="59"/>
  <c r="AO228" i="59"/>
  <c r="AE228" i="59" a="1"/>
  <c r="AE228" i="59" s="1"/>
  <c r="AE229" i="59" s="1" a="1"/>
  <c r="AE229" i="59" s="1"/>
  <c r="Y228" i="59" a="1"/>
  <c r="Y228" i="59" s="1"/>
  <c r="Y229" i="59" s="1" a="1"/>
  <c r="Y229" i="59" s="1"/>
  <c r="S228" i="59" a="1"/>
  <c r="S228" i="59" s="1"/>
  <c r="S229" i="59" s="1" a="1"/>
  <c r="S229" i="59" s="1"/>
  <c r="M228" i="59" a="1"/>
  <c r="M228" i="59" s="1"/>
  <c r="M229" i="59" s="1" a="1"/>
  <c r="M229" i="59" s="1"/>
  <c r="G228" i="59" a="1"/>
  <c r="G228" i="59" s="1"/>
  <c r="G229" i="59" s="1" a="1"/>
  <c r="G229" i="59" s="1"/>
  <c r="AM232" i="59"/>
  <c r="AN228" i="59"/>
  <c r="B227" i="59"/>
  <c r="AJ231" i="59"/>
  <c r="AM228" i="59"/>
  <c r="AD228" i="59" a="1"/>
  <c r="AD228" i="59" s="1"/>
  <c r="AD229" i="59" s="1" a="1"/>
  <c r="AD229" i="59" s="1"/>
  <c r="X228" i="59" a="1"/>
  <c r="X228" i="59" s="1"/>
  <c r="X229" i="59" s="1" a="1"/>
  <c r="X229" i="59" s="1"/>
  <c r="R228" i="59" a="1"/>
  <c r="R228" i="59" s="1"/>
  <c r="R229" i="59" s="1" a="1"/>
  <c r="R229" i="59" s="1"/>
  <c r="L228" i="59" a="1"/>
  <c r="L228" i="59" s="1"/>
  <c r="L229" i="59" s="1" a="1"/>
  <c r="L229" i="59" s="1"/>
  <c r="F228" i="59" a="1"/>
  <c r="F228" i="59" s="1"/>
  <c r="F229" i="59" s="1" a="1"/>
  <c r="F229" i="59" s="1"/>
  <c r="AI231" i="59"/>
  <c r="AK228" i="59"/>
  <c r="AJ232" i="59"/>
  <c r="AH231" i="59"/>
  <c r="AJ228" i="59"/>
  <c r="AC228" i="59" a="1"/>
  <c r="AC228" i="59" s="1"/>
  <c r="AC229" i="59" s="1" a="1"/>
  <c r="AC229" i="59" s="1"/>
  <c r="W228" i="59" a="1"/>
  <c r="W228" i="59" s="1"/>
  <c r="W229" i="59" s="1" a="1"/>
  <c r="W229" i="59" s="1"/>
  <c r="Q228" i="59" a="1"/>
  <c r="Q228" i="59" s="1"/>
  <c r="Q229" i="59" s="1" a="1"/>
  <c r="Q229" i="59" s="1"/>
  <c r="K228" i="59" a="1"/>
  <c r="K228" i="59" s="1"/>
  <c r="K229" i="59" s="1" a="1"/>
  <c r="K229" i="59" s="1"/>
  <c r="E228" i="59" a="1"/>
  <c r="E228" i="59" s="1"/>
  <c r="E229" i="59" s="1" a="1"/>
  <c r="E229" i="59" s="1"/>
  <c r="AI232" i="59"/>
  <c r="B231" i="59"/>
  <c r="AI228" i="59"/>
  <c r="AH232" i="59"/>
  <c r="B230" i="59"/>
  <c r="AH228" i="59"/>
  <c r="AB228" i="59" a="1"/>
  <c r="AB228" i="59" s="1"/>
  <c r="AB229" i="59" s="1" a="1"/>
  <c r="AB229" i="59" s="1"/>
  <c r="V228" i="59" a="1"/>
  <c r="V228" i="59" s="1"/>
  <c r="V229" i="59" s="1" a="1"/>
  <c r="V229" i="59" s="1"/>
  <c r="P228" i="59" a="1"/>
  <c r="P228" i="59" s="1"/>
  <c r="P229" i="59" s="1" a="1"/>
  <c r="P229" i="59" s="1"/>
  <c r="J228" i="59" a="1"/>
  <c r="J228" i="59" s="1"/>
  <c r="J229" i="59" s="1" a="1"/>
  <c r="J229" i="59" s="1"/>
  <c r="D228" i="59" a="1"/>
  <c r="D228" i="59" s="1"/>
  <c r="D229" i="59" s="1" a="1"/>
  <c r="D229" i="59" s="1"/>
  <c r="B232" i="59"/>
  <c r="AP231" i="59"/>
  <c r="AG228" i="59" a="1"/>
  <c r="AG228" i="59" s="1"/>
  <c r="AG229" i="59" s="1" a="1"/>
  <c r="AG229" i="59" s="1"/>
  <c r="AA228" i="59" a="1"/>
  <c r="AA228" i="59" s="1"/>
  <c r="AA229" i="59" s="1" a="1"/>
  <c r="AA229" i="59" s="1"/>
  <c r="U228" i="59" a="1"/>
  <c r="U228" i="59" s="1"/>
  <c r="U229" i="59" s="1" a="1"/>
  <c r="U229" i="59" s="1"/>
  <c r="O228" i="59" a="1"/>
  <c r="O228" i="59" s="1"/>
  <c r="O229" i="59" s="1" a="1"/>
  <c r="O229" i="59" s="1"/>
  <c r="I228" i="59" a="1"/>
  <c r="I228" i="59" s="1"/>
  <c r="I229" i="59" s="1" a="1"/>
  <c r="I229" i="59" s="1"/>
  <c r="C228" i="59" a="1"/>
  <c r="C228" i="59" s="1"/>
  <c r="C229" i="59" s="1" a="1"/>
  <c r="C229" i="59" s="1"/>
  <c r="B229" i="59"/>
  <c r="B228" i="59"/>
  <c r="AF228" i="59" a="1"/>
  <c r="AF228" i="59" s="1"/>
  <c r="AF229" i="59" s="1" a="1"/>
  <c r="AF229" i="59" s="1"/>
  <c r="Z228" i="59" a="1"/>
  <c r="Z228" i="59" s="1"/>
  <c r="Z229" i="59" s="1" a="1"/>
  <c r="Z229" i="59" s="1"/>
  <c r="T228" i="59" a="1"/>
  <c r="T228" i="59" s="1"/>
  <c r="T229" i="59" s="1" a="1"/>
  <c r="T229" i="59" s="1"/>
  <c r="N228" i="59" a="1"/>
  <c r="N228" i="59" s="1"/>
  <c r="N229" i="59" s="1" a="1"/>
  <c r="N229" i="59" s="1"/>
  <c r="AP232" i="59"/>
  <c r="H228" i="59" a="1"/>
  <c r="H228" i="59" s="1"/>
  <c r="H229" i="59" s="1" a="1"/>
  <c r="H229" i="59" s="1"/>
  <c r="AN231" i="59"/>
  <c r="AM227" i="59"/>
  <c r="C234" i="59"/>
  <c r="AM231" i="60"/>
  <c r="AH227" i="60"/>
  <c r="AJ231" i="60"/>
  <c r="AM228" i="60"/>
  <c r="AD228" i="60" a="1"/>
  <c r="AD228" i="60" s="1"/>
  <c r="AD229" i="60" s="1" a="1"/>
  <c r="AD229" i="60" s="1"/>
  <c r="X228" i="60" a="1"/>
  <c r="X228" i="60" s="1"/>
  <c r="X229" i="60" s="1" a="1"/>
  <c r="X229" i="60" s="1"/>
  <c r="R228" i="60" a="1"/>
  <c r="R228" i="60" s="1"/>
  <c r="R229" i="60" s="1" a="1"/>
  <c r="R229" i="60" s="1"/>
  <c r="L228" i="60" a="1"/>
  <c r="L228" i="60" s="1"/>
  <c r="L229" i="60" s="1" a="1"/>
  <c r="L229" i="60" s="1"/>
  <c r="F228" i="60" a="1"/>
  <c r="F228" i="60" s="1"/>
  <c r="F229" i="60" s="1" a="1"/>
  <c r="F229" i="60" s="1"/>
  <c r="AI231" i="60"/>
  <c r="AK228" i="60"/>
  <c r="AJ232" i="60"/>
  <c r="AH231" i="60"/>
  <c r="AJ228" i="60"/>
  <c r="AC228" i="60" a="1"/>
  <c r="AC228" i="60" s="1"/>
  <c r="AC229" i="60" s="1" a="1"/>
  <c r="AC229" i="60" s="1"/>
  <c r="W228" i="60" a="1"/>
  <c r="W228" i="60" s="1"/>
  <c r="W229" i="60" s="1" a="1"/>
  <c r="W229" i="60" s="1"/>
  <c r="Q228" i="60" a="1"/>
  <c r="Q228" i="60" s="1"/>
  <c r="Q229" i="60" s="1" a="1"/>
  <c r="Q229" i="60" s="1"/>
  <c r="K228" i="60" a="1"/>
  <c r="K228" i="60" s="1"/>
  <c r="K229" i="60" s="1" a="1"/>
  <c r="K229" i="60" s="1"/>
  <c r="E228" i="60" a="1"/>
  <c r="E228" i="60" s="1"/>
  <c r="E229" i="60" s="1" a="1"/>
  <c r="E229" i="60" s="1"/>
  <c r="AI232" i="60"/>
  <c r="B231" i="60"/>
  <c r="AI228" i="60"/>
  <c r="AH232" i="60"/>
  <c r="B230" i="60"/>
  <c r="AH228" i="60"/>
  <c r="AB228" i="60" a="1"/>
  <c r="AB228" i="60" s="1"/>
  <c r="AB229" i="60" s="1" a="1"/>
  <c r="AB229" i="60" s="1"/>
  <c r="V228" i="60" a="1"/>
  <c r="V228" i="60" s="1"/>
  <c r="V229" i="60" s="1" a="1"/>
  <c r="V229" i="60" s="1"/>
  <c r="P228" i="60" a="1"/>
  <c r="P228" i="60" s="1"/>
  <c r="P229" i="60" s="1" a="1"/>
  <c r="P229" i="60" s="1"/>
  <c r="J228" i="60" a="1"/>
  <c r="J228" i="60" s="1"/>
  <c r="J229" i="60" s="1" a="1"/>
  <c r="J229" i="60" s="1"/>
  <c r="D228" i="60" a="1"/>
  <c r="D228" i="60" s="1"/>
  <c r="D229" i="60" s="1" a="1"/>
  <c r="D229" i="60" s="1"/>
  <c r="AN231" i="60"/>
  <c r="Z228" i="60" a="1"/>
  <c r="Z228" i="60" s="1"/>
  <c r="Z229" i="60" s="1" a="1"/>
  <c r="Z229" i="60" s="1"/>
  <c r="N228" i="60" a="1"/>
  <c r="N228" i="60" s="1"/>
  <c r="N229" i="60" s="1" a="1"/>
  <c r="N229" i="60" s="1"/>
  <c r="AM227" i="60"/>
  <c r="AN228" i="60"/>
  <c r="B227" i="60"/>
  <c r="C234" i="60"/>
  <c r="AG228" i="60" a="1"/>
  <c r="AG228" i="60" s="1"/>
  <c r="AG229" i="60" s="1" a="1"/>
  <c r="AG229" i="60" s="1"/>
  <c r="U228" i="60" a="1"/>
  <c r="U228" i="60" s="1"/>
  <c r="U229" i="60" s="1" a="1"/>
  <c r="U229" i="60" s="1"/>
  <c r="I228" i="60" a="1"/>
  <c r="I228" i="60" s="1"/>
  <c r="I229" i="60" s="1" a="1"/>
  <c r="I229" i="60" s="1"/>
  <c r="AM232" i="60"/>
  <c r="B232" i="60"/>
  <c r="B229" i="60"/>
  <c r="H228" i="60" a="1"/>
  <c r="H228" i="60" s="1"/>
  <c r="H229" i="60" s="1" a="1"/>
  <c r="H229" i="60" s="1"/>
  <c r="AO228" i="60"/>
  <c r="G228" i="60" a="1"/>
  <c r="G228" i="60" s="1"/>
  <c r="G229" i="60" s="1" a="1"/>
  <c r="G229" i="60" s="1"/>
  <c r="AE228" i="60" a="1"/>
  <c r="AE228" i="60" s="1"/>
  <c r="AE229" i="60" s="1" a="1"/>
  <c r="AE229" i="60" s="1"/>
  <c r="B228" i="60"/>
  <c r="AA228" i="60" a="1"/>
  <c r="AA228" i="60" s="1"/>
  <c r="AA229" i="60" s="1" a="1"/>
  <c r="AA229" i="60" s="1"/>
  <c r="Y228" i="60" a="1"/>
  <c r="Y228" i="60" s="1"/>
  <c r="Y229" i="60" s="1" a="1"/>
  <c r="Y229" i="60" s="1"/>
  <c r="AP232" i="60"/>
  <c r="T228" i="60" a="1"/>
  <c r="T228" i="60" s="1"/>
  <c r="T229" i="60" s="1" a="1"/>
  <c r="T229" i="60" s="1"/>
  <c r="AF228" i="60" a="1"/>
  <c r="AF228" i="60" s="1"/>
  <c r="AF229" i="60" s="1" a="1"/>
  <c r="AF229" i="60" s="1"/>
  <c r="S228" i="60" a="1"/>
  <c r="S228" i="60" s="1"/>
  <c r="S229" i="60" s="1" a="1"/>
  <c r="S229" i="60" s="1"/>
  <c r="O228" i="60" a="1"/>
  <c r="O228" i="60" s="1"/>
  <c r="O229" i="60" s="1" a="1"/>
  <c r="O229" i="60" s="1"/>
  <c r="AN232" i="60"/>
  <c r="AP231" i="60"/>
  <c r="M228" i="60" a="1"/>
  <c r="M228" i="60" s="1"/>
  <c r="M229" i="60" s="1" a="1"/>
  <c r="M229" i="60" s="1"/>
  <c r="C228" i="60" a="1"/>
  <c r="C228" i="60" s="1"/>
  <c r="C229" i="60" s="1" a="1"/>
  <c r="C229" i="60" s="1"/>
  <c r="AK196" i="60" a="1"/>
  <c r="AK196" i="60" s="1"/>
  <c r="AK140" i="59" a="1"/>
  <c r="AK140" i="59" s="1"/>
  <c r="AK141" i="59" a="1"/>
  <c r="AK141" i="59" s="1"/>
  <c r="AJ105" i="61"/>
  <c r="AJ103" i="61"/>
  <c r="AJ99" i="61"/>
  <c r="AJ104" i="61"/>
  <c r="AJ96" i="61"/>
  <c r="AJ97" i="61"/>
  <c r="AJ102" i="61"/>
  <c r="AJ98" i="61"/>
  <c r="AJ100" i="61"/>
  <c r="AJ101" i="61"/>
  <c r="AI22" i="60"/>
  <c r="AI21" i="60"/>
  <c r="AJ173" i="61"/>
  <c r="AJ177" i="61"/>
  <c r="AJ176" i="61"/>
  <c r="AJ178" i="61"/>
  <c r="AJ171" i="61"/>
  <c r="AJ172" i="61"/>
  <c r="AJ180" i="61"/>
  <c r="AJ179" i="61"/>
  <c r="AJ175" i="61"/>
  <c r="AJ174" i="61"/>
  <c r="AK91" i="60" a="1"/>
  <c r="AK91" i="60" s="1"/>
  <c r="AK92" i="60" a="1"/>
  <c r="AK92" i="60" s="1"/>
  <c r="AI84" i="59"/>
  <c r="AI85" i="59"/>
  <c r="AI78" i="59"/>
  <c r="AI77" i="59"/>
  <c r="AJ143" i="61"/>
  <c r="AJ147" i="61"/>
  <c r="AJ144" i="61"/>
  <c r="AJ148" i="61"/>
  <c r="AJ149" i="61"/>
  <c r="AJ145" i="61"/>
  <c r="AJ142" i="61"/>
  <c r="AJ150" i="61"/>
  <c r="AJ146" i="61"/>
  <c r="AJ141" i="61"/>
  <c r="AK64" i="60" a="1"/>
  <c r="AK64" i="60" s="1"/>
  <c r="AK63" i="60" a="1"/>
  <c r="AK63" i="60" s="1"/>
  <c r="AI50" i="60"/>
  <c r="AI49" i="60"/>
  <c r="AJ45" i="61"/>
  <c r="AJ42" i="61"/>
  <c r="AJ39" i="61"/>
  <c r="AJ38" i="61"/>
  <c r="AJ44" i="61"/>
  <c r="AJ36" i="61"/>
  <c r="AJ43" i="61"/>
  <c r="AJ41" i="61"/>
  <c r="AJ40" i="61"/>
  <c r="AJ37" i="61"/>
  <c r="AP221" i="60" a="1"/>
  <c r="AP221" i="60" s="1"/>
  <c r="AK182" i="60" a="1"/>
  <c r="AK182" i="60" s="1"/>
  <c r="AK211" i="59" a="1"/>
  <c r="AK211" i="59" s="1"/>
  <c r="AK210" i="59" a="1"/>
  <c r="AK210" i="59" s="1"/>
  <c r="AK175" i="59" a="1"/>
  <c r="AK175" i="59" s="1"/>
  <c r="AK176" i="59" a="1"/>
  <c r="AK176" i="59" s="1"/>
  <c r="AK133" i="60" a="1"/>
  <c r="AK133" i="60" s="1"/>
  <c r="AK134" i="60" a="1"/>
  <c r="AK134" i="60" s="1"/>
  <c r="AJ118" i="61"/>
  <c r="AJ114" i="61"/>
  <c r="AJ117" i="61"/>
  <c r="AJ119" i="61"/>
  <c r="AJ113" i="61"/>
  <c r="AJ112" i="61"/>
  <c r="AJ116" i="61"/>
  <c r="AJ111" i="61"/>
  <c r="AJ120" i="61"/>
  <c r="AJ115" i="61"/>
  <c r="AJ72" i="61"/>
  <c r="AJ73" i="61"/>
  <c r="AJ67" i="61"/>
  <c r="AJ74" i="61"/>
  <c r="AJ68" i="61"/>
  <c r="AJ70" i="61"/>
  <c r="AJ75" i="61"/>
  <c r="AJ66" i="61"/>
  <c r="AJ69" i="61"/>
  <c r="AJ71" i="61"/>
  <c r="AK182" i="59" a="1"/>
  <c r="AK182" i="59" s="1"/>
  <c r="AK183" i="59" a="1"/>
  <c r="AK183" i="59" s="1"/>
  <c r="AO231" i="60" l="1"/>
  <c r="AK232" i="60" a="1"/>
  <c r="AK232" i="60" s="1"/>
  <c r="AO232" i="59"/>
  <c r="AK231" i="60" a="1"/>
  <c r="AK231" i="60" s="1"/>
  <c r="AK231" i="59" a="1"/>
  <c r="AK231" i="59" s="1"/>
  <c r="AK232" i="59" a="1"/>
  <c r="AK232" i="59" s="1"/>
  <c r="AK49" i="59" a="1"/>
  <c r="AK49" i="59" s="1"/>
  <c r="AJ49" i="59"/>
  <c r="AK127" i="59" a="1"/>
  <c r="AK127" i="59" s="1"/>
  <c r="AJ127" i="59"/>
  <c r="AL203" i="61" a="1"/>
  <c r="AL203" i="61" s="1"/>
  <c r="AK203" i="61"/>
  <c r="AO22" i="61"/>
  <c r="AL22" i="61" a="1"/>
  <c r="AL22" i="61" s="1"/>
  <c r="AK22" i="61"/>
  <c r="AL55" i="61" a="1"/>
  <c r="AL55" i="61" s="1"/>
  <c r="AK55" i="61"/>
  <c r="AK63" i="59" a="1"/>
  <c r="AK63" i="59" s="1"/>
  <c r="AJ63" i="59"/>
  <c r="AL69" i="61" a="1"/>
  <c r="AL69" i="61" s="1"/>
  <c r="AK69" i="61"/>
  <c r="AL116" i="61" a="1"/>
  <c r="AL116" i="61" s="1"/>
  <c r="AK116" i="61"/>
  <c r="AL45" i="61" a="1"/>
  <c r="AL45" i="61" s="1"/>
  <c r="AK45" i="61"/>
  <c r="AK144" i="61"/>
  <c r="AL144" i="61" a="1"/>
  <c r="AL144" i="61" s="1"/>
  <c r="AL180" i="61" a="1"/>
  <c r="AL180" i="61" s="1"/>
  <c r="AK180" i="61"/>
  <c r="AL102" i="61" a="1"/>
  <c r="AL102" i="61" s="1"/>
  <c r="AK102" i="61"/>
  <c r="AN239" i="59"/>
  <c r="AM239" i="59"/>
  <c r="AH239" i="59"/>
  <c r="B237" i="59"/>
  <c r="B239" i="59"/>
  <c r="B236" i="59"/>
  <c r="AP239" i="59"/>
  <c r="AN238" i="59"/>
  <c r="AM238" i="59"/>
  <c r="AK235" i="59"/>
  <c r="AJ238" i="59"/>
  <c r="AJ235" i="59"/>
  <c r="AC235" i="59" a="1"/>
  <c r="AC235" i="59" s="1"/>
  <c r="AC236" i="59" s="1" a="1"/>
  <c r="AC236" i="59" s="1"/>
  <c r="W235" i="59" a="1"/>
  <c r="W235" i="59" s="1"/>
  <c r="W236" i="59" s="1" a="1"/>
  <c r="W236" i="59" s="1"/>
  <c r="Q235" i="59" a="1"/>
  <c r="Q235" i="59" s="1"/>
  <c r="Q236" i="59" s="1" a="1"/>
  <c r="Q236" i="59" s="1"/>
  <c r="K235" i="59" a="1"/>
  <c r="K235" i="59" s="1"/>
  <c r="K236" i="59" s="1" a="1"/>
  <c r="K236" i="59" s="1"/>
  <c r="E235" i="59" a="1"/>
  <c r="E235" i="59" s="1"/>
  <c r="E236" i="59" s="1" a="1"/>
  <c r="E236" i="59" s="1"/>
  <c r="AI238" i="59"/>
  <c r="AI235" i="59"/>
  <c r="AH238" i="59"/>
  <c r="AH235" i="59"/>
  <c r="AB235" i="59" a="1"/>
  <c r="AB235" i="59" s="1"/>
  <c r="AB236" i="59" s="1" a="1"/>
  <c r="AB236" i="59" s="1"/>
  <c r="V235" i="59" a="1"/>
  <c r="V235" i="59" s="1"/>
  <c r="V236" i="59" s="1" a="1"/>
  <c r="V236" i="59" s="1"/>
  <c r="P235" i="59" a="1"/>
  <c r="P235" i="59" s="1"/>
  <c r="P236" i="59" s="1" a="1"/>
  <c r="P236" i="59" s="1"/>
  <c r="J235" i="59" a="1"/>
  <c r="J235" i="59" s="1"/>
  <c r="J236" i="59" s="1" a="1"/>
  <c r="J236" i="59" s="1"/>
  <c r="D235" i="59" a="1"/>
  <c r="D235" i="59" s="1"/>
  <c r="D236" i="59" s="1" a="1"/>
  <c r="D236" i="59" s="1"/>
  <c r="B238" i="59"/>
  <c r="AG235" i="59" a="1"/>
  <c r="AG235" i="59" s="1"/>
  <c r="AG236" i="59" s="1" a="1"/>
  <c r="AG236" i="59" s="1"/>
  <c r="AA235" i="59" a="1"/>
  <c r="AA235" i="59" s="1"/>
  <c r="AA236" i="59" s="1" a="1"/>
  <c r="AA236" i="59" s="1"/>
  <c r="U235" i="59" a="1"/>
  <c r="U235" i="59" s="1"/>
  <c r="U236" i="59" s="1" a="1"/>
  <c r="U236" i="59" s="1"/>
  <c r="O235" i="59" a="1"/>
  <c r="O235" i="59" s="1"/>
  <c r="O236" i="59" s="1" a="1"/>
  <c r="O236" i="59" s="1"/>
  <c r="I235" i="59" a="1"/>
  <c r="I235" i="59" s="1"/>
  <c r="I236" i="59" s="1" a="1"/>
  <c r="I236" i="59" s="1"/>
  <c r="C235" i="59" a="1"/>
  <c r="C235" i="59" s="1"/>
  <c r="C236" i="59" s="1" a="1"/>
  <c r="C236" i="59" s="1"/>
  <c r="B235" i="59"/>
  <c r="AF235" i="59" a="1"/>
  <c r="AF235" i="59" s="1"/>
  <c r="AF236" i="59" s="1" a="1"/>
  <c r="AF236" i="59" s="1"/>
  <c r="Z235" i="59" a="1"/>
  <c r="Z235" i="59" s="1"/>
  <c r="Z236" i="59" s="1" a="1"/>
  <c r="Z236" i="59" s="1"/>
  <c r="T235" i="59" a="1"/>
  <c r="T235" i="59" s="1"/>
  <c r="T236" i="59" s="1" a="1"/>
  <c r="T236" i="59" s="1"/>
  <c r="N235" i="59" a="1"/>
  <c r="N235" i="59" s="1"/>
  <c r="N236" i="59" s="1" a="1"/>
  <c r="N236" i="59" s="1"/>
  <c r="H235" i="59" a="1"/>
  <c r="H235" i="59" s="1"/>
  <c r="H236" i="59" s="1" a="1"/>
  <c r="H236" i="59" s="1"/>
  <c r="AM234" i="59"/>
  <c r="AH234" i="59"/>
  <c r="AJ239" i="59"/>
  <c r="AO235" i="59"/>
  <c r="AE235" i="59" a="1"/>
  <c r="AE235" i="59" s="1"/>
  <c r="AE236" i="59" s="1" a="1"/>
  <c r="AE236" i="59" s="1"/>
  <c r="Y235" i="59" a="1"/>
  <c r="Y235" i="59" s="1"/>
  <c r="Y236" i="59" s="1" a="1"/>
  <c r="Y236" i="59" s="1"/>
  <c r="S235" i="59" a="1"/>
  <c r="S235" i="59" s="1"/>
  <c r="S236" i="59" s="1" a="1"/>
  <c r="S236" i="59" s="1"/>
  <c r="M235" i="59" a="1"/>
  <c r="M235" i="59" s="1"/>
  <c r="M236" i="59" s="1" a="1"/>
  <c r="M236" i="59" s="1"/>
  <c r="G235" i="59" a="1"/>
  <c r="G235" i="59" s="1"/>
  <c r="G236" i="59" s="1" a="1"/>
  <c r="G236" i="59" s="1"/>
  <c r="AI239" i="59"/>
  <c r="AN235" i="59"/>
  <c r="B234" i="59"/>
  <c r="X235" i="59" a="1"/>
  <c r="X235" i="59" s="1"/>
  <c r="X236" i="59" s="1" a="1"/>
  <c r="X236" i="59" s="1"/>
  <c r="R235" i="59" a="1"/>
  <c r="R235" i="59" s="1"/>
  <c r="R236" i="59" s="1" a="1"/>
  <c r="R236" i="59" s="1"/>
  <c r="L235" i="59" a="1"/>
  <c r="L235" i="59" s="1"/>
  <c r="L236" i="59" s="1" a="1"/>
  <c r="L236" i="59" s="1"/>
  <c r="F235" i="59" a="1"/>
  <c r="F235" i="59" s="1"/>
  <c r="F236" i="59" s="1" a="1"/>
  <c r="F236" i="59" s="1"/>
  <c r="AP238" i="59"/>
  <c r="AM235" i="59"/>
  <c r="AD235" i="59" a="1"/>
  <c r="AD235" i="59" s="1"/>
  <c r="AD236" i="59" s="1" a="1"/>
  <c r="AD236" i="59" s="1"/>
  <c r="C241" i="59"/>
  <c r="AP235" i="59" s="1" a="1"/>
  <c r="AP235" i="59" s="1"/>
  <c r="AP228" i="59" a="1"/>
  <c r="AP228" i="59" s="1"/>
  <c r="AK88" i="61"/>
  <c r="AL88" i="61" a="1"/>
  <c r="AL88" i="61" s="1"/>
  <c r="AL191" i="61" a="1"/>
  <c r="AL191" i="61" s="1"/>
  <c r="AK191" i="61"/>
  <c r="AL162" i="61" a="1"/>
  <c r="AL162" i="61" s="1"/>
  <c r="AK162" i="61"/>
  <c r="AN21" i="59"/>
  <c r="AK21" i="59" a="1"/>
  <c r="AK21" i="59" s="1"/>
  <c r="AJ21" i="59"/>
  <c r="AK254" i="61"/>
  <c r="AL254" i="61" a="1"/>
  <c r="AL254" i="61" s="1"/>
  <c r="AK120" i="59" a="1"/>
  <c r="AK120" i="59" s="1"/>
  <c r="AJ120" i="59"/>
  <c r="AK50" i="59" a="1"/>
  <c r="AK50" i="59" s="1"/>
  <c r="AJ50" i="59"/>
  <c r="AK126" i="59" a="1"/>
  <c r="AK126" i="59" s="1"/>
  <c r="AJ126" i="59"/>
  <c r="AL208" i="61" a="1"/>
  <c r="AL208" i="61" s="1"/>
  <c r="AK208" i="61"/>
  <c r="AO27" i="61"/>
  <c r="AL27" i="61" a="1"/>
  <c r="AL27" i="61" s="1"/>
  <c r="AK27" i="61"/>
  <c r="AL52" i="61" a="1"/>
  <c r="AL52" i="61" s="1"/>
  <c r="AK52" i="61"/>
  <c r="AK64" i="59" a="1"/>
  <c r="AK64" i="59" s="1"/>
  <c r="AJ64" i="59"/>
  <c r="AL71" i="61" a="1"/>
  <c r="AL71" i="61" s="1"/>
  <c r="AK71" i="61"/>
  <c r="AL148" i="61" a="1"/>
  <c r="AL148" i="61" s="1"/>
  <c r="AK148" i="61"/>
  <c r="AL98" i="61" a="1"/>
  <c r="AL98" i="61" s="1"/>
  <c r="AK98" i="61"/>
  <c r="AL66" i="61" a="1"/>
  <c r="AL66" i="61" s="1"/>
  <c r="AK66" i="61"/>
  <c r="AL112" i="61" a="1"/>
  <c r="AL112" i="61" s="1"/>
  <c r="AK112" i="61"/>
  <c r="AK49" i="60" a="1"/>
  <c r="AK49" i="60" s="1"/>
  <c r="AJ49" i="60"/>
  <c r="AL147" i="61" a="1"/>
  <c r="AL147" i="61" s="1"/>
  <c r="AK147" i="61"/>
  <c r="AL172" i="61" a="1"/>
  <c r="AL172" i="61" s="1"/>
  <c r="AK172" i="61"/>
  <c r="AL97" i="61" a="1"/>
  <c r="AL97" i="61" s="1"/>
  <c r="AK97" i="61"/>
  <c r="AO231" i="59"/>
  <c r="AL190" i="61" a="1"/>
  <c r="AL190" i="61" s="1"/>
  <c r="AK190" i="61"/>
  <c r="AK159" i="61"/>
  <c r="AL159" i="61" a="1"/>
  <c r="AL159" i="61" s="1"/>
  <c r="AN22" i="59"/>
  <c r="AK22" i="59" a="1"/>
  <c r="AK22" i="59" s="1"/>
  <c r="AJ22" i="59"/>
  <c r="AL252" i="61" a="1"/>
  <c r="AL252" i="61" s="1"/>
  <c r="AK252" i="61"/>
  <c r="AL234" i="61" a="1"/>
  <c r="AL234" i="61" s="1"/>
  <c r="AK234" i="61"/>
  <c r="AL221" i="61" a="1"/>
  <c r="AL221" i="61" s="1"/>
  <c r="AK221" i="61"/>
  <c r="AK204" i="61"/>
  <c r="AL204" i="61" a="1"/>
  <c r="AL204" i="61" s="1"/>
  <c r="AO26" i="61"/>
  <c r="AL26" i="61" a="1"/>
  <c r="AL26" i="61" s="1"/>
  <c r="AK26" i="61"/>
  <c r="AL53" i="61" a="1"/>
  <c r="AL53" i="61" s="1"/>
  <c r="AK53" i="61"/>
  <c r="AL134" i="61" a="1"/>
  <c r="AL134" i="61" s="1"/>
  <c r="AK134" i="61"/>
  <c r="AL146" i="61" a="1"/>
  <c r="AL146" i="61" s="1"/>
  <c r="AK146" i="61"/>
  <c r="AL36" i="61" a="1"/>
  <c r="AL36" i="61" s="1"/>
  <c r="AK36" i="61"/>
  <c r="AL72" i="61" a="1"/>
  <c r="AL72" i="61" s="1"/>
  <c r="AK72" i="61"/>
  <c r="AL42" i="61" a="1"/>
  <c r="AL42" i="61" s="1"/>
  <c r="AK42" i="61"/>
  <c r="AK99" i="59" a="1"/>
  <c r="AK99" i="59" s="1"/>
  <c r="AJ99" i="59"/>
  <c r="AJ119" i="59"/>
  <c r="AK119" i="59" a="1"/>
  <c r="AK119" i="59" s="1"/>
  <c r="AK50" i="60" a="1"/>
  <c r="AK50" i="60" s="1"/>
  <c r="AJ50" i="60"/>
  <c r="AL96" i="61" a="1"/>
  <c r="AL96" i="61" s="1"/>
  <c r="AK96" i="61"/>
  <c r="AO28" i="61"/>
  <c r="AL28" i="61" a="1"/>
  <c r="AL28" i="61" s="1"/>
  <c r="AK28" i="61"/>
  <c r="AL194" i="61" a="1"/>
  <c r="AL194" i="61" s="1"/>
  <c r="AK194" i="61"/>
  <c r="AL161" i="61" a="1"/>
  <c r="AL161" i="61" s="1"/>
  <c r="AK161" i="61"/>
  <c r="AK56" i="59" a="1"/>
  <c r="AK56" i="59" s="1"/>
  <c r="AJ56" i="59"/>
  <c r="AK240" i="61"/>
  <c r="AL240" i="61" a="1"/>
  <c r="AL240" i="61" s="1"/>
  <c r="AL223" i="61" a="1"/>
  <c r="AL223" i="61" s="1"/>
  <c r="AK223" i="61"/>
  <c r="AL206" i="61" a="1"/>
  <c r="AL206" i="61" s="1"/>
  <c r="AK206" i="61"/>
  <c r="AO24" i="61"/>
  <c r="AL24" i="61" a="1"/>
  <c r="AL24" i="61" s="1"/>
  <c r="AK24" i="61"/>
  <c r="AL60" i="61" a="1"/>
  <c r="AL60" i="61" s="1"/>
  <c r="AK60" i="61"/>
  <c r="AL133" i="61" a="1"/>
  <c r="AL133" i="61" s="1"/>
  <c r="AK133" i="61"/>
  <c r="AK84" i="59" a="1"/>
  <c r="AK84" i="59" s="1"/>
  <c r="AJ84" i="59"/>
  <c r="AL188" i="61" a="1"/>
  <c r="AL188" i="61" s="1"/>
  <c r="AK188" i="61"/>
  <c r="AL247" i="61" a="1"/>
  <c r="AL247" i="61" s="1"/>
  <c r="AK247" i="61"/>
  <c r="AL75" i="61" a="1"/>
  <c r="AL75" i="61" s="1"/>
  <c r="AK75" i="61"/>
  <c r="AK143" i="61"/>
  <c r="AL143" i="61" a="1"/>
  <c r="AL143" i="61" s="1"/>
  <c r="AL119" i="61" a="1"/>
  <c r="AL119" i="61" s="1"/>
  <c r="AK119" i="61"/>
  <c r="AK37" i="61"/>
  <c r="AL37" i="61" a="1"/>
  <c r="AL37" i="61" s="1"/>
  <c r="AL81" i="61" a="1"/>
  <c r="AL81" i="61" s="1"/>
  <c r="AK81" i="61"/>
  <c r="AK92" i="59" a="1"/>
  <c r="AK92" i="59" s="1"/>
  <c r="AJ92" i="59"/>
  <c r="AK105" i="59" a="1"/>
  <c r="AK105" i="59" s="1"/>
  <c r="AJ105" i="59"/>
  <c r="AK157" i="61"/>
  <c r="AL157" i="61" a="1"/>
  <c r="AL157" i="61" s="1"/>
  <c r="AK57" i="59" a="1"/>
  <c r="AK57" i="59" s="1"/>
  <c r="AJ57" i="59"/>
  <c r="AL238" i="61" a="1"/>
  <c r="AL238" i="61" s="1"/>
  <c r="AK238" i="61"/>
  <c r="AL216" i="61" a="1"/>
  <c r="AL216" i="61" s="1"/>
  <c r="AK216" i="61"/>
  <c r="AK42" i="60" a="1"/>
  <c r="AK42" i="60" s="1"/>
  <c r="AJ42" i="60"/>
  <c r="AO21" i="61"/>
  <c r="AL21" i="61" a="1"/>
  <c r="AL21" i="61" s="1"/>
  <c r="AK21" i="61"/>
  <c r="AL57" i="61" a="1"/>
  <c r="AL57" i="61" s="1"/>
  <c r="AK57" i="61"/>
  <c r="AL132" i="61" a="1"/>
  <c r="AL132" i="61" s="1"/>
  <c r="AK132" i="61"/>
  <c r="AN21" i="60"/>
  <c r="AK21" i="60" a="1"/>
  <c r="AK21" i="60" s="1"/>
  <c r="AJ21" i="60"/>
  <c r="AL44" i="61" a="1"/>
  <c r="AL44" i="61" s="1"/>
  <c r="AK44" i="61"/>
  <c r="AL111" i="61" a="1"/>
  <c r="AL111" i="61" s="1"/>
  <c r="AK111" i="61"/>
  <c r="AL179" i="61" a="1"/>
  <c r="AL179" i="61" s="1"/>
  <c r="AK179" i="61"/>
  <c r="AL82" i="61" a="1"/>
  <c r="AL82" i="61" s="1"/>
  <c r="AK82" i="61"/>
  <c r="AL113" i="61" a="1"/>
  <c r="AL113" i="61" s="1"/>
  <c r="AK113" i="61"/>
  <c r="AL171" i="61" a="1"/>
  <c r="AL171" i="61" s="1"/>
  <c r="AK171" i="61"/>
  <c r="AL70" i="61" a="1"/>
  <c r="AL70" i="61" s="1"/>
  <c r="AK70" i="61"/>
  <c r="AK77" i="59" a="1"/>
  <c r="AK77" i="59" s="1"/>
  <c r="AJ77" i="59"/>
  <c r="AL178" i="61" a="1"/>
  <c r="AL178" i="61" s="1"/>
  <c r="AK178" i="61"/>
  <c r="AL104" i="61" a="1"/>
  <c r="AL104" i="61" s="1"/>
  <c r="AK104" i="61"/>
  <c r="AL68" i="61" a="1"/>
  <c r="AL68" i="61" s="1"/>
  <c r="AK68" i="61"/>
  <c r="AK117" i="61"/>
  <c r="AL117" i="61" a="1"/>
  <c r="AL117" i="61" s="1"/>
  <c r="AL40" i="61" a="1"/>
  <c r="AL40" i="61" s="1"/>
  <c r="AK40" i="61"/>
  <c r="AK78" i="59" a="1"/>
  <c r="AK78" i="59" s="1"/>
  <c r="AJ78" i="59"/>
  <c r="AL176" i="61" a="1"/>
  <c r="AL176" i="61" s="1"/>
  <c r="AK176" i="61"/>
  <c r="AL99" i="61" a="1"/>
  <c r="AL99" i="61" s="1"/>
  <c r="AK99" i="61"/>
  <c r="AO232" i="60"/>
  <c r="AK90" i="61"/>
  <c r="AL90" i="61" a="1"/>
  <c r="AL90" i="61" s="1"/>
  <c r="AJ91" i="59"/>
  <c r="AK91" i="59" a="1"/>
  <c r="AK91" i="59" s="1"/>
  <c r="AJ106" i="59"/>
  <c r="AK106" i="59" a="1"/>
  <c r="AK106" i="59" s="1"/>
  <c r="AL160" i="61" a="1"/>
  <c r="AL160" i="61" s="1"/>
  <c r="AK160" i="61"/>
  <c r="AK249" i="61"/>
  <c r="AL249" i="61" a="1"/>
  <c r="AL249" i="61" s="1"/>
  <c r="AL237" i="61" a="1"/>
  <c r="AL237" i="61" s="1"/>
  <c r="AK237" i="61"/>
  <c r="AL225" i="61" a="1"/>
  <c r="AL225" i="61" s="1"/>
  <c r="AK225" i="61"/>
  <c r="AK43" i="60" a="1"/>
  <c r="AK43" i="60" s="1"/>
  <c r="AJ43" i="60"/>
  <c r="AO25" i="61"/>
  <c r="AL25" i="61" a="1"/>
  <c r="AL25" i="61" s="1"/>
  <c r="AK25" i="61"/>
  <c r="AL56" i="61" a="1"/>
  <c r="AL56" i="61" s="1"/>
  <c r="AK56" i="61"/>
  <c r="AL128" i="61" a="1"/>
  <c r="AL128" i="61" s="1"/>
  <c r="AK128" i="61"/>
  <c r="AL74" i="61" a="1"/>
  <c r="AL74" i="61" s="1"/>
  <c r="AK74" i="61"/>
  <c r="AL114" i="61" a="1"/>
  <c r="AL114" i="61" s="1"/>
  <c r="AK114" i="61"/>
  <c r="AK41" i="61"/>
  <c r="AL41" i="61" a="1"/>
  <c r="AL41" i="61" s="1"/>
  <c r="AK141" i="61"/>
  <c r="AL141" i="61" a="1"/>
  <c r="AL141" i="61" s="1"/>
  <c r="AK85" i="59" a="1"/>
  <c r="AK85" i="59" s="1"/>
  <c r="AJ85" i="59"/>
  <c r="AK177" i="61"/>
  <c r="AL177" i="61" a="1"/>
  <c r="AL177" i="61" s="1"/>
  <c r="AK103" i="61"/>
  <c r="AL103" i="61" a="1"/>
  <c r="AL103" i="61" s="1"/>
  <c r="AL87" i="61" a="1"/>
  <c r="AL87" i="61" s="1"/>
  <c r="AK87" i="61"/>
  <c r="AL189" i="61" a="1"/>
  <c r="AL189" i="61" s="1"/>
  <c r="AK189" i="61"/>
  <c r="AL164" i="61" a="1"/>
  <c r="AL164" i="61" s="1"/>
  <c r="AK164" i="61"/>
  <c r="AL246" i="61" a="1"/>
  <c r="AL246" i="61" s="1"/>
  <c r="AK246" i="61"/>
  <c r="AL239" i="61" a="1"/>
  <c r="AL239" i="61" s="1"/>
  <c r="AK239" i="61"/>
  <c r="AK112" i="59" a="1"/>
  <c r="AK112" i="59" s="1"/>
  <c r="AJ112" i="59"/>
  <c r="AL220" i="61" a="1"/>
  <c r="AL220" i="61" s="1"/>
  <c r="AK220" i="61"/>
  <c r="AL209" i="61" a="1"/>
  <c r="AL209" i="61" s="1"/>
  <c r="AK209" i="61"/>
  <c r="AK70" i="59" a="1"/>
  <c r="AK70" i="59" s="1"/>
  <c r="AJ70" i="59"/>
  <c r="AO29" i="61"/>
  <c r="AL29" i="61" a="1"/>
  <c r="AL29" i="61" s="1"/>
  <c r="AK29" i="61"/>
  <c r="AL54" i="61" a="1"/>
  <c r="AL54" i="61" s="1"/>
  <c r="AK54" i="61"/>
  <c r="AL127" i="61" a="1"/>
  <c r="AL127" i="61" s="1"/>
  <c r="AK127" i="61"/>
  <c r="AL118" i="61" a="1"/>
  <c r="AL118" i="61" s="1"/>
  <c r="AK118" i="61"/>
  <c r="AK105" i="61"/>
  <c r="AL105" i="61" a="1"/>
  <c r="AL105" i="61" s="1"/>
  <c r="AL86" i="61" a="1"/>
  <c r="AL86" i="61" s="1"/>
  <c r="AK86" i="61"/>
  <c r="AL195" i="61" a="1"/>
  <c r="AL195" i="61" s="1"/>
  <c r="AK195" i="61"/>
  <c r="AL165" i="61" a="1"/>
  <c r="AL165" i="61" s="1"/>
  <c r="AK165" i="61"/>
  <c r="AK255" i="61"/>
  <c r="AL255" i="61" a="1"/>
  <c r="AL255" i="61" s="1"/>
  <c r="AK233" i="61"/>
  <c r="AL233" i="61" a="1"/>
  <c r="AL233" i="61" s="1"/>
  <c r="AK113" i="59" a="1"/>
  <c r="AK113" i="59" s="1"/>
  <c r="AJ113" i="59"/>
  <c r="AL219" i="61" a="1"/>
  <c r="AL219" i="61" s="1"/>
  <c r="AK219" i="61"/>
  <c r="AK202" i="61"/>
  <c r="AL202" i="61" a="1"/>
  <c r="AL202" i="61" s="1"/>
  <c r="AK71" i="59" a="1"/>
  <c r="AK71" i="59" s="1"/>
  <c r="AJ71" i="59"/>
  <c r="AO23" i="61"/>
  <c r="AK23" i="61"/>
  <c r="AL23" i="61" a="1"/>
  <c r="AL23" i="61" s="1"/>
  <c r="AL51" i="61" a="1"/>
  <c r="AL51" i="61" s="1"/>
  <c r="AK51" i="61"/>
  <c r="AL126" i="61" a="1"/>
  <c r="AL126" i="61" s="1"/>
  <c r="AK126" i="61"/>
  <c r="AL73" i="61" a="1"/>
  <c r="AL73" i="61" s="1"/>
  <c r="AK73" i="61"/>
  <c r="AL85" i="61" a="1"/>
  <c r="AL85" i="61" s="1"/>
  <c r="AK85" i="61"/>
  <c r="AL193" i="61" a="1"/>
  <c r="AL193" i="61" s="1"/>
  <c r="AK193" i="61"/>
  <c r="AL158" i="61" a="1"/>
  <c r="AL158" i="61" s="1"/>
  <c r="AK158" i="61"/>
  <c r="AL251" i="61" a="1"/>
  <c r="AL251" i="61" s="1"/>
  <c r="AK251" i="61"/>
  <c r="AL232" i="61" a="1"/>
  <c r="AL232" i="61" s="1"/>
  <c r="AK232" i="61"/>
  <c r="AJ28" i="59"/>
  <c r="AK28" i="59" a="1"/>
  <c r="AK28" i="59" s="1"/>
  <c r="AK36" i="59" a="1"/>
  <c r="AK36" i="59" s="1"/>
  <c r="AJ36" i="59"/>
  <c r="AK224" i="61"/>
  <c r="AL224" i="61" a="1"/>
  <c r="AL224" i="61" s="1"/>
  <c r="AK210" i="61"/>
  <c r="AL210" i="61" a="1"/>
  <c r="AL210" i="61" s="1"/>
  <c r="AO30" i="61"/>
  <c r="AL30" i="61" a="1"/>
  <c r="AL30" i="61" s="1"/>
  <c r="AK30" i="61"/>
  <c r="AK58" i="61"/>
  <c r="AL58" i="61" a="1"/>
  <c r="AL58" i="61" s="1"/>
  <c r="AL129" i="61" a="1"/>
  <c r="AL129" i="61" s="1"/>
  <c r="AK129" i="61"/>
  <c r="AL43" i="61" a="1"/>
  <c r="AL43" i="61" s="1"/>
  <c r="AK43" i="61"/>
  <c r="AI238" i="60"/>
  <c r="AK235" i="60"/>
  <c r="AI239" i="60"/>
  <c r="B238" i="60"/>
  <c r="AH239" i="60"/>
  <c r="B237" i="60"/>
  <c r="AH235" i="60"/>
  <c r="AB235" i="60" a="1"/>
  <c r="AB235" i="60" s="1"/>
  <c r="AB236" i="60" s="1" a="1"/>
  <c r="AB236" i="60" s="1"/>
  <c r="V235" i="60" a="1"/>
  <c r="V235" i="60" s="1"/>
  <c r="V236" i="60" s="1" a="1"/>
  <c r="V236" i="60" s="1"/>
  <c r="P235" i="60" a="1"/>
  <c r="P235" i="60" s="1"/>
  <c r="P236" i="60" s="1" a="1"/>
  <c r="P236" i="60" s="1"/>
  <c r="J235" i="60" a="1"/>
  <c r="J235" i="60" s="1"/>
  <c r="J236" i="60" s="1" a="1"/>
  <c r="J236" i="60" s="1"/>
  <c r="D235" i="60" a="1"/>
  <c r="D235" i="60" s="1"/>
  <c r="D236" i="60" s="1" a="1"/>
  <c r="D236" i="60" s="1"/>
  <c r="B239" i="60"/>
  <c r="C241" i="60"/>
  <c r="AP238" i="60"/>
  <c r="AG235" i="60" a="1"/>
  <c r="AG235" i="60" s="1"/>
  <c r="AG236" i="60" s="1" a="1"/>
  <c r="AG236" i="60" s="1"/>
  <c r="AA235" i="60" a="1"/>
  <c r="AA235" i="60" s="1"/>
  <c r="AA236" i="60" s="1" a="1"/>
  <c r="AA236" i="60" s="1"/>
  <c r="U235" i="60" a="1"/>
  <c r="U235" i="60" s="1"/>
  <c r="U236" i="60" s="1" a="1"/>
  <c r="U236" i="60" s="1"/>
  <c r="O235" i="60" a="1"/>
  <c r="O235" i="60" s="1"/>
  <c r="O236" i="60" s="1" a="1"/>
  <c r="O236" i="60" s="1"/>
  <c r="I235" i="60" a="1"/>
  <c r="I235" i="60" s="1"/>
  <c r="I236" i="60" s="1" a="1"/>
  <c r="I236" i="60" s="1"/>
  <c r="C235" i="60" a="1"/>
  <c r="C235" i="60" s="1"/>
  <c r="C236" i="60" s="1" a="1"/>
  <c r="C236" i="60" s="1"/>
  <c r="B236" i="60"/>
  <c r="B235" i="60"/>
  <c r="AP239" i="60"/>
  <c r="AN238" i="60"/>
  <c r="AF235" i="60" a="1"/>
  <c r="AF235" i="60" s="1"/>
  <c r="AF236" i="60" s="1" a="1"/>
  <c r="AF236" i="60" s="1"/>
  <c r="Z235" i="60" a="1"/>
  <c r="Z235" i="60" s="1"/>
  <c r="Z236" i="60" s="1" a="1"/>
  <c r="Z236" i="60" s="1"/>
  <c r="T235" i="60" a="1"/>
  <c r="T235" i="60" s="1"/>
  <c r="T236" i="60" s="1" a="1"/>
  <c r="T236" i="60" s="1"/>
  <c r="N235" i="60" a="1"/>
  <c r="N235" i="60" s="1"/>
  <c r="N236" i="60" s="1" a="1"/>
  <c r="N236" i="60" s="1"/>
  <c r="H235" i="60" a="1"/>
  <c r="H235" i="60" s="1"/>
  <c r="H236" i="60" s="1" a="1"/>
  <c r="H236" i="60" s="1"/>
  <c r="AM234" i="60"/>
  <c r="AD235" i="60" a="1"/>
  <c r="AD235" i="60" s="1"/>
  <c r="AD236" i="60" s="1" a="1"/>
  <c r="AD236" i="60" s="1"/>
  <c r="R235" i="60" a="1"/>
  <c r="R235" i="60" s="1"/>
  <c r="R236" i="60" s="1" a="1"/>
  <c r="R236" i="60" s="1"/>
  <c r="F235" i="60" a="1"/>
  <c r="F235" i="60" s="1"/>
  <c r="F236" i="60" s="1" a="1"/>
  <c r="F236" i="60" s="1"/>
  <c r="AN239" i="60"/>
  <c r="AM239" i="60"/>
  <c r="AH234" i="60"/>
  <c r="AO235" i="60"/>
  <c r="Y235" i="60" a="1"/>
  <c r="Y235" i="60" s="1"/>
  <c r="Y236" i="60" s="1" a="1"/>
  <c r="Y236" i="60" s="1"/>
  <c r="M235" i="60" a="1"/>
  <c r="M235" i="60" s="1"/>
  <c r="M236" i="60" s="1" a="1"/>
  <c r="M236" i="60" s="1"/>
  <c r="AJ239" i="60"/>
  <c r="AN235" i="60"/>
  <c r="B234" i="60"/>
  <c r="AI235" i="60"/>
  <c r="AJ238" i="60"/>
  <c r="W235" i="60" a="1"/>
  <c r="W235" i="60" s="1"/>
  <c r="W236" i="60" s="1" a="1"/>
  <c r="W236" i="60" s="1"/>
  <c r="S235" i="60" a="1"/>
  <c r="S235" i="60" s="1"/>
  <c r="S236" i="60" s="1" a="1"/>
  <c r="S236" i="60" s="1"/>
  <c r="L235" i="60" a="1"/>
  <c r="L235" i="60" s="1"/>
  <c r="L236" i="60" s="1" a="1"/>
  <c r="L236" i="60" s="1"/>
  <c r="K235" i="60" a="1"/>
  <c r="K235" i="60" s="1"/>
  <c r="K236" i="60" s="1" a="1"/>
  <c r="K236" i="60" s="1"/>
  <c r="G235" i="60" a="1"/>
  <c r="G235" i="60" s="1"/>
  <c r="G236" i="60" s="1" a="1"/>
  <c r="G236" i="60" s="1"/>
  <c r="E235" i="60" a="1"/>
  <c r="E235" i="60" s="1"/>
  <c r="E236" i="60" s="1" a="1"/>
  <c r="E236" i="60" s="1"/>
  <c r="AM238" i="60"/>
  <c r="AM235" i="60"/>
  <c r="AJ235" i="60"/>
  <c r="AE235" i="60" a="1"/>
  <c r="AE235" i="60" s="1"/>
  <c r="AE236" i="60" s="1" a="1"/>
  <c r="AE236" i="60" s="1"/>
  <c r="AC235" i="60" a="1"/>
  <c r="AC235" i="60" s="1"/>
  <c r="AC236" i="60" s="1" a="1"/>
  <c r="AC236" i="60" s="1"/>
  <c r="X235" i="60" a="1"/>
  <c r="X235" i="60" s="1"/>
  <c r="X236" i="60" s="1" a="1"/>
  <c r="X236" i="60" s="1"/>
  <c r="Q235" i="60" a="1"/>
  <c r="Q235" i="60" s="1"/>
  <c r="Q236" i="60" s="1" a="1"/>
  <c r="Q236" i="60" s="1"/>
  <c r="AH238" i="60"/>
  <c r="AL84" i="61" a="1"/>
  <c r="AL84" i="61" s="1"/>
  <c r="AK84" i="61"/>
  <c r="AK187" i="61"/>
  <c r="AL187" i="61" a="1"/>
  <c r="AL187" i="61" s="1"/>
  <c r="AL156" i="61" a="1"/>
  <c r="AL156" i="61" s="1"/>
  <c r="AK156" i="61"/>
  <c r="AK248" i="61"/>
  <c r="AL248" i="61" a="1"/>
  <c r="AL248" i="61" s="1"/>
  <c r="AL235" i="61" a="1"/>
  <c r="AL235" i="61" s="1"/>
  <c r="AK235" i="61"/>
  <c r="AK29" i="59" a="1"/>
  <c r="AK29" i="59" s="1"/>
  <c r="AJ29" i="59"/>
  <c r="AJ35" i="59"/>
  <c r="AK35" i="59" a="1"/>
  <c r="AK35" i="59" s="1"/>
  <c r="AL222" i="61" a="1"/>
  <c r="AL222" i="61" s="1"/>
  <c r="AK222" i="61"/>
  <c r="AL201" i="61" a="1"/>
  <c r="AL201" i="61" s="1"/>
  <c r="AK201" i="61"/>
  <c r="AK28" i="60" a="1"/>
  <c r="AK28" i="60" s="1"/>
  <c r="AJ28" i="60"/>
  <c r="AL59" i="61" a="1"/>
  <c r="AL59" i="61" s="1"/>
  <c r="AK59" i="61"/>
  <c r="AL131" i="61" a="1"/>
  <c r="AL131" i="61" s="1"/>
  <c r="AK131" i="61"/>
  <c r="AL67" i="61" a="1"/>
  <c r="AL67" i="61" s="1"/>
  <c r="AK67" i="61"/>
  <c r="AK142" i="61"/>
  <c r="AL142" i="61" a="1"/>
  <c r="AL142" i="61" s="1"/>
  <c r="AL38" i="61" a="1"/>
  <c r="AL38" i="61" s="1"/>
  <c r="AK38" i="61"/>
  <c r="AK145" i="61"/>
  <c r="AL145" i="61" a="1"/>
  <c r="AL145" i="61" s="1"/>
  <c r="AK174" i="61"/>
  <c r="AL174" i="61" a="1"/>
  <c r="AL174" i="61" s="1"/>
  <c r="AL101" i="61" a="1"/>
  <c r="AL101" i="61" s="1"/>
  <c r="AK101" i="61"/>
  <c r="AL83" i="61" a="1"/>
  <c r="AL83" i="61" s="1"/>
  <c r="AK83" i="61"/>
  <c r="AL186" i="61" a="1"/>
  <c r="AL186" i="61" s="1"/>
  <c r="AK186" i="61"/>
  <c r="AL163" i="61" a="1"/>
  <c r="AL163" i="61" s="1"/>
  <c r="AK163" i="61"/>
  <c r="AL250" i="61" a="1"/>
  <c r="AL250" i="61" s="1"/>
  <c r="AK250" i="61"/>
  <c r="AK35" i="60" a="1"/>
  <c r="AK35" i="60" s="1"/>
  <c r="AJ35" i="60"/>
  <c r="AL236" i="61" a="1"/>
  <c r="AL236" i="61" s="1"/>
  <c r="AK236" i="61"/>
  <c r="AK43" i="59" a="1"/>
  <c r="AK43" i="59" s="1"/>
  <c r="AJ43" i="59"/>
  <c r="AL218" i="61" a="1"/>
  <c r="AL218" i="61" s="1"/>
  <c r="AK218" i="61"/>
  <c r="AK207" i="61"/>
  <c r="AL207" i="61" a="1"/>
  <c r="AL207" i="61" s="1"/>
  <c r="AK29" i="60" a="1"/>
  <c r="AK29" i="60" s="1"/>
  <c r="AJ29" i="60"/>
  <c r="AK56" i="60" a="1"/>
  <c r="AK56" i="60" s="1"/>
  <c r="AJ56" i="60"/>
  <c r="AL130" i="61" a="1"/>
  <c r="AL130" i="61" s="1"/>
  <c r="AK130" i="61"/>
  <c r="AL173" i="61" a="1"/>
  <c r="AL173" i="61" s="1"/>
  <c r="AK173" i="61"/>
  <c r="AK150" i="61"/>
  <c r="AL150" i="61" a="1"/>
  <c r="AL150" i="61" s="1"/>
  <c r="AN22" i="60"/>
  <c r="AJ22" i="60"/>
  <c r="AK22" i="60" a="1"/>
  <c r="AK22" i="60" s="1"/>
  <c r="AL115" i="61" a="1"/>
  <c r="AL115" i="61" s="1"/>
  <c r="AK115" i="61"/>
  <c r="AL120" i="61" a="1"/>
  <c r="AL120" i="61" s="1"/>
  <c r="AK120" i="61"/>
  <c r="AK39" i="61"/>
  <c r="AL39" i="61" a="1"/>
  <c r="AL39" i="61" s="1"/>
  <c r="AL149" i="61" a="1"/>
  <c r="AL149" i="61" s="1"/>
  <c r="AK149" i="61"/>
  <c r="AL175" i="61" a="1"/>
  <c r="AL175" i="61" s="1"/>
  <c r="AK175" i="61"/>
  <c r="AL100" i="61" a="1"/>
  <c r="AL100" i="61" s="1"/>
  <c r="AK100" i="61"/>
  <c r="AP228" i="60" a="1"/>
  <c r="AP228" i="60" s="1"/>
  <c r="AK89" i="61"/>
  <c r="AL89" i="61" a="1"/>
  <c r="AL89" i="61" s="1"/>
  <c r="AL192" i="61" a="1"/>
  <c r="AL192" i="61" s="1"/>
  <c r="AK192" i="61"/>
  <c r="AK98" i="59" a="1"/>
  <c r="AK98" i="59" s="1"/>
  <c r="AJ98" i="59"/>
  <c r="AL253" i="61" a="1"/>
  <c r="AL253" i="61" s="1"/>
  <c r="AK253" i="61"/>
  <c r="AK36" i="60" a="1"/>
  <c r="AK36" i="60" s="1"/>
  <c r="AJ36" i="60"/>
  <c r="AL231" i="61" a="1"/>
  <c r="AL231" i="61" s="1"/>
  <c r="AK231" i="61"/>
  <c r="AK42" i="59" a="1"/>
  <c r="AK42" i="59" s="1"/>
  <c r="AJ42" i="59"/>
  <c r="AL217" i="61" a="1"/>
  <c r="AL217" i="61" s="1"/>
  <c r="AK217" i="61"/>
  <c r="AL205" i="61" a="1"/>
  <c r="AL205" i="61" s="1"/>
  <c r="AK205" i="61"/>
  <c r="AK57" i="60" a="1"/>
  <c r="AK57" i="60" s="1"/>
  <c r="AJ57" i="60"/>
  <c r="AL135" i="61" a="1"/>
  <c r="AL135" i="61" s="1"/>
  <c r="AK135" i="61"/>
  <c r="AO239" i="59" l="1"/>
  <c r="AK239" i="60" a="1"/>
  <c r="AK239" i="60" s="1"/>
  <c r="AK238" i="60" a="1"/>
  <c r="AK238" i="60" s="1"/>
  <c r="AK238" i="59" a="1"/>
  <c r="AK238" i="59" s="1"/>
  <c r="AK239" i="59" a="1"/>
  <c r="AK239" i="59" s="1"/>
  <c r="AO42" i="61"/>
  <c r="AP27" i="61"/>
  <c r="AN28" i="59"/>
  <c r="AO21" i="59"/>
  <c r="AO238" i="59"/>
  <c r="AO44" i="61"/>
  <c r="AP29" i="61"/>
  <c r="AO22" i="60"/>
  <c r="AN29" i="60"/>
  <c r="AO238" i="60"/>
  <c r="AO36" i="61"/>
  <c r="AP21" i="61"/>
  <c r="AO40" i="61"/>
  <c r="AP25" i="61"/>
  <c r="AO39" i="61"/>
  <c r="AP24" i="61"/>
  <c r="AO37" i="61"/>
  <c r="AP22" i="61"/>
  <c r="AP30" i="61"/>
  <c r="AO45" i="61"/>
  <c r="AN29" i="59"/>
  <c r="AO22" i="59"/>
  <c r="B246" i="60"/>
  <c r="AP245" i="60"/>
  <c r="AG242" i="60" a="1"/>
  <c r="AG242" i="60" s="1"/>
  <c r="AG243" i="60" s="1" a="1"/>
  <c r="AG243" i="60" s="1"/>
  <c r="AA242" i="60" a="1"/>
  <c r="AA242" i="60" s="1"/>
  <c r="AA243" i="60" s="1" a="1"/>
  <c r="AA243" i="60" s="1"/>
  <c r="B243" i="60"/>
  <c r="B242" i="60"/>
  <c r="AP246" i="60"/>
  <c r="AN245" i="60"/>
  <c r="AF242" i="60" a="1"/>
  <c r="AF242" i="60" s="1"/>
  <c r="AF243" i="60" s="1" a="1"/>
  <c r="AF243" i="60" s="1"/>
  <c r="Z242" i="60" a="1"/>
  <c r="Z242" i="60" s="1"/>
  <c r="Z243" i="60" s="1" a="1"/>
  <c r="Z243" i="60" s="1"/>
  <c r="T242" i="60" a="1"/>
  <c r="T242" i="60" s="1"/>
  <c r="T243" i="60" s="1" a="1"/>
  <c r="T243" i="60" s="1"/>
  <c r="N242" i="60" a="1"/>
  <c r="N242" i="60" s="1"/>
  <c r="N243" i="60" s="1" a="1"/>
  <c r="N243" i="60" s="1"/>
  <c r="H242" i="60" a="1"/>
  <c r="H242" i="60" s="1"/>
  <c r="H243" i="60" s="1" a="1"/>
  <c r="H243" i="60" s="1"/>
  <c r="AM241" i="60"/>
  <c r="AM245" i="60"/>
  <c r="AP242" i="60" a="1"/>
  <c r="AP242" i="60" s="1"/>
  <c r="AH241" i="60"/>
  <c r="AN246" i="60"/>
  <c r="AO242" i="60"/>
  <c r="AE242" i="60" a="1"/>
  <c r="AE242" i="60" s="1"/>
  <c r="AE243" i="60" s="1" a="1"/>
  <c r="AE243" i="60" s="1"/>
  <c r="Y242" i="60" a="1"/>
  <c r="Y242" i="60" s="1"/>
  <c r="Y243" i="60" s="1" a="1"/>
  <c r="Y243" i="60" s="1"/>
  <c r="S242" i="60" a="1"/>
  <c r="S242" i="60" s="1"/>
  <c r="S243" i="60" s="1" a="1"/>
  <c r="S243" i="60" s="1"/>
  <c r="M242" i="60" a="1"/>
  <c r="M242" i="60" s="1"/>
  <c r="M243" i="60" s="1" a="1"/>
  <c r="M243" i="60" s="1"/>
  <c r="G242" i="60" a="1"/>
  <c r="G242" i="60" s="1"/>
  <c r="G243" i="60" s="1" a="1"/>
  <c r="G243" i="60" s="1"/>
  <c r="AM246" i="60"/>
  <c r="AN242" i="60"/>
  <c r="B241" i="60"/>
  <c r="AJ245" i="60"/>
  <c r="AM242" i="60"/>
  <c r="AD242" i="60" a="1"/>
  <c r="AD242" i="60" s="1"/>
  <c r="AD243" i="60" s="1" a="1"/>
  <c r="AD243" i="60" s="1"/>
  <c r="X242" i="60" a="1"/>
  <c r="X242" i="60" s="1"/>
  <c r="X243" i="60" s="1" a="1"/>
  <c r="X243" i="60" s="1"/>
  <c r="R242" i="60" a="1"/>
  <c r="R242" i="60" s="1"/>
  <c r="R243" i="60" s="1" a="1"/>
  <c r="R243" i="60" s="1"/>
  <c r="L242" i="60" a="1"/>
  <c r="L242" i="60" s="1"/>
  <c r="L243" i="60" s="1" a="1"/>
  <c r="L243" i="60" s="1"/>
  <c r="F242" i="60" a="1"/>
  <c r="F242" i="60" s="1"/>
  <c r="F243" i="60" s="1" a="1"/>
  <c r="F243" i="60" s="1"/>
  <c r="B245" i="60"/>
  <c r="AI242" i="60"/>
  <c r="Q242" i="60" a="1"/>
  <c r="Q242" i="60" s="1"/>
  <c r="Q243" i="60" s="1" a="1"/>
  <c r="Q243" i="60" s="1"/>
  <c r="D242" i="60" a="1"/>
  <c r="D242" i="60" s="1"/>
  <c r="D243" i="60" s="1" a="1"/>
  <c r="D243" i="60" s="1"/>
  <c r="B244" i="60"/>
  <c r="AH242" i="60"/>
  <c r="C242" i="60" a="1"/>
  <c r="C242" i="60" s="1"/>
  <c r="C243" i="60" s="1" a="1"/>
  <c r="C243" i="60" s="1"/>
  <c r="AC242" i="60" a="1"/>
  <c r="AC242" i="60" s="1"/>
  <c r="AC243" i="60" s="1" a="1"/>
  <c r="AC243" i="60" s="1"/>
  <c r="O242" i="60" a="1"/>
  <c r="O242" i="60" s="1"/>
  <c r="O243" i="60" s="1" a="1"/>
  <c r="O243" i="60" s="1"/>
  <c r="AB242" i="60" a="1"/>
  <c r="AB242" i="60" s="1"/>
  <c r="AB243" i="60" s="1" a="1"/>
  <c r="AB243" i="60" s="1"/>
  <c r="K242" i="60" a="1"/>
  <c r="K242" i="60" s="1"/>
  <c r="K243" i="60" s="1" a="1"/>
  <c r="K243" i="60" s="1"/>
  <c r="AH246" i="60"/>
  <c r="V242" i="60" a="1"/>
  <c r="V242" i="60" s="1"/>
  <c r="V243" i="60" s="1" a="1"/>
  <c r="V243" i="60" s="1"/>
  <c r="AI245" i="60"/>
  <c r="AK242" i="60"/>
  <c r="U242" i="60" a="1"/>
  <c r="U242" i="60" s="1"/>
  <c r="U243" i="60" s="1" a="1"/>
  <c r="U243" i="60" s="1"/>
  <c r="E242" i="60" a="1"/>
  <c r="E242" i="60" s="1"/>
  <c r="E243" i="60" s="1" a="1"/>
  <c r="E243" i="60" s="1"/>
  <c r="AI246" i="60"/>
  <c r="AH245" i="60"/>
  <c r="J242" i="60" a="1"/>
  <c r="J242" i="60" s="1"/>
  <c r="J243" i="60" s="1" a="1"/>
  <c r="J243" i="60" s="1"/>
  <c r="I242" i="60" a="1"/>
  <c r="I242" i="60" s="1"/>
  <c r="I243" i="60" s="1" a="1"/>
  <c r="I243" i="60" s="1"/>
  <c r="AJ246" i="60"/>
  <c r="AJ242" i="60"/>
  <c r="W242" i="60" a="1"/>
  <c r="W242" i="60" s="1"/>
  <c r="W243" i="60" s="1" a="1"/>
  <c r="W243" i="60" s="1"/>
  <c r="P242" i="60" a="1"/>
  <c r="P242" i="60" s="1"/>
  <c r="P243" i="60" s="1" a="1"/>
  <c r="P243" i="60" s="1"/>
  <c r="AO41" i="61"/>
  <c r="AP26" i="61"/>
  <c r="AP235" i="60" a="1"/>
  <c r="AP235" i="60" s="1"/>
  <c r="AO43" i="61"/>
  <c r="AP28" i="61"/>
  <c r="AO239" i="60"/>
  <c r="AO38" i="61"/>
  <c r="AP23" i="61"/>
  <c r="AN28" i="60"/>
  <c r="AO21" i="60"/>
  <c r="AJ246" i="59"/>
  <c r="AH245" i="59"/>
  <c r="AJ242" i="59"/>
  <c r="AC242" i="59" a="1"/>
  <c r="AC242" i="59" s="1"/>
  <c r="AC243" i="59" s="1" a="1"/>
  <c r="AC243" i="59" s="1"/>
  <c r="W242" i="59" a="1"/>
  <c r="W242" i="59" s="1"/>
  <c r="W243" i="59" s="1" a="1"/>
  <c r="W243" i="59" s="1"/>
  <c r="Q242" i="59" a="1"/>
  <c r="Q242" i="59" s="1"/>
  <c r="Q243" i="59" s="1" a="1"/>
  <c r="Q243" i="59" s="1"/>
  <c r="K242" i="59" a="1"/>
  <c r="K242" i="59" s="1"/>
  <c r="K243" i="59" s="1" a="1"/>
  <c r="K243" i="59" s="1"/>
  <c r="E242" i="59" a="1"/>
  <c r="E242" i="59" s="1"/>
  <c r="E243" i="59" s="1" a="1"/>
  <c r="E243" i="59" s="1"/>
  <c r="AI246" i="59"/>
  <c r="B245" i="59"/>
  <c r="AI242" i="59"/>
  <c r="AH246" i="59"/>
  <c r="B244" i="59"/>
  <c r="AH242" i="59"/>
  <c r="AP245" i="59"/>
  <c r="AP246" i="59"/>
  <c r="AN245" i="59"/>
  <c r="AF242" i="59" a="1"/>
  <c r="AF242" i="59" s="1"/>
  <c r="AF243" i="59" s="1" a="1"/>
  <c r="AF243" i="59" s="1"/>
  <c r="Z242" i="59" a="1"/>
  <c r="Z242" i="59" s="1"/>
  <c r="Z243" i="59" s="1" a="1"/>
  <c r="Z243" i="59" s="1"/>
  <c r="T242" i="59" a="1"/>
  <c r="T242" i="59" s="1"/>
  <c r="T243" i="59" s="1" a="1"/>
  <c r="T243" i="59" s="1"/>
  <c r="N242" i="59" a="1"/>
  <c r="N242" i="59" s="1"/>
  <c r="N243" i="59" s="1" a="1"/>
  <c r="N243" i="59" s="1"/>
  <c r="H242" i="59" a="1"/>
  <c r="H242" i="59" s="1"/>
  <c r="H243" i="59" s="1" a="1"/>
  <c r="H243" i="59" s="1"/>
  <c r="AM241" i="59"/>
  <c r="AM245" i="59"/>
  <c r="AP242" i="59" a="1"/>
  <c r="AP242" i="59" s="1"/>
  <c r="AH241" i="59"/>
  <c r="AN246" i="59"/>
  <c r="AO242" i="59"/>
  <c r="AE242" i="59" a="1"/>
  <c r="AE242" i="59" s="1"/>
  <c r="AE243" i="59" s="1" a="1"/>
  <c r="AE243" i="59" s="1"/>
  <c r="Y242" i="59" a="1"/>
  <c r="Y242" i="59" s="1"/>
  <c r="Y243" i="59" s="1" a="1"/>
  <c r="Y243" i="59" s="1"/>
  <c r="S242" i="59" a="1"/>
  <c r="S242" i="59" s="1"/>
  <c r="S243" i="59" s="1" a="1"/>
  <c r="S243" i="59" s="1"/>
  <c r="M242" i="59" a="1"/>
  <c r="M242" i="59" s="1"/>
  <c r="M243" i="59" s="1" a="1"/>
  <c r="M243" i="59" s="1"/>
  <c r="G242" i="59" a="1"/>
  <c r="G242" i="59" s="1"/>
  <c r="G243" i="59" s="1" a="1"/>
  <c r="G243" i="59" s="1"/>
  <c r="AM246" i="59"/>
  <c r="AN242" i="59"/>
  <c r="B241" i="59"/>
  <c r="AJ245" i="59"/>
  <c r="AM242" i="59"/>
  <c r="AD242" i="59" a="1"/>
  <c r="AD242" i="59" s="1"/>
  <c r="AD243" i="59" s="1" a="1"/>
  <c r="AD243" i="59" s="1"/>
  <c r="X242" i="59" a="1"/>
  <c r="X242" i="59" s="1"/>
  <c r="X243" i="59" s="1" a="1"/>
  <c r="X243" i="59" s="1"/>
  <c r="R242" i="59" a="1"/>
  <c r="R242" i="59" s="1"/>
  <c r="R243" i="59" s="1" a="1"/>
  <c r="R243" i="59" s="1"/>
  <c r="L242" i="59" a="1"/>
  <c r="L242" i="59" s="1"/>
  <c r="L243" i="59" s="1" a="1"/>
  <c r="L243" i="59" s="1"/>
  <c r="F242" i="59" a="1"/>
  <c r="F242" i="59" s="1"/>
  <c r="F243" i="59" s="1" a="1"/>
  <c r="F243" i="59" s="1"/>
  <c r="B243" i="59"/>
  <c r="AK242" i="59"/>
  <c r="U242" i="59" a="1"/>
  <c r="U242" i="59" s="1"/>
  <c r="U243" i="59" s="1" a="1"/>
  <c r="U243" i="59" s="1"/>
  <c r="B246" i="59"/>
  <c r="D242" i="59" a="1"/>
  <c r="D242" i="59" s="1"/>
  <c r="D243" i="59" s="1" a="1"/>
  <c r="D243" i="59" s="1"/>
  <c r="AI245" i="59"/>
  <c r="AG242" i="59" a="1"/>
  <c r="AG242" i="59" s="1"/>
  <c r="AG243" i="59" s="1" a="1"/>
  <c r="AG243" i="59" s="1"/>
  <c r="P242" i="59" a="1"/>
  <c r="P242" i="59" s="1"/>
  <c r="P243" i="59" s="1" a="1"/>
  <c r="P243" i="59" s="1"/>
  <c r="C242" i="59" a="1"/>
  <c r="C242" i="59" s="1"/>
  <c r="C243" i="59" s="1" a="1"/>
  <c r="C243" i="59" s="1"/>
  <c r="B242" i="59"/>
  <c r="AB242" i="59" a="1"/>
  <c r="AB242" i="59" s="1"/>
  <c r="AB243" i="59" s="1" a="1"/>
  <c r="AB243" i="59" s="1"/>
  <c r="O242" i="59" a="1"/>
  <c r="O242" i="59" s="1"/>
  <c r="O243" i="59" s="1" a="1"/>
  <c r="O243" i="59" s="1"/>
  <c r="AA242" i="59" a="1"/>
  <c r="AA242" i="59" s="1"/>
  <c r="AA243" i="59" s="1" a="1"/>
  <c r="AA243" i="59" s="1"/>
  <c r="J242" i="59" a="1"/>
  <c r="J242" i="59" s="1"/>
  <c r="J243" i="59" s="1" a="1"/>
  <c r="J243" i="59" s="1"/>
  <c r="V242" i="59" a="1"/>
  <c r="V242" i="59" s="1"/>
  <c r="V243" i="59" s="1" a="1"/>
  <c r="V243" i="59" s="1"/>
  <c r="I242" i="59" a="1"/>
  <c r="I242" i="59" s="1"/>
  <c r="I243" i="59" s="1" a="1"/>
  <c r="I243" i="59" s="1"/>
  <c r="AO245" i="60" l="1"/>
  <c r="AK245" i="60" a="1"/>
  <c r="AK245" i="60" s="1"/>
  <c r="AO246" i="59"/>
  <c r="AK246" i="59" a="1"/>
  <c r="AK246" i="59" s="1"/>
  <c r="AK246" i="60" a="1"/>
  <c r="AK246" i="60" s="1"/>
  <c r="AO245" i="59"/>
  <c r="AK245" i="59" a="1"/>
  <c r="AK245" i="59" s="1"/>
  <c r="AP41" i="61"/>
  <c r="AO56" i="61"/>
  <c r="AO246" i="60"/>
  <c r="AO51" i="61"/>
  <c r="AP36" i="61"/>
  <c r="AO29" i="59"/>
  <c r="AN36" i="59"/>
  <c r="AN36" i="60"/>
  <c r="AO29" i="60"/>
  <c r="AO28" i="60"/>
  <c r="AN35" i="60"/>
  <c r="AP45" i="61"/>
  <c r="AO60" i="61"/>
  <c r="AP38" i="61"/>
  <c r="AO53" i="61"/>
  <c r="AO59" i="61"/>
  <c r="AP44" i="61"/>
  <c r="AO58" i="61"/>
  <c r="AP43" i="61"/>
  <c r="AO54" i="61"/>
  <c r="AP39" i="61"/>
  <c r="AN35" i="59"/>
  <c r="AO28" i="59"/>
  <c r="AP37" i="61"/>
  <c r="AO52" i="61"/>
  <c r="AO55" i="61"/>
  <c r="AP40" i="61"/>
  <c r="AO57" i="61"/>
  <c r="AP42" i="61"/>
  <c r="AN42" i="60" l="1"/>
  <c r="AO35" i="60"/>
  <c r="AN42" i="59"/>
  <c r="AO35" i="59"/>
  <c r="AP54" i="61"/>
  <c r="AO69" i="61"/>
  <c r="AN43" i="60"/>
  <c r="AO36" i="60"/>
  <c r="AO36" i="59"/>
  <c r="AN43" i="59"/>
  <c r="AP58" i="61"/>
  <c r="AO73" i="61"/>
  <c r="AO72" i="61"/>
  <c r="AP57" i="61"/>
  <c r="AO68" i="61"/>
  <c r="AP53" i="61"/>
  <c r="AO66" i="61"/>
  <c r="AP51" i="61"/>
  <c r="AO70" i="61"/>
  <c r="AP55" i="61"/>
  <c r="AP56" i="61"/>
  <c r="AO71" i="61"/>
  <c r="AO74" i="61"/>
  <c r="AP59" i="61"/>
  <c r="AO67" i="61"/>
  <c r="AP52" i="61"/>
  <c r="AO75" i="61"/>
  <c r="AP60" i="61"/>
  <c r="AO88" i="61" l="1"/>
  <c r="AP73" i="61"/>
  <c r="AP74" i="61"/>
  <c r="AO89" i="61"/>
  <c r="AN50" i="59"/>
  <c r="AO43" i="59"/>
  <c r="AO85" i="61"/>
  <c r="AP70" i="61"/>
  <c r="AO43" i="60"/>
  <c r="AN50" i="60"/>
  <c r="AP71" i="61"/>
  <c r="AO86" i="61"/>
  <c r="AO84" i="61"/>
  <c r="AP69" i="61"/>
  <c r="AO83" i="61"/>
  <c r="AP68" i="61"/>
  <c r="AN49" i="59"/>
  <c r="AO42" i="59"/>
  <c r="AP66" i="61"/>
  <c r="AO81" i="61"/>
  <c r="AP75" i="61"/>
  <c r="AO90" i="61"/>
  <c r="AO82" i="61"/>
  <c r="AP67" i="61"/>
  <c r="AO87" i="61"/>
  <c r="AP72" i="61"/>
  <c r="AN49" i="60"/>
  <c r="AO42" i="60"/>
  <c r="AN57" i="60" l="1"/>
  <c r="AO50" i="60"/>
  <c r="AO101" i="61"/>
  <c r="AP86" i="61"/>
  <c r="AP82" i="61"/>
  <c r="AO97" i="61"/>
  <c r="AP81" i="61"/>
  <c r="AO96" i="61"/>
  <c r="AO105" i="61"/>
  <c r="AP90" i="61"/>
  <c r="AO100" i="61"/>
  <c r="AP85" i="61"/>
  <c r="AN56" i="59"/>
  <c r="AO49" i="59"/>
  <c r="AN56" i="60"/>
  <c r="AO49" i="60"/>
  <c r="AO50" i="59"/>
  <c r="AN57" i="59"/>
  <c r="AP89" i="61"/>
  <c r="AO104" i="61"/>
  <c r="AO98" i="61"/>
  <c r="AP83" i="61"/>
  <c r="AO102" i="61"/>
  <c r="AP87" i="61"/>
  <c r="AO99" i="61"/>
  <c r="AP84" i="61"/>
  <c r="AO103" i="61"/>
  <c r="AP88" i="61"/>
  <c r="AP105" i="61" l="1"/>
  <c r="AO120" i="61"/>
  <c r="AP100" i="61"/>
  <c r="AO115" i="61"/>
  <c r="AO113" i="61"/>
  <c r="AP98" i="61"/>
  <c r="AO119" i="61"/>
  <c r="AP104" i="61"/>
  <c r="AP96" i="61"/>
  <c r="AO111" i="61"/>
  <c r="AO117" i="61"/>
  <c r="AP102" i="61"/>
  <c r="AN64" i="59"/>
  <c r="AO57" i="59"/>
  <c r="AO112" i="61"/>
  <c r="AP97" i="61"/>
  <c r="AO118" i="61"/>
  <c r="AP103" i="61"/>
  <c r="AO116" i="61"/>
  <c r="AP101" i="61"/>
  <c r="AO56" i="60"/>
  <c r="AP56" i="60"/>
  <c r="AO114" i="61"/>
  <c r="AP99" i="61"/>
  <c r="AN63" i="59"/>
  <c r="AO56" i="59"/>
  <c r="AO57" i="60"/>
  <c r="AP57" i="60"/>
  <c r="AP117" i="61" l="1"/>
  <c r="AO132" i="61"/>
  <c r="AO126" i="61"/>
  <c r="AP111" i="61"/>
  <c r="AP119" i="61"/>
  <c r="AO134" i="61"/>
  <c r="AO129" i="61"/>
  <c r="AP114" i="61"/>
  <c r="AO131" i="61"/>
  <c r="AP116" i="61"/>
  <c r="AO133" i="61"/>
  <c r="AP118" i="61"/>
  <c r="AO128" i="61"/>
  <c r="AP113" i="61"/>
  <c r="AP115" i="61"/>
  <c r="AO130" i="61"/>
  <c r="AO127" i="61"/>
  <c r="AP112" i="61"/>
  <c r="AO135" i="61"/>
  <c r="AP120" i="61"/>
  <c r="AO63" i="59"/>
  <c r="AN70" i="59"/>
  <c r="AN71" i="59"/>
  <c r="AO64" i="59"/>
  <c r="AN77" i="59" l="1"/>
  <c r="AO70" i="59"/>
  <c r="AO148" i="61"/>
  <c r="AP133" i="61"/>
  <c r="AN78" i="59"/>
  <c r="AO71" i="59"/>
  <c r="AO146" i="61"/>
  <c r="AP131" i="61"/>
  <c r="AP135" i="61"/>
  <c r="AO150" i="61"/>
  <c r="AP129" i="61"/>
  <c r="AO144" i="61"/>
  <c r="AP134" i="61"/>
  <c r="AO149" i="61"/>
  <c r="AO142" i="61"/>
  <c r="AP127" i="61"/>
  <c r="AO145" i="61"/>
  <c r="AP130" i="61"/>
  <c r="AO141" i="61"/>
  <c r="AP126" i="61"/>
  <c r="AP132" i="61"/>
  <c r="AO147" i="61"/>
  <c r="AO143" i="61"/>
  <c r="AP128" i="61"/>
  <c r="AO161" i="61" l="1"/>
  <c r="AP146" i="61"/>
  <c r="AO162" i="61"/>
  <c r="AP147" i="61"/>
  <c r="AP144" i="61"/>
  <c r="AO159" i="61"/>
  <c r="AO158" i="61"/>
  <c r="AP143" i="61"/>
  <c r="AP150" i="61"/>
  <c r="AO165" i="61"/>
  <c r="AP141" i="61"/>
  <c r="AO156" i="61"/>
  <c r="AP145" i="61"/>
  <c r="AO160" i="61"/>
  <c r="AO78" i="59"/>
  <c r="AN85" i="59"/>
  <c r="AO157" i="61"/>
  <c r="AP142" i="61"/>
  <c r="AP148" i="61"/>
  <c r="AO163" i="61"/>
  <c r="AO164" i="61"/>
  <c r="AP149" i="61"/>
  <c r="AO77" i="59"/>
  <c r="AN84" i="59"/>
  <c r="AO84" i="59" l="1"/>
  <c r="AN91" i="59"/>
  <c r="AO180" i="61"/>
  <c r="AP165" i="61"/>
  <c r="AP159" i="61"/>
  <c r="AO174" i="61"/>
  <c r="AP156" i="61"/>
  <c r="AO171" i="61"/>
  <c r="AP164" i="61"/>
  <c r="AO179" i="61"/>
  <c r="AP163" i="61"/>
  <c r="AO178" i="61"/>
  <c r="AP158" i="61"/>
  <c r="AO173" i="61"/>
  <c r="AP157" i="61"/>
  <c r="AO172" i="61"/>
  <c r="AO85" i="59"/>
  <c r="AN92" i="59"/>
  <c r="AO177" i="61"/>
  <c r="AP162" i="61"/>
  <c r="AP160" i="61"/>
  <c r="AO175" i="61"/>
  <c r="AP161" i="61"/>
  <c r="AO176" i="61"/>
  <c r="AO191" i="61" l="1"/>
  <c r="AP176" i="61"/>
  <c r="AP175" i="61"/>
  <c r="AO190" i="61"/>
  <c r="AO192" i="61"/>
  <c r="AP177" i="61"/>
  <c r="AO91" i="59"/>
  <c r="AN98" i="59"/>
  <c r="AP178" i="61"/>
  <c r="AO193" i="61"/>
  <c r="AO194" i="61"/>
  <c r="AP179" i="61"/>
  <c r="AP171" i="61"/>
  <c r="AO186" i="61"/>
  <c r="AN99" i="59"/>
  <c r="AO92" i="59"/>
  <c r="AO189" i="61"/>
  <c r="AP174" i="61"/>
  <c r="AP172" i="61"/>
  <c r="AO187" i="61"/>
  <c r="AO195" i="61"/>
  <c r="AP180" i="61"/>
  <c r="AO188" i="61"/>
  <c r="AP173" i="61"/>
  <c r="AO203" i="61" l="1"/>
  <c r="AP188" i="61"/>
  <c r="AO208" i="61"/>
  <c r="AP193" i="61"/>
  <c r="AP194" i="61"/>
  <c r="AO209" i="61"/>
  <c r="AO210" i="61"/>
  <c r="AP195" i="61"/>
  <c r="AP187" i="61"/>
  <c r="AO202" i="61"/>
  <c r="AO98" i="59"/>
  <c r="AN105" i="59"/>
  <c r="AP189" i="61"/>
  <c r="AO204" i="61"/>
  <c r="AO207" i="61"/>
  <c r="AP192" i="61"/>
  <c r="AO205" i="61"/>
  <c r="AP190" i="61"/>
  <c r="AO99" i="59"/>
  <c r="AN106" i="59"/>
  <c r="AO201" i="61"/>
  <c r="AP186" i="61"/>
  <c r="AP191" i="61"/>
  <c r="AO206" i="61"/>
  <c r="AO105" i="59" l="1"/>
  <c r="AN112" i="59"/>
  <c r="AO219" i="61"/>
  <c r="AP204" i="61"/>
  <c r="AO221" i="61"/>
  <c r="AP206" i="61"/>
  <c r="AO106" i="59"/>
  <c r="AN113" i="59"/>
  <c r="AO218" i="61"/>
  <c r="AP203" i="61"/>
  <c r="AO217" i="61"/>
  <c r="AP202" i="61"/>
  <c r="AP210" i="61"/>
  <c r="AO225" i="61"/>
  <c r="AO216" i="61"/>
  <c r="AP201" i="61"/>
  <c r="AO224" i="61"/>
  <c r="AP209" i="61"/>
  <c r="AO220" i="61"/>
  <c r="AP205" i="61"/>
  <c r="AP207" i="61"/>
  <c r="AO222" i="61"/>
  <c r="AO223" i="61"/>
  <c r="AP208" i="61"/>
  <c r="AO113" i="59" l="1"/>
  <c r="AN120" i="59"/>
  <c r="AO238" i="61"/>
  <c r="AP223" i="61"/>
  <c r="AO233" i="61"/>
  <c r="AP218" i="61"/>
  <c r="AP220" i="61"/>
  <c r="AO235" i="61"/>
  <c r="AP217" i="61"/>
  <c r="AO232" i="61"/>
  <c r="AO237" i="61"/>
  <c r="AP222" i="61"/>
  <c r="AO239" i="61"/>
  <c r="AP224" i="61"/>
  <c r="AO236" i="61"/>
  <c r="AP221" i="61"/>
  <c r="AO240" i="61"/>
  <c r="AP225" i="61"/>
  <c r="AP216" i="61"/>
  <c r="AO231" i="61"/>
  <c r="AP219" i="61"/>
  <c r="AO234" i="61"/>
  <c r="AN119" i="59"/>
  <c r="AO112" i="59"/>
  <c r="AO247" i="61" l="1"/>
  <c r="AP232" i="61"/>
  <c r="AN126" i="59"/>
  <c r="AO119" i="59"/>
  <c r="AP234" i="61"/>
  <c r="AO249" i="61"/>
  <c r="AO250" i="61"/>
  <c r="AP235" i="61"/>
  <c r="AP233" i="61"/>
  <c r="AO248" i="61"/>
  <c r="AO253" i="61"/>
  <c r="AP238" i="61"/>
  <c r="AO252" i="61"/>
  <c r="AP237" i="61"/>
  <c r="AP231" i="61"/>
  <c r="AO246" i="61"/>
  <c r="AO255" i="61"/>
  <c r="AP240" i="61"/>
  <c r="AO251" i="61"/>
  <c r="AP236" i="61"/>
  <c r="AO120" i="59"/>
  <c r="AN127" i="59"/>
  <c r="AO254" i="61"/>
  <c r="AP239" i="61"/>
  <c r="AP127" i="59" l="1"/>
  <c r="AO127" i="59"/>
  <c r="AQ254" i="61"/>
  <c r="AP254" i="61"/>
  <c r="AQ249" i="61"/>
  <c r="AP249" i="61"/>
  <c r="AP253" i="61"/>
  <c r="AQ253" i="61"/>
  <c r="AP250" i="61"/>
  <c r="AQ250" i="61"/>
  <c r="AQ255" i="61"/>
  <c r="AP255" i="61"/>
  <c r="AP246" i="61"/>
  <c r="AQ246" i="61"/>
  <c r="AP248" i="61"/>
  <c r="AQ248" i="61"/>
  <c r="AP251" i="61"/>
  <c r="AQ251" i="61"/>
  <c r="AP126" i="59"/>
  <c r="AO126" i="59"/>
  <c r="AQ252" i="61"/>
  <c r="AP252" i="61"/>
  <c r="AP247" i="61"/>
  <c r="AQ24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渡邉　祐樹</author>
  </authors>
  <commentList>
    <comment ref="J4" authorId="0" shapeId="0" xr:uid="{A7A9C6A4-B163-44A0-BD73-319394CF2390}">
      <text>
        <r>
          <rPr>
            <b/>
            <sz val="10"/>
            <color indexed="81"/>
            <rFont val="メイリオ"/>
            <family val="3"/>
            <charset val="128"/>
          </rPr>
          <t>【総合評価方式】【技術要件設定型】【余裕工期あり】【JR近接】【管更生】等の文言は入力しないでください。</t>
        </r>
      </text>
    </comment>
    <comment ref="J7" authorId="0" shapeId="0" xr:uid="{312829E0-C2F9-49F9-A1A8-D7F70592FC6F}">
      <text>
        <r>
          <rPr>
            <b/>
            <sz val="10"/>
            <color indexed="81"/>
            <rFont val="メイリオ"/>
            <family val="3"/>
            <charset val="128"/>
          </rPr>
          <t>「和暦.月.日」又は「YYYY(西暦)/MM(月)/DD(日)」形式で入力。
入力例：「R4.10.1」又は「2022/10/01」
表示は「令和4年10月1日」となります。</t>
        </r>
      </text>
    </comment>
    <comment ref="J9" authorId="0" shapeId="0" xr:uid="{8233B4F0-0E50-49E4-BA8F-79008E27BADB}">
      <text>
        <r>
          <rPr>
            <b/>
            <sz val="10"/>
            <color indexed="81"/>
            <rFont val="メイリオ"/>
            <family val="3"/>
            <charset val="128"/>
          </rPr>
          <t>単価契約の場合は、予定総額を入力してください。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黒部　優理子</author>
  </authors>
  <commentList>
    <comment ref="C62" authorId="0" shapeId="0" xr:uid="{C356C398-B9E7-41E0-8836-D2D8854A9B3D}">
      <text>
        <r>
          <rPr>
            <b/>
            <sz val="9"/>
            <color indexed="81"/>
            <rFont val="MS P ゴシック"/>
            <family val="3"/>
            <charset val="128"/>
          </rPr>
          <t>フロン回収、破壊（再生）証明書、使用数量一覧表　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山﨑　荘太郎</author>
  </authors>
  <commentList>
    <comment ref="B19" authorId="0" shapeId="0" xr:uid="{36146A0D-5928-4F80-9F65-7DF209C6EA5C}">
      <text>
        <r>
          <rPr>
            <b/>
            <sz val="9"/>
            <color indexed="81"/>
            <rFont val="MS P ゴシック"/>
            <family val="3"/>
            <charset val="128"/>
          </rPr>
          <t>DVD-R、CD-R 等</t>
        </r>
      </text>
    </comment>
    <comment ref="H19" authorId="0" shapeId="0" xr:uid="{E2E4F1F1-06B7-4057-B79F-510705B7619F}">
      <text>
        <r>
          <rPr>
            <b/>
            <sz val="9"/>
            <color indexed="81"/>
            <rFont val="MS P ゴシック"/>
            <family val="3"/>
            <charset val="128"/>
          </rPr>
          <t>Joliet、UDF Bridge 等</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<sst xmlns="http://schemas.openxmlformats.org/spreadsheetml/2006/main" count="3299" uniqueCount="729">
  <si>
    <t>【基本情報入力】黄色で着色されたセルに入力してください。</t>
    <rPh sb="1" eb="3">
      <t>キホン</t>
    </rPh>
    <rPh sb="3" eb="5">
      <t>ジョウホウ</t>
    </rPh>
    <rPh sb="5" eb="7">
      <t>ニュウリョク</t>
    </rPh>
    <rPh sb="8" eb="10">
      <t>キイロ</t>
    </rPh>
    <rPh sb="11" eb="13">
      <t>チャクショク</t>
    </rPh>
    <rPh sb="19" eb="21">
      <t>ニュウリョク</t>
    </rPh>
    <phoneticPr fontId="4"/>
  </si>
  <si>
    <t>◆着色セルに入力された内容が、各様式の該当箇所に自動で反映されますので正確に入力願います。</t>
    <rPh sb="1" eb="3">
      <t>チャクショク</t>
    </rPh>
    <rPh sb="6" eb="8">
      <t>ニュウリョク</t>
    </rPh>
    <rPh sb="11" eb="13">
      <t>ナイヨウ</t>
    </rPh>
    <rPh sb="15" eb="16">
      <t>カク</t>
    </rPh>
    <rPh sb="16" eb="18">
      <t>ヨウシキ</t>
    </rPh>
    <rPh sb="19" eb="21">
      <t>ガイトウ</t>
    </rPh>
    <rPh sb="21" eb="23">
      <t>カショ</t>
    </rPh>
    <rPh sb="24" eb="26">
      <t>ジドウ</t>
    </rPh>
    <rPh sb="27" eb="29">
      <t>ハンエイ</t>
    </rPh>
    <rPh sb="35" eb="37">
      <t>セイカク</t>
    </rPh>
    <rPh sb="38" eb="40">
      <t>ニュウリョク</t>
    </rPh>
    <rPh sb="40" eb="41">
      <t>ネガ</t>
    </rPh>
    <phoneticPr fontId="4"/>
  </si>
  <si>
    <t>入力例</t>
    <rPh sb="0" eb="2">
      <t>ニュウリョク</t>
    </rPh>
    <rPh sb="2" eb="3">
      <t>レイ</t>
    </rPh>
    <phoneticPr fontId="9"/>
  </si>
  <si>
    <t>工事名</t>
    <rPh sb="0" eb="2">
      <t>コウジ</t>
    </rPh>
    <rPh sb="2" eb="3">
      <t>メイ</t>
    </rPh>
    <phoneticPr fontId="4"/>
  </si>
  <si>
    <t>○○○○○○○○○○○○○○○○工事</t>
    <rPh sb="16" eb="18">
      <t>コウジ</t>
    </rPh>
    <phoneticPr fontId="9"/>
  </si>
  <si>
    <t>工事場所</t>
    <rPh sb="0" eb="4">
      <t>コウジバショ</t>
    </rPh>
    <phoneticPr fontId="4"/>
  </si>
  <si>
    <t>熊本市○○区○○</t>
    <rPh sb="0" eb="2">
      <t>クマモト</t>
    </rPh>
    <rPh sb="2" eb="3">
      <t>シ</t>
    </rPh>
    <rPh sb="5" eb="6">
      <t>ク</t>
    </rPh>
    <phoneticPr fontId="9"/>
  </si>
  <si>
    <t>発注者</t>
    <rPh sb="0" eb="3">
      <t>ハッチュウシャ</t>
    </rPh>
    <phoneticPr fontId="4"/>
  </si>
  <si>
    <t>熊本市長</t>
    <phoneticPr fontId="3"/>
  </si>
  <si>
    <t>当初契約日</t>
    <rPh sb="0" eb="2">
      <t>トウショ</t>
    </rPh>
    <rPh sb="2" eb="5">
      <t>ケイヤクビ</t>
    </rPh>
    <phoneticPr fontId="4"/>
  </si>
  <si>
    <t>工期</t>
    <rPh sb="0" eb="2">
      <t>コウキ</t>
    </rPh>
    <phoneticPr fontId="4"/>
  </si>
  <si>
    <t>～</t>
    <phoneticPr fontId="3"/>
  </si>
  <si>
    <t>令和6年10月23日　～　令和7年10月15日</t>
    <rPh sb="0" eb="2">
      <t>レイワ</t>
    </rPh>
    <rPh sb="3" eb="4">
      <t>ネン</t>
    </rPh>
    <rPh sb="6" eb="7">
      <t>ガツ</t>
    </rPh>
    <rPh sb="9" eb="10">
      <t>ニチ</t>
    </rPh>
    <rPh sb="13" eb="15">
      <t>レイワ</t>
    </rPh>
    <rPh sb="16" eb="17">
      <t>ネン</t>
    </rPh>
    <rPh sb="19" eb="20">
      <t>ガツ</t>
    </rPh>
    <rPh sb="22" eb="23">
      <t>ニチ</t>
    </rPh>
    <phoneticPr fontId="3"/>
  </si>
  <si>
    <t>契約金額</t>
    <rPh sb="0" eb="2">
      <t>ケイヤク</t>
    </rPh>
    <rPh sb="2" eb="4">
      <t>キンガク</t>
    </rPh>
    <phoneticPr fontId="4"/>
  </si>
  <si>
    <t>郵便番号</t>
    <rPh sb="0" eb="4">
      <t>ユウビンバンゴウ</t>
    </rPh>
    <phoneticPr fontId="9"/>
  </si>
  <si>
    <t>〒</t>
    <phoneticPr fontId="9"/>
  </si>
  <si>
    <t>－</t>
    <phoneticPr fontId="9"/>
  </si>
  <si>
    <t>860</t>
    <phoneticPr fontId="9"/>
  </si>
  <si>
    <t>8601</t>
    <phoneticPr fontId="9"/>
  </si>
  <si>
    <t>住所</t>
    <rPh sb="0" eb="2">
      <t>ジュウショ</t>
    </rPh>
    <phoneticPr fontId="9"/>
  </si>
  <si>
    <t>熊本市中央区手取本町１－１</t>
    <rPh sb="0" eb="2">
      <t>クマモト</t>
    </rPh>
    <rPh sb="2" eb="3">
      <t>シ</t>
    </rPh>
    <rPh sb="3" eb="5">
      <t>チュウオウ</t>
    </rPh>
    <rPh sb="5" eb="6">
      <t>ク</t>
    </rPh>
    <rPh sb="6" eb="10">
      <t>テトリホンチョウ</t>
    </rPh>
    <phoneticPr fontId="9"/>
  </si>
  <si>
    <t>商号又は
名称</t>
    <rPh sb="0" eb="2">
      <t>ショウゴウ</t>
    </rPh>
    <rPh sb="2" eb="3">
      <t>マタ</t>
    </rPh>
    <rPh sb="5" eb="7">
      <t>メイショウ</t>
    </rPh>
    <phoneticPr fontId="9"/>
  </si>
  <si>
    <t>株式会社　熊本工事</t>
    <rPh sb="0" eb="4">
      <t>カブシキガイシャ</t>
    </rPh>
    <rPh sb="5" eb="7">
      <t>クマモト</t>
    </rPh>
    <rPh sb="7" eb="9">
      <t>コウジ</t>
    </rPh>
    <phoneticPr fontId="9"/>
  </si>
  <si>
    <t>代表者
職・氏名</t>
    <rPh sb="0" eb="3">
      <t>ダイヒョウシャ</t>
    </rPh>
    <rPh sb="4" eb="5">
      <t>ショク</t>
    </rPh>
    <rPh sb="6" eb="8">
      <t>シメイ</t>
    </rPh>
    <phoneticPr fontId="9"/>
  </si>
  <si>
    <t>代表取締役　熊本　太郎</t>
    <rPh sb="9" eb="11">
      <t>タロウ</t>
    </rPh>
    <phoneticPr fontId="9"/>
  </si>
  <si>
    <t>現場代理人</t>
    <rPh sb="0" eb="5">
      <t>ゲンバダイリニン</t>
    </rPh>
    <phoneticPr fontId="9"/>
  </si>
  <si>
    <t>熊本　三郎</t>
    <rPh sb="3" eb="5">
      <t>サブロウ</t>
    </rPh>
    <phoneticPr fontId="9"/>
  </si>
  <si>
    <t>様式－９</t>
    <rPh sb="0" eb="2">
      <t>ヨウシキ</t>
    </rPh>
    <phoneticPr fontId="4"/>
  </si>
  <si>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</si>
  <si>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</si>
  <si>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</si>
  <si>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</si>
  <si>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</si>
  <si>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</si>
  <si>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</si>
  <si>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</si>
  <si>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</si>
  <si>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t>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</si>
  <si>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</si>
  <si>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</si>
  <si>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</si>
  <si>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</si>
  <si>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</si>
  <si>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</si>
  <si>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</si>
  <si>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</si>
  <si>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</si>
  <si>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</si>
  <si>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</si>
  <si>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■その他</t>
    <rPh sb="3" eb="4">
      <t>タ</t>
    </rPh>
    <phoneticPr fontId="4"/>
  </si>
  <si>
    <t>発注者側の情報共有システムの利用者は別紙のとおり追加したので通知します。</t>
    <rPh sb="0" eb="4">
      <t>ハッチュウシャガワ</t>
    </rPh>
    <rPh sb="24" eb="26">
      <t>ツウチ</t>
    </rPh>
    <rPh sb="30" eb="32">
      <t>ツウチ</t>
    </rPh>
    <phoneticPr fontId="3"/>
  </si>
  <si>
    <t>・</t>
    <phoneticPr fontId="4"/>
  </si>
  <si>
    <t>年月日：</t>
    <rPh sb="0" eb="3">
      <t>ネンガッピ</t>
    </rPh>
    <phoneticPr fontId="4"/>
  </si>
  <si>
    <t>受注者</t>
    <rPh sb="0" eb="3">
      <t>ジュチュウシャシャ</t>
    </rPh>
    <phoneticPr fontId="4"/>
  </si>
  <si>
    <t>□承諾</t>
    <rPh sb="1" eb="3">
      <t>ショウダク</t>
    </rPh>
    <phoneticPr fontId="4"/>
  </si>
  <si>
    <t>□報告</t>
    <rPh sb="1" eb="3">
      <t>ホウコク</t>
    </rPh>
    <phoneticPr fontId="4"/>
  </si>
  <si>
    <t>□受理</t>
    <rPh sb="1" eb="3">
      <t>ジュリ</t>
    </rPh>
    <phoneticPr fontId="4"/>
  </si>
  <si>
    <t>回答</t>
    <rPh sb="0" eb="2">
      <t>カイトウ</t>
    </rPh>
    <phoneticPr fontId="4"/>
  </si>
  <si>
    <t>□その他</t>
    <phoneticPr fontId="4"/>
  </si>
  <si>
    <t>総括監督員</t>
    <rPh sb="0" eb="2">
      <t>ソウカツ</t>
    </rPh>
    <rPh sb="2" eb="5">
      <t>カントクイン</t>
    </rPh>
    <phoneticPr fontId="4"/>
  </si>
  <si>
    <t>主任監督員</t>
    <rPh sb="0" eb="2">
      <t>シュニン</t>
    </rPh>
    <rPh sb="2" eb="5">
      <t>カントクイン</t>
    </rPh>
    <phoneticPr fontId="3"/>
  </si>
  <si>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</si>
  <si>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</si>
  <si>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※必要に応じて以下をコピペして使用してください。</t>
    <rPh sb="1" eb="3">
      <t>ヒツヨウ</t>
    </rPh>
    <rPh sb="4" eb="5">
      <t>オウ</t>
    </rPh>
    <rPh sb="7" eb="9">
      <t>イカ</t>
    </rPh>
    <rPh sb="15" eb="17">
      <t>シヨウ</t>
    </rPh>
    <phoneticPr fontId="3"/>
  </si>
  <si>
    <t>営繕課</t>
    <rPh sb="0" eb="3">
      <t>エイゼンカ</t>
    </rPh>
    <phoneticPr fontId="3"/>
  </si>
  <si>
    <t>課長</t>
    <rPh sb="0" eb="2">
      <t>カチョウ</t>
    </rPh>
    <phoneticPr fontId="3"/>
  </si>
  <si>
    <t>副課長</t>
    <rPh sb="0" eb="3">
      <t>フクカチョウ</t>
    </rPh>
    <phoneticPr fontId="3"/>
  </si>
  <si>
    <t>課長補佐</t>
    <rPh sb="0" eb="2">
      <t>カチョウ</t>
    </rPh>
    <rPh sb="2" eb="4">
      <t>ホサ</t>
    </rPh>
    <phoneticPr fontId="4"/>
  </si>
  <si>
    <t>総括
監督員</t>
    <rPh sb="0" eb="2">
      <t>ソウカツ</t>
    </rPh>
    <rPh sb="3" eb="6">
      <t>カントクイン</t>
    </rPh>
    <phoneticPr fontId="4"/>
  </si>
  <si>
    <t>監督員</t>
    <rPh sb="0" eb="3">
      <t>カントクイン</t>
    </rPh>
    <phoneticPr fontId="3"/>
  </si>
  <si>
    <t>設備課</t>
    <rPh sb="0" eb="3">
      <t>セツビカ</t>
    </rPh>
    <phoneticPr fontId="3"/>
  </si>
  <si>
    <t>主査</t>
    <rPh sb="0" eb="2">
      <t>シュサ</t>
    </rPh>
    <phoneticPr fontId="3"/>
  </si>
  <si>
    <t>主査</t>
    <rPh sb="0" eb="2">
      <t>シュサ</t>
    </rPh>
    <phoneticPr fontId="4"/>
  </si>
  <si>
    <t>（別紙）</t>
    <rPh sb="1" eb="3">
      <t>ベッシ</t>
    </rPh>
    <phoneticPr fontId="3"/>
  </si>
  <si>
    <t>情報共有システム　利用ユーザー確認書</t>
    <rPh sb="0" eb="2">
      <t>ジョウホウ</t>
    </rPh>
    <rPh sb="2" eb="4">
      <t>キョウユウ</t>
    </rPh>
    <rPh sb="9" eb="11">
      <t>リヨウ</t>
    </rPh>
    <rPh sb="15" eb="17">
      <t>カクニン</t>
    </rPh>
    <rPh sb="17" eb="18">
      <t>ショ</t>
    </rPh>
    <phoneticPr fontId="26"/>
  </si>
  <si>
    <t>※既に利用中の方は必ず利用中のログインIDを記入してください</t>
    <phoneticPr fontId="26"/>
  </si>
  <si>
    <t>No.</t>
    <phoneticPr fontId="26"/>
  </si>
  <si>
    <t>受発注者区分</t>
    <rPh sb="0" eb="3">
      <t>ジュハッチュウ</t>
    </rPh>
    <rPh sb="3" eb="4">
      <t>シャ</t>
    </rPh>
    <rPh sb="4" eb="6">
      <t>クブン</t>
    </rPh>
    <phoneticPr fontId="26"/>
  </si>
  <si>
    <t>ログインID
(メールアドレス）</t>
    <phoneticPr fontId="26"/>
  </si>
  <si>
    <t>事務所／振興局</t>
    <rPh sb="0" eb="2">
      <t>ジム</t>
    </rPh>
    <rPh sb="2" eb="3">
      <t>ショ</t>
    </rPh>
    <rPh sb="4" eb="6">
      <t>シンコウ</t>
    </rPh>
    <rPh sb="6" eb="7">
      <t>キョク</t>
    </rPh>
    <phoneticPr fontId="26"/>
  </si>
  <si>
    <t>部署</t>
    <rPh sb="0" eb="2">
      <t>ブショ</t>
    </rPh>
    <phoneticPr fontId="26"/>
  </si>
  <si>
    <t>閲覧のみ(○）</t>
    <rPh sb="0" eb="2">
      <t>エツラン</t>
    </rPh>
    <phoneticPr fontId="26"/>
  </si>
  <si>
    <t>職位※1</t>
    <rPh sb="0" eb="2">
      <t>ショクイ</t>
    </rPh>
    <phoneticPr fontId="26"/>
  </si>
  <si>
    <t>利用者氏名
　　　　姓</t>
    <rPh sb="0" eb="3">
      <t>リヨウシャ</t>
    </rPh>
    <rPh sb="3" eb="5">
      <t>シメイ</t>
    </rPh>
    <rPh sb="10" eb="11">
      <t>セイ</t>
    </rPh>
    <phoneticPr fontId="26"/>
  </si>
  <si>
    <t xml:space="preserve">
　　　　名</t>
    <phoneticPr fontId="26"/>
  </si>
  <si>
    <t>備考</t>
    <rPh sb="0" eb="2">
      <t>ビコウ</t>
    </rPh>
    <phoneticPr fontId="26"/>
  </si>
  <si>
    <t>受注者</t>
  </si>
  <si>
    <t>○○○○○○○○○○○○○○○○○</t>
  </si>
  <si>
    <t>熊本市　北区役所　区民部　</t>
  </si>
  <si>
    <t>現場代理人</t>
  </si>
  <si>
    <t>○○</t>
  </si>
  <si>
    <t>主任技術者</t>
  </si>
  <si>
    <t>発注者</t>
  </si>
  <si>
    <t>○○○○○○○○@city.kumamoto.lg.jp</t>
    <phoneticPr fontId="3"/>
  </si>
  <si>
    <t>熊本市　都市建設局　公共建築部</t>
    <rPh sb="0" eb="3">
      <t>クマモトシ</t>
    </rPh>
    <rPh sb="4" eb="9">
      <t>トシケンセツキョク</t>
    </rPh>
    <rPh sb="10" eb="15">
      <t>コウキョウケンチクブ</t>
    </rPh>
    <phoneticPr fontId="26"/>
  </si>
  <si>
    <t>○○</t>
    <phoneticPr fontId="3"/>
  </si>
  <si>
    <t>総括監督員</t>
    <rPh sb="0" eb="5">
      <t>ソウカツカントクイン</t>
    </rPh>
    <phoneticPr fontId="3"/>
  </si>
  <si>
    <t>課長補佐</t>
    <rPh sb="0" eb="4">
      <t>カチョウホサ</t>
    </rPh>
    <phoneticPr fontId="3"/>
  </si>
  <si>
    <t>課長</t>
    <rPh sb="0" eb="1">
      <t>カ</t>
    </rPh>
    <phoneticPr fontId="3"/>
  </si>
  <si>
    <t>※1　押印欄に表示される職位。自由入力可能です。</t>
    <phoneticPr fontId="3"/>
  </si>
  <si>
    <t>情報共有システムの実施　について</t>
    <phoneticPr fontId="3"/>
  </si>
  <si>
    <t>ため、協議いたします。</t>
    <phoneticPr fontId="3"/>
  </si>
  <si>
    <t>んが、情報共有システムの実施を希望するため協議いたします。</t>
    <phoneticPr fontId="3"/>
  </si>
  <si>
    <t>　利用する情報共有システムは、</t>
    <phoneticPr fontId="3"/>
  </si>
  <si>
    <t>　受注者側の情報共有システムの利用者は別紙のとおりです。</t>
    <phoneticPr fontId="3"/>
  </si>
  <si>
    <t>遠隔臨場の実施　について</t>
    <rPh sb="0" eb="4">
      <t>エンカクリンジョウ</t>
    </rPh>
    <phoneticPr fontId="3"/>
  </si>
  <si>
    <t>提出します。</t>
    <rPh sb="0" eb="2">
      <t>テイシュツ</t>
    </rPh>
    <phoneticPr fontId="3"/>
  </si>
  <si>
    <t>　この内容で実施してよろしいか協議をお願いします。</t>
    <rPh sb="3" eb="5">
      <t>ナイヨウ</t>
    </rPh>
    <rPh sb="6" eb="8">
      <t>ジッシ</t>
    </rPh>
    <rPh sb="15" eb="17">
      <t>キョウギ</t>
    </rPh>
    <rPh sb="19" eb="20">
      <t>ネガ</t>
    </rPh>
    <phoneticPr fontId="3"/>
  </si>
  <si>
    <t>　本設計変更に関わる請負代金額の変更概算金額は下</t>
    <phoneticPr fontId="3"/>
  </si>
  <si>
    <t>記のとおりです。</t>
    <rPh sb="0" eb="1">
      <t>キ</t>
    </rPh>
    <phoneticPr fontId="3"/>
  </si>
  <si>
    <t>■概算金額：約</t>
    <rPh sb="1" eb="3">
      <t>ガイサン</t>
    </rPh>
    <rPh sb="3" eb="5">
      <t>キンガク</t>
    </rPh>
    <rPh sb="6" eb="7">
      <t>ヤク</t>
    </rPh>
    <phoneticPr fontId="3"/>
  </si>
  <si>
    <t>万円（税込）</t>
    <rPh sb="0" eb="2">
      <t>マンエン</t>
    </rPh>
    <rPh sb="3" eb="5">
      <t>ゼイコ</t>
    </rPh>
    <phoneticPr fontId="3"/>
  </si>
  <si>
    <t>※見積金額を記入すること</t>
    <rPh sb="1" eb="3">
      <t>ミツモリ</t>
    </rPh>
    <rPh sb="3" eb="5">
      <t>キンガク</t>
    </rPh>
    <rPh sb="6" eb="8">
      <t>キニュウ</t>
    </rPh>
    <phoneticPr fontId="3"/>
  </si>
  <si>
    <t>遠隔臨場の実施　について</t>
    <phoneticPr fontId="3"/>
  </si>
  <si>
    <t>せんが、遠隔臨場の実施を希望します。</t>
    <phoneticPr fontId="3"/>
  </si>
  <si>
    <t>　併せて、別添のとおり実施計画書を提出します。</t>
    <phoneticPr fontId="3"/>
  </si>
  <si>
    <t>　この内容で実施してよろしいか協議をお願いします。</t>
    <phoneticPr fontId="3"/>
  </si>
  <si>
    <t>(１)協議参加者</t>
  </si>
  <si>
    <t>工　事　番　号</t>
  </si>
  <si>
    <t>工　  事  　名</t>
  </si>
  <si>
    <t>工　    　　期</t>
  </si>
  <si>
    <t xml:space="preserve">    ～</t>
  </si>
  <si>
    <t>発　  注　  者</t>
  </si>
  <si>
    <t>事務所名・課名</t>
  </si>
  <si>
    <t>監  督  員</t>
    <rPh sb="0" eb="1">
      <t>ラン</t>
    </rPh>
    <rPh sb="3" eb="4">
      <t>ヨシ</t>
    </rPh>
    <rPh sb="6" eb="7">
      <t>イン</t>
    </rPh>
    <phoneticPr fontId="4"/>
  </si>
  <si>
    <t>受  　注  　者</t>
  </si>
  <si>
    <t>会    社    名</t>
  </si>
  <si>
    <t>現 場 代 理 人</t>
  </si>
  <si>
    <t>(２)基本事項の確認</t>
  </si>
  <si>
    <t>工事番号</t>
  </si>
  <si>
    <t>（案件固有の21桁の数字）</t>
  </si>
  <si>
    <t>発注機関所属コード</t>
    <phoneticPr fontId="4"/>
  </si>
  <si>
    <t>（※ガイドライン　【資料編】別紙1参照）</t>
    <phoneticPr fontId="4"/>
  </si>
  <si>
    <t>受注者コード</t>
    <rPh sb="0" eb="3">
      <t>ジュチュウシャ</t>
    </rPh>
    <phoneticPr fontId="4"/>
  </si>
  <si>
    <t>（受注者固有の8桁の数字）</t>
  </si>
  <si>
    <t>(３)電子メールデータ容量、利用ソフト及びファイル形式等</t>
  </si>
  <si>
    <t>電子メールデータ
の容量制限</t>
  </si>
  <si>
    <t>発　注　者</t>
  </si>
  <si>
    <t>受　注　者</t>
  </si>
  <si>
    <t>利用ソフト及び
ファイル形式</t>
  </si>
  <si>
    <t>発注者ソフト
(利用可能ソフト)</t>
  </si>
  <si>
    <t>受注者ソフト
(利用可能ソフト)</t>
  </si>
  <si>
    <t>納品時ソフト
(両者利用可能ソフト)</t>
  </si>
  <si>
    <t>文書作成
ソ フ ト</t>
  </si>
  <si>
    <t>Word</t>
  </si>
  <si>
    <t>その他</t>
  </si>
  <si>
    <t>表計算
ソフト</t>
  </si>
  <si>
    <t xml:space="preserve">Excel </t>
  </si>
  <si>
    <t>図面のファイル形式</t>
  </si>
  <si>
    <t>(４)納品時添付書類</t>
  </si>
  <si>
    <t>電子媒体納品書</t>
  </si>
  <si>
    <t>チェック結果</t>
  </si>
  <si>
    <t>(５)その他、受発注者間で協議した事項</t>
    <phoneticPr fontId="4"/>
  </si>
  <si>
    <t>※ガイドラインとは「熊本市電子納品運用ガイドライン（建築編）」を示す。</t>
    <rPh sb="26" eb="28">
      <t>ケンチク</t>
    </rPh>
    <phoneticPr fontId="4"/>
  </si>
  <si>
    <t>　実施日</t>
    <phoneticPr fontId="4"/>
  </si>
  <si>
    <t>記入例</t>
    <rPh sb="0" eb="3">
      <t>キニュウレイ</t>
    </rPh>
    <phoneticPr fontId="3"/>
  </si>
  <si>
    <t>発注者
情報</t>
    <rPh sb="0" eb="3">
      <t>ハッチュウシャ</t>
    </rPh>
    <rPh sb="4" eb="6">
      <t>ジョウホウ</t>
    </rPh>
    <phoneticPr fontId="3"/>
  </si>
  <si>
    <t>所属課</t>
    <rPh sb="0" eb="3">
      <t>ショゾクカ</t>
    </rPh>
    <phoneticPr fontId="9"/>
  </si>
  <si>
    <t>監督員名</t>
    <rPh sb="0" eb="3">
      <t>カントクイン</t>
    </rPh>
    <rPh sb="3" eb="4">
      <t>メイ</t>
    </rPh>
    <phoneticPr fontId="9"/>
  </si>
  <si>
    <t>田中　太郎</t>
    <rPh sb="0" eb="2">
      <t>タナカ</t>
    </rPh>
    <rPh sb="3" eb="5">
      <t>タロウ</t>
    </rPh>
    <phoneticPr fontId="9"/>
  </si>
  <si>
    <t>Mbyte以下</t>
    <phoneticPr fontId="3"/>
  </si>
  <si>
    <t>Ver.</t>
    <phoneticPr fontId="3"/>
  </si>
  <si>
    <t>□</t>
  </si>
  <si>
    <t>ドロップダウン</t>
    <phoneticPr fontId="3"/>
  </si>
  <si>
    <t>ＳＸＦ（ＳＦＣ）形式 　</t>
    <phoneticPr fontId="3"/>
  </si>
  <si>
    <t>□</t>
    <phoneticPr fontId="4"/>
  </si>
  <si>
    <t>JWW形式</t>
    <phoneticPr fontId="3"/>
  </si>
  <si>
    <t>ＰＤＦ形式</t>
    <phoneticPr fontId="3"/>
  </si>
  <si>
    <t>電子媒体納品書</t>
    <phoneticPr fontId="3"/>
  </si>
  <si>
    <t>○○○○についても電子納品の対象とする。</t>
    <phoneticPr fontId="3"/>
  </si>
  <si>
    <t>必要あれば入力</t>
    <rPh sb="0" eb="2">
      <t>ヒツヨウ</t>
    </rPh>
    <rPh sb="5" eb="7">
      <t>ニュウリョク</t>
    </rPh>
    <phoneticPr fontId="3"/>
  </si>
  <si>
    <t>例：別添提出書類・完成図書一覧に基づき、各提出資料の提出媒体を決定した。</t>
    <rPh sb="0" eb="1">
      <t>レイ</t>
    </rPh>
    <phoneticPr fontId="3"/>
  </si>
  <si>
    <t>事前協議チェックシート(工事用)</t>
    <phoneticPr fontId="3"/>
  </si>
  <si>
    <t>http://ebid-portal.kumamoto-idc.pref.kumamoto.jp/</t>
    <phoneticPr fontId="3"/>
  </si>
  <si>
    <t>yyyy/mm/dd　の形式で入力すれば、和暦（西暦）〇月〇日の形式へ変換</t>
    <rPh sb="12" eb="14">
      <t>ケイシキ</t>
    </rPh>
    <rPh sb="15" eb="17">
      <t>ニュウリョク</t>
    </rPh>
    <rPh sb="21" eb="23">
      <t>ワレキ</t>
    </rPh>
    <rPh sb="24" eb="26">
      <t>セイレキ</t>
    </rPh>
    <rPh sb="28" eb="29">
      <t>ツキ</t>
    </rPh>
    <rPh sb="30" eb="31">
      <t>ヒ</t>
    </rPh>
    <rPh sb="32" eb="34">
      <t>ケイシキ</t>
    </rPh>
    <rPh sb="35" eb="37">
      <t>ヘンカン</t>
    </rPh>
    <phoneticPr fontId="3"/>
  </si>
  <si>
    <t>※情報共有システム利用前（契約後速やか）に発議</t>
    <phoneticPr fontId="3"/>
  </si>
  <si>
    <t>yyyy/mm/dd　の形式で入力すれば、和暦（西暦）〇月〇日の形式へ変換</t>
    <phoneticPr fontId="3"/>
  </si>
  <si>
    <t>　週休2日（交替制）工事に変更します。
総合施工計画書提出時に休日（交替制）取得計画書を
提出してください。</t>
    <rPh sb="1" eb="3">
      <t>シュウキュウ</t>
    </rPh>
    <rPh sb="4" eb="5">
      <t>ニチ</t>
    </rPh>
    <rPh sb="6" eb="9">
      <t>コウタイセイ</t>
    </rPh>
    <rPh sb="10" eb="12">
      <t>コウジ</t>
    </rPh>
    <rPh sb="13" eb="15">
      <t>ヘンコウ</t>
    </rPh>
    <rPh sb="20" eb="22">
      <t>ソウゴウ</t>
    </rPh>
    <rPh sb="22" eb="26">
      <t>セコウケイカク</t>
    </rPh>
    <rPh sb="26" eb="27">
      <t>ショ</t>
    </rPh>
    <rPh sb="27" eb="30">
      <t>テイシュツジ</t>
    </rPh>
    <rPh sb="31" eb="33">
      <t>キュウジツ</t>
    </rPh>
    <rPh sb="34" eb="37">
      <t>コウタイセイ</t>
    </rPh>
    <rPh sb="38" eb="40">
      <t>シュトク</t>
    </rPh>
    <rPh sb="40" eb="43">
      <t>ケイカクショ</t>
    </rPh>
    <rPh sb="45" eb="47">
      <t>テイシュツ</t>
    </rPh>
    <phoneticPr fontId="3"/>
  </si>
  <si>
    <t>　□指示　　　□協議　　　□通知　　　□承諾　　　■報告　　　■提出</t>
    <rPh sb="2" eb="4">
      <t>シジ</t>
    </rPh>
    <rPh sb="8" eb="10">
      <t>キョウギ</t>
    </rPh>
    <rPh sb="14" eb="16">
      <t>ツウチ</t>
    </rPh>
    <rPh sb="20" eb="22">
      <t>ショウダク</t>
    </rPh>
    <rPh sb="26" eb="28">
      <t>ホウコク</t>
    </rPh>
    <rPh sb="32" eb="34">
      <t>テイシュツ</t>
    </rPh>
    <phoneticPr fontId="4"/>
  </si>
  <si>
    <t>課長補佐</t>
  </si>
  <si>
    <t>　□指示　　　■協議　　　□通知　　　□承諾　　　□報告　　　□提出</t>
    <rPh sb="2" eb="4">
      <t>シジ</t>
    </rPh>
    <rPh sb="8" eb="10">
      <t>キョウギ</t>
    </rPh>
    <rPh sb="14" eb="16">
      <t>ツウチ</t>
    </rPh>
    <rPh sb="20" eb="22">
      <t>ショウダク</t>
    </rPh>
    <rPh sb="26" eb="28">
      <t>ホウコク</t>
    </rPh>
    <rPh sb="32" eb="34">
      <t>テイシュツ</t>
    </rPh>
    <phoneticPr fontId="4"/>
  </si>
  <si>
    <t>　快適トイレ設置後に、「熊本市営繕工事における快適トイレ設置試行要領」に基づき、様式１「快適トイレチェックシート」および仕様がわかる資料を提出してください。</t>
    <rPh sb="1" eb="3">
      <t>カイテキ</t>
    </rPh>
    <rPh sb="6" eb="8">
      <t>セッチ</t>
    </rPh>
    <rPh sb="8" eb="9">
      <t>ゴ</t>
    </rPh>
    <rPh sb="40" eb="42">
      <t>ヨウシキ</t>
    </rPh>
    <rPh sb="44" eb="46">
      <t>カイテキ</t>
    </rPh>
    <rPh sb="60" eb="62">
      <t>シヨウ</t>
    </rPh>
    <rPh sb="66" eb="68">
      <t>シリョウ</t>
    </rPh>
    <rPh sb="69" eb="71">
      <t>テイシュツ</t>
    </rPh>
    <phoneticPr fontId="3"/>
  </si>
  <si>
    <t>　「熊本市営繕工事における熱中症対策に資する費用計上の試行要領」に基づき、様式１「熱中症対策チェックシート」および仕様がわかる資料を提出してください。</t>
    <rPh sb="37" eb="39">
      <t>ヨウシキ</t>
    </rPh>
    <rPh sb="57" eb="59">
      <t>シヨウ</t>
    </rPh>
    <rPh sb="63" eb="65">
      <t>シリョウ</t>
    </rPh>
    <rPh sb="66" eb="68">
      <t>テイシュツ</t>
    </rPh>
    <phoneticPr fontId="3"/>
  </si>
  <si>
    <t>※遠隔臨場開始前までに発議</t>
    <phoneticPr fontId="3"/>
  </si>
  <si>
    <t>※契約後～工事着手日前までに協議</t>
    <phoneticPr fontId="3"/>
  </si>
  <si>
    <t>yyyy/mm/dd　の形式で入力すれば、和暦（西暦）〇月〇日の形式へ変換</t>
    <phoneticPr fontId="3"/>
  </si>
  <si>
    <t>※工事終盤の週休２日の実績見通しがたった段階で協議</t>
    <phoneticPr fontId="3"/>
  </si>
  <si>
    <t>※快適トイレ設置前（契約後速やか）に発議</t>
    <phoneticPr fontId="3"/>
  </si>
  <si>
    <t>※契約後速やかに発議</t>
    <phoneticPr fontId="3"/>
  </si>
  <si>
    <t>※快適トイレ費用確定後に発議</t>
    <phoneticPr fontId="3"/>
  </si>
  <si>
    <t>※熱中症対策項目設置前（契約後速やか）に発議</t>
    <phoneticPr fontId="3"/>
  </si>
  <si>
    <t>※快適トイレ費用確定後に協議</t>
    <phoneticPr fontId="3"/>
  </si>
  <si>
    <t>週休2日（交替制）工事の実施　について</t>
    <phoneticPr fontId="3"/>
  </si>
  <si>
    <t>　本工事において、作業工程の制約があり週休2日（現場閉所型）工事を実施することが困</t>
    <phoneticPr fontId="3"/>
  </si>
  <si>
    <t>難なため、週休2日（交替制）工事への変更を希望しますので協議をお願いします。</t>
    <phoneticPr fontId="3"/>
  </si>
  <si>
    <t>週休2日工事の実施結果　について</t>
    <phoneticPr fontId="3"/>
  </si>
  <si>
    <t>成できない見通しとなりましたので報告いたします。</t>
    <phoneticPr fontId="3"/>
  </si>
  <si>
    <t>■概算金額：約</t>
    <phoneticPr fontId="3"/>
  </si>
  <si>
    <t>万円（税込）減額の見込み</t>
    <phoneticPr fontId="3"/>
  </si>
  <si>
    <t xml:space="preserve">　本設計変更に関わる請負代金額の変更概算金額は、「熊本市営繕工事における快適トイレ設置試行要領」に基づき算定を行い、下記のとおりです。
　これはあくまで概算値によるものであり、後日の変更契約に係る参考値として位置づけるものです。
</t>
    <phoneticPr fontId="3"/>
  </si>
  <si>
    <t>万円（税込）増額の見込み</t>
    <rPh sb="0" eb="1">
      <t>マン</t>
    </rPh>
    <rPh sb="1" eb="2">
      <t>エン</t>
    </rPh>
    <rPh sb="3" eb="5">
      <t>ゼイコミ</t>
    </rPh>
    <rPh sb="6" eb="8">
      <t>ゾウガク</t>
    </rPh>
    <rPh sb="9" eb="11">
      <t>ミコ</t>
    </rPh>
    <phoneticPr fontId="3"/>
  </si>
  <si>
    <t xml:space="preserve">　本設計変更に関わる請負代金額の変更概算金額は、「熊本市営繕工事における熱中症対策に資する費用計上の試行要領」に基づき算定を行い、下記のとおりです。
　これはあくまで概算値によるものであり、後日の変更契約に係る参考値として位置づけるものです。
</t>
    <phoneticPr fontId="3"/>
  </si>
  <si>
    <t>■概算金額：約</t>
    <rPh sb="1" eb="5">
      <t>ガイサンキンガク</t>
    </rPh>
    <rPh sb="6" eb="7">
      <t>ヤク</t>
    </rPh>
    <phoneticPr fontId="3"/>
  </si>
  <si>
    <t>万円（税込）増額の見込み</t>
    <rPh sb="0" eb="2">
      <t>マンエン</t>
    </rPh>
    <rPh sb="3" eb="5">
      <t>ゼイコ</t>
    </rPh>
    <rPh sb="6" eb="8">
      <t>ゾウガク</t>
    </rPh>
    <rPh sb="9" eb="11">
      <t>ミコ</t>
    </rPh>
    <phoneticPr fontId="3"/>
  </si>
  <si>
    <t>快適トイレ試行工事の実施　について</t>
    <phoneticPr fontId="3"/>
  </si>
  <si>
    <t>【単独発注工事の場合】</t>
    <phoneticPr fontId="3"/>
  </si>
  <si>
    <t>す。</t>
  </si>
  <si>
    <t>【分離発注工事がある場合】</t>
    <phoneticPr fontId="3"/>
  </si>
  <si>
    <t>　「熊本市営繕工事における快適トイレ設置試行要領」に基づき、快適トイレの設置について</t>
    <phoneticPr fontId="3"/>
  </si>
  <si>
    <t>　「熊本市営繕工事における快適トイレ設置試行要領」に基づき、快適トイレの設置を希望しま</t>
    <phoneticPr fontId="3"/>
  </si>
  <si>
    <t>同一現場内の受注者で協議を行った結果、本工事において快適トイレの設置することとなりま</t>
    <phoneticPr fontId="3"/>
  </si>
  <si>
    <t>した。</t>
    <phoneticPr fontId="3"/>
  </si>
  <si>
    <t>　このことについて協議をお願いします。</t>
    <phoneticPr fontId="3"/>
  </si>
  <si>
    <t>せん。</t>
    <phoneticPr fontId="3"/>
  </si>
  <si>
    <r>
      <rPr>
        <sz val="12"/>
        <color rgb="FFFF0000"/>
        <rFont val="ＭＳ Ｐ明朝"/>
        <family val="1"/>
        <charset val="128"/>
      </rPr>
      <t>ており、現在、本工事に設置可能な快適トイレが市場に流通されていないことから</t>
    </r>
    <r>
      <rPr>
        <sz val="12"/>
        <rFont val="ＭＳ Ｐ明朝"/>
        <family val="1"/>
        <charset val="128"/>
      </rPr>
      <t>設置できま</t>
    </r>
    <phoneticPr fontId="3"/>
  </si>
  <si>
    <r>
      <t>　本工事において快適トイレの設置が指定されていますが、</t>
    </r>
    <r>
      <rPr>
        <sz val="12"/>
        <color rgb="FFFF0000"/>
        <rFont val="ＭＳ Ｐ明朝"/>
        <family val="1"/>
        <charset val="128"/>
      </rPr>
      <t>（例）他現場に快適トイレが出回っ</t>
    </r>
    <phoneticPr fontId="3"/>
  </si>
  <si>
    <t>快適トイレ試行工事の費用　について</t>
    <phoneticPr fontId="3"/>
  </si>
  <si>
    <r>
      <t>　快適トイレに要した費用が確定したので、費用の内訳がわかる取引書類として</t>
    </r>
    <r>
      <rPr>
        <sz val="12"/>
        <color rgb="FFFF0000"/>
        <rFont val="ＭＳ Ｐ明朝"/>
        <family val="1"/>
        <charset val="128"/>
      </rPr>
      <t>（例）見積書</t>
    </r>
    <r>
      <rPr>
        <sz val="12"/>
        <rFont val="ＭＳ Ｐ明朝"/>
        <family val="1"/>
        <charset val="128"/>
      </rPr>
      <t>を</t>
    </r>
    <phoneticPr fontId="3"/>
  </si>
  <si>
    <t>提出します。</t>
    <phoneticPr fontId="3"/>
  </si>
  <si>
    <t>熱中症対策試行工事の実施　について</t>
    <phoneticPr fontId="3"/>
  </si>
  <si>
    <t>　「熊本市営繕工事における熱中症対策に資する費用計上の試行要領」に基づき、熱中症対</t>
    <phoneticPr fontId="3"/>
  </si>
  <si>
    <t>策試行工事を以下の内容で実施してよろしいか協議をお願いします。</t>
    <phoneticPr fontId="3"/>
  </si>
  <si>
    <r>
      <t>　（1）対策内容：　</t>
    </r>
    <r>
      <rPr>
        <sz val="12"/>
        <color rgb="FFFF0000"/>
        <rFont val="ＭＳ Ｐ明朝"/>
        <family val="1"/>
        <charset val="128"/>
      </rPr>
      <t>（例）仮設足場に遮光ネット設置</t>
    </r>
    <phoneticPr fontId="3"/>
  </si>
  <si>
    <r>
      <t>　（2）設置期間：</t>
    </r>
    <r>
      <rPr>
        <sz val="12"/>
        <color rgb="FFFF0000"/>
        <rFont val="ＭＳ Ｐ明朝"/>
        <family val="1"/>
        <charset val="128"/>
      </rPr>
      <t>　（例）令和○年○月○日から令和○年○月○日まで設置予定</t>
    </r>
    <phoneticPr fontId="3"/>
  </si>
  <si>
    <r>
      <t>　（3）設置場所：　</t>
    </r>
    <r>
      <rPr>
        <sz val="12"/>
        <color rgb="FFFF0000"/>
        <rFont val="ＭＳ Ｐ明朝"/>
        <family val="1"/>
        <charset val="128"/>
      </rPr>
      <t>（例）南側外壁面の仮設足場</t>
    </r>
    <phoneticPr fontId="3"/>
  </si>
  <si>
    <t>熱中症対策試行工事の費用　について</t>
    <phoneticPr fontId="3"/>
  </si>
  <si>
    <t>　熱中症対策試行工事に要した費用が確定したので、費用の内訳がわかる取引書類として</t>
    <phoneticPr fontId="3"/>
  </si>
  <si>
    <r>
      <rPr>
        <sz val="12"/>
        <color rgb="FFFF0000"/>
        <rFont val="ＭＳ Ｐ明朝"/>
        <family val="1"/>
        <charset val="128"/>
      </rPr>
      <t>（例）見積書</t>
    </r>
    <r>
      <rPr>
        <sz val="12"/>
        <rFont val="ＭＳ Ｐ明朝"/>
        <family val="1"/>
        <charset val="128"/>
      </rPr>
      <t>を提出します。</t>
    </r>
    <phoneticPr fontId="3"/>
  </si>
  <si>
    <t>担当</t>
  </si>
  <si>
    <t>班長</t>
  </si>
  <si>
    <t>係長</t>
  </si>
  <si>
    <t>課長</t>
  </si>
  <si>
    <t>(４)その他、受発注者間での打合せ事項</t>
    <rPh sb="7" eb="11">
      <t>ジュハッチュウシャ</t>
    </rPh>
    <rPh sb="14" eb="16">
      <t>ウチアワ</t>
    </rPh>
    <rPh sb="17" eb="19">
      <t>ジコウ</t>
    </rPh>
    <phoneticPr fontId="4"/>
  </si>
  <si>
    <t>その他、取組が必要と思われる内容（下記に記入）</t>
    <rPh sb="1" eb="2">
      <t>タ</t>
    </rPh>
    <rPh sb="3" eb="5">
      <t>トリク</t>
    </rPh>
    <rPh sb="7" eb="9">
      <t>ヒツヨウ</t>
    </rPh>
    <rPh sb="10" eb="11">
      <t>オモ</t>
    </rPh>
    <rPh sb="14" eb="16">
      <t>ナイヨウ</t>
    </rPh>
    <rPh sb="17" eb="19">
      <t>カキ</t>
    </rPh>
    <rPh sb="20" eb="22">
      <t>キニュウ</t>
    </rPh>
    <phoneticPr fontId="4"/>
  </si>
  <si>
    <t>⑧</t>
    <phoneticPr fontId="4"/>
  </si>
  <si>
    <t>受発注者間でノー残業デーを情報共有する</t>
    <rPh sb="0" eb="3">
      <t>ジュハッチュウシャ</t>
    </rPh>
    <rPh sb="3" eb="4">
      <t>カン</t>
    </rPh>
    <rPh sb="7" eb="9">
      <t>ザンギョウ</t>
    </rPh>
    <rPh sb="12" eb="16">
      <t>ジョウホウキョウユウ</t>
    </rPh>
    <phoneticPr fontId="4"/>
  </si>
  <si>
    <t>⑦</t>
    <phoneticPr fontId="4"/>
  </si>
  <si>
    <t>事故や災害等の緊急時を除き、メールや情報共有システムを含め業務時間外の連絡をしないよう努める</t>
    <rPh sb="0" eb="1">
      <t>ジコ</t>
    </rPh>
    <rPh sb="2" eb="5">
      <t>サイガイトウ</t>
    </rPh>
    <rPh sb="7" eb="10">
      <t>キンキュウジ</t>
    </rPh>
    <rPh sb="11" eb="12">
      <t>ノゾ</t>
    </rPh>
    <rPh sb="18" eb="22">
      <t>ジョウホウキョウユウ</t>
    </rPh>
    <rPh sb="27" eb="28">
      <t>フク</t>
    </rPh>
    <rPh sb="29" eb="34">
      <t>ギョウムジカンガイ</t>
    </rPh>
    <rPh sb="35" eb="37">
      <t>レンラク</t>
    </rPh>
    <rPh sb="43" eb="44">
      <t>ツト</t>
    </rPh>
    <phoneticPr fontId="4"/>
  </si>
  <si>
    <t>⑥</t>
    <phoneticPr fontId="4"/>
  </si>
  <si>
    <t>会議・打合せはWeb会議等の活用に努める</t>
    <rPh sb="0" eb="1">
      <t>カイギ</t>
    </rPh>
    <rPh sb="2" eb="4">
      <t>ウチアワ</t>
    </rPh>
    <rPh sb="9" eb="11">
      <t>カイギ</t>
    </rPh>
    <rPh sb="11" eb="12">
      <t>トウ</t>
    </rPh>
    <rPh sb="13" eb="15">
      <t>カツヨウ</t>
    </rPh>
    <rPh sb="16" eb="17">
      <t>ツト</t>
    </rPh>
    <phoneticPr fontId="4"/>
  </si>
  <si>
    <t>⑤</t>
    <phoneticPr fontId="4"/>
  </si>
  <si>
    <t>勤務時間外に会議・打合せをしない</t>
    <rPh sb="0" eb="4">
      <t>キンムジカンガイ</t>
    </rPh>
    <rPh sb="6" eb="8">
      <t>カイギ</t>
    </rPh>
    <rPh sb="9" eb="11">
      <t>ウチアワ</t>
    </rPh>
    <phoneticPr fontId="4"/>
  </si>
  <si>
    <t>④</t>
    <phoneticPr fontId="4"/>
  </si>
  <si>
    <t>③</t>
    <phoneticPr fontId="4"/>
  </si>
  <si>
    <t>週１回以上は定時に帰る日を設ける</t>
    <rPh sb="1" eb="2">
      <t>カイ</t>
    </rPh>
    <rPh sb="2" eb="4">
      <t>イジョウ</t>
    </rPh>
    <rPh sb="5" eb="7">
      <t>テイジ</t>
    </rPh>
    <rPh sb="8" eb="9">
      <t>カエ</t>
    </rPh>
    <rPh sb="10" eb="11">
      <t>ヒ</t>
    </rPh>
    <rPh sb="12" eb="13">
      <t>モウ</t>
    </rPh>
    <phoneticPr fontId="4"/>
  </si>
  <si>
    <t>②</t>
    <phoneticPr fontId="4"/>
  </si>
  <si>
    <t>①</t>
    <phoneticPr fontId="4"/>
  </si>
  <si>
    <t>実施</t>
    <rPh sb="0" eb="2">
      <t>ジッシ</t>
    </rPh>
    <phoneticPr fontId="3"/>
  </si>
  <si>
    <t>取組内容</t>
    <rPh sb="0" eb="2">
      <t>トリク</t>
    </rPh>
    <rPh sb="2" eb="4">
      <t>ナイヨウ</t>
    </rPh>
    <phoneticPr fontId="3"/>
  </si>
  <si>
    <t>(３)ウィークリースタンスの取組内容について</t>
    <rPh sb="14" eb="18">
      <t>トリクミナイヨウ</t>
    </rPh>
    <phoneticPr fontId="4"/>
  </si>
  <si>
    <t>定時退社日</t>
    <rPh sb="0" eb="2">
      <t>テイジ</t>
    </rPh>
    <rPh sb="2" eb="4">
      <t>タイシャ</t>
    </rPh>
    <rPh sb="4" eb="5">
      <t>ヒ</t>
    </rPh>
    <phoneticPr fontId="4"/>
  </si>
  <si>
    <t>定時退庁日</t>
    <rPh sb="0" eb="2">
      <t>テイジ</t>
    </rPh>
    <rPh sb="2" eb="5">
      <t>タイチョウビ</t>
    </rPh>
    <phoneticPr fontId="4"/>
  </si>
  <si>
    <t>終業時間</t>
    <phoneticPr fontId="4"/>
  </si>
  <si>
    <t>終業時間</t>
    <rPh sb="0" eb="2">
      <t>シュウギョウ</t>
    </rPh>
    <rPh sb="2" eb="4">
      <t>ジカン</t>
    </rPh>
    <phoneticPr fontId="4"/>
  </si>
  <si>
    <t>始業時間</t>
    <rPh sb="0" eb="2">
      <t>シギョウ</t>
    </rPh>
    <rPh sb="2" eb="4">
      <t>ジカン</t>
    </rPh>
    <phoneticPr fontId="4"/>
  </si>
  <si>
    <t>(２)営業時間等</t>
    <rPh sb="3" eb="5">
      <t>エイギョウ</t>
    </rPh>
    <rPh sb="5" eb="7">
      <t>ジカン</t>
    </rPh>
    <rPh sb="7" eb="8">
      <t>トウ</t>
    </rPh>
    <phoneticPr fontId="4"/>
  </si>
  <si>
    <t>ウィークリースタンス推進チェックシート（初回打合せ）</t>
    <rPh sb="10" eb="12">
      <t>スイシン</t>
    </rPh>
    <rPh sb="20" eb="22">
      <t>ショカイ</t>
    </rPh>
    <rPh sb="22" eb="24">
      <t>ウチアワ</t>
    </rPh>
    <phoneticPr fontId="4"/>
  </si>
  <si>
    <t>別紙1</t>
    <phoneticPr fontId="4"/>
  </si>
  <si>
    <t>別紙2</t>
    <phoneticPr fontId="4"/>
  </si>
  <si>
    <t>ウィークリースタンス推進チェックシート（実施結果）</t>
    <rPh sb="10" eb="12">
      <t>スイシン</t>
    </rPh>
    <rPh sb="20" eb="22">
      <t>ジッシ</t>
    </rPh>
    <rPh sb="22" eb="24">
      <t>ケッカ</t>
    </rPh>
    <phoneticPr fontId="4"/>
  </si>
  <si>
    <t>(４)実施結果（効果・改善等）について</t>
    <rPh sb="3" eb="5">
      <t>ジッシ</t>
    </rPh>
    <rPh sb="5" eb="7">
      <t>ケッカ</t>
    </rPh>
    <rPh sb="8" eb="10">
      <t>コウカ</t>
    </rPh>
    <rPh sb="11" eb="13">
      <t>カイゼン</t>
    </rPh>
    <rPh sb="13" eb="14">
      <t>トウ</t>
    </rPh>
    <phoneticPr fontId="4"/>
  </si>
  <si>
    <t>工　事　名</t>
    <rPh sb="0" eb="1">
      <t>コウ</t>
    </rPh>
    <rPh sb="2" eb="3">
      <t>コト</t>
    </rPh>
    <rPh sb="4" eb="5">
      <t>ナ</t>
    </rPh>
    <phoneticPr fontId="3"/>
  </si>
  <si>
    <t>工　期</t>
    <rPh sb="0" eb="1">
      <t>コウ</t>
    </rPh>
    <rPh sb="2" eb="3">
      <t>キ</t>
    </rPh>
    <phoneticPr fontId="4"/>
  </si>
  <si>
    <t>発　注　者</t>
    <rPh sb="0" eb="1">
      <t>ハツ</t>
    </rPh>
    <rPh sb="2" eb="3">
      <t>チュウ</t>
    </rPh>
    <rPh sb="4" eb="5">
      <t>モノ</t>
    </rPh>
    <phoneticPr fontId="3"/>
  </si>
  <si>
    <t>受　注　者</t>
    <rPh sb="0" eb="1">
      <t>ウケ</t>
    </rPh>
    <rPh sb="2" eb="3">
      <t>チュウ</t>
    </rPh>
    <rPh sb="4" eb="5">
      <t>モノ</t>
    </rPh>
    <phoneticPr fontId="3"/>
  </si>
  <si>
    <t>受注者</t>
    <rPh sb="0" eb="3">
      <t>ジュチュウシャ</t>
    </rPh>
    <phoneticPr fontId="4"/>
  </si>
  <si>
    <t>監 督 員</t>
    <rPh sb="0" eb="1">
      <t>カン</t>
    </rPh>
    <rPh sb="2" eb="3">
      <t>トク</t>
    </rPh>
    <rPh sb="4" eb="5">
      <t>イン</t>
    </rPh>
    <phoneticPr fontId="4"/>
  </si>
  <si>
    <t>初回打合せ実施日</t>
    <phoneticPr fontId="3"/>
  </si>
  <si>
    <t>自動入力</t>
    <rPh sb="0" eb="4">
      <t>ジドウニュウリョク</t>
    </rPh>
    <phoneticPr fontId="3"/>
  </si>
  <si>
    <t>第</t>
    <rPh sb="0" eb="1">
      <t>ダイ</t>
    </rPh>
    <phoneticPr fontId="3"/>
  </si>
  <si>
    <t>―</t>
    <phoneticPr fontId="3"/>
  </si>
  <si>
    <t>号</t>
    <rPh sb="0" eb="1">
      <t>ゴウ</t>
    </rPh>
    <phoneticPr fontId="3"/>
  </si>
  <si>
    <t>記入</t>
    <rPh sb="0" eb="2">
      <t>キニュウ</t>
    </rPh>
    <phoneticPr fontId="3"/>
  </si>
  <si>
    <t>数値を記入</t>
    <rPh sb="0" eb="2">
      <t>スウチ</t>
    </rPh>
    <rPh sb="3" eb="5">
      <t>キニュウ</t>
    </rPh>
    <phoneticPr fontId="3"/>
  </si>
  <si>
    <t>など、例を参考に記入</t>
    <rPh sb="3" eb="4">
      <t>レイ</t>
    </rPh>
    <rPh sb="5" eb="7">
      <t>サンコウ</t>
    </rPh>
    <rPh sb="8" eb="10">
      <t>キニュウ</t>
    </rPh>
    <phoneticPr fontId="3"/>
  </si>
  <si>
    <t>実施する取組内容を受発注者間で確認・調整のうえ④～⑧から２項目以上選択し実施する（①～③は必ず実施）。</t>
    <rPh sb="0" eb="1">
      <t>ジッシ</t>
    </rPh>
    <rPh sb="3" eb="5">
      <t>トリク</t>
    </rPh>
    <rPh sb="5" eb="7">
      <t>ナイヨウ</t>
    </rPh>
    <rPh sb="9" eb="12">
      <t>ジュハッチュウ</t>
    </rPh>
    <rPh sb="12" eb="13">
      <t>カン</t>
    </rPh>
    <rPh sb="14" eb="16">
      <t>カクニン</t>
    </rPh>
    <rPh sb="17" eb="19">
      <t>チョウセイ</t>
    </rPh>
    <rPh sb="28" eb="30">
      <t>コウモク</t>
    </rPh>
    <rPh sb="30" eb="32">
      <t>イジョウ</t>
    </rPh>
    <rPh sb="33" eb="35">
      <t>センタク</t>
    </rPh>
    <rPh sb="36" eb="38">
      <t>ジッシ</t>
    </rPh>
    <rPh sb="45" eb="46">
      <t>カナラ</t>
    </rPh>
    <rPh sb="47" eb="49">
      <t>ジッシ</t>
    </rPh>
    <phoneticPr fontId="4"/>
  </si>
  <si>
    <t>実施結果協議日</t>
    <rPh sb="2" eb="4">
      <t>ケッカ</t>
    </rPh>
    <rPh sb="4" eb="7">
      <t>キョウギビ</t>
    </rPh>
    <phoneticPr fontId="3"/>
  </si>
  <si>
    <t>記入　例：8:30</t>
    <rPh sb="0" eb="2">
      <t>キニュウ</t>
    </rPh>
    <rPh sb="3" eb="4">
      <t>レイ</t>
    </rPh>
    <phoneticPr fontId="3"/>
  </si>
  <si>
    <t>記入　例：17:15</t>
    <rPh sb="0" eb="2">
      <t>キニュウ</t>
    </rPh>
    <phoneticPr fontId="3"/>
  </si>
  <si>
    <t>記入　例：水曜日</t>
    <rPh sb="0" eb="2">
      <t>キニュウ</t>
    </rPh>
    <rPh sb="3" eb="4">
      <t>レイ</t>
    </rPh>
    <rPh sb="5" eb="8">
      <t>スイヨウビ</t>
    </rPh>
    <phoneticPr fontId="3"/>
  </si>
  <si>
    <t>など</t>
    <phoneticPr fontId="3"/>
  </si>
  <si>
    <t>※発注者と受注者で合わせる必要はありません</t>
    <rPh sb="1" eb="4">
      <t>ハッチュウシャ</t>
    </rPh>
    <rPh sb="5" eb="8">
      <t>ジュチュウシャ</t>
    </rPh>
    <rPh sb="9" eb="10">
      <t>ア</t>
    </rPh>
    <rPh sb="13" eb="15">
      <t>ヒツヨウ</t>
    </rPh>
    <phoneticPr fontId="3"/>
  </si>
  <si>
    <t>例：本工事では、上記２項目について、受発注者間で</t>
    <rPh sb="0" eb="1">
      <t>レイ</t>
    </rPh>
    <rPh sb="2" eb="3">
      <t>ホン</t>
    </rPh>
    <rPh sb="3" eb="5">
      <t>コウジ</t>
    </rPh>
    <rPh sb="8" eb="10">
      <t>ジョウキ</t>
    </rPh>
    <rPh sb="11" eb="13">
      <t>コウモク</t>
    </rPh>
    <rPh sb="18" eb="23">
      <t>ジュハッチュウシャカン</t>
    </rPh>
    <phoneticPr fontId="3"/>
  </si>
  <si>
    <t>　　取り組むこととしました。</t>
    <rPh sb="2" eb="3">
      <t>ト</t>
    </rPh>
    <rPh sb="4" eb="5">
      <t>ク</t>
    </rPh>
    <phoneticPr fontId="3"/>
  </si>
  <si>
    <t>結果として、発注者側の時間外削減及び計画的な業務の遂行ができました。</t>
    <rPh sb="6" eb="9">
      <t>ハッチュウシャ</t>
    </rPh>
    <phoneticPr fontId="3"/>
  </si>
  <si>
    <t>発注者例：初回打合せで取組むこととしていた内容は、全て達成できました。</t>
    <rPh sb="0" eb="3">
      <t>ハッチュウシャ</t>
    </rPh>
    <rPh sb="3" eb="4">
      <t>レイ</t>
    </rPh>
    <phoneticPr fontId="3"/>
  </si>
  <si>
    <t>受注者例：初回打合せで取組むこととしていた内容は、全て達成できました。</t>
    <rPh sb="0" eb="3">
      <t>ジュチュウシャ</t>
    </rPh>
    <rPh sb="3" eb="4">
      <t>レイ</t>
    </rPh>
    <phoneticPr fontId="3"/>
  </si>
  <si>
    <t>結果として、受注者側の時間外削減及び計画的な業務の遂行ができました。</t>
    <rPh sb="6" eb="9">
      <t>ジュチュウシャ</t>
    </rPh>
    <rPh sb="9" eb="10">
      <t>ガワ</t>
    </rPh>
    <phoneticPr fontId="3"/>
  </si>
  <si>
    <t>自動入力</t>
    <rPh sb="0" eb="2">
      <t>ジドウ</t>
    </rPh>
    <rPh sb="2" eb="4">
      <t>ニュウリョク</t>
    </rPh>
    <phoneticPr fontId="3"/>
  </si>
  <si>
    <t>必要事項を記入</t>
    <rPh sb="0" eb="4">
      <t>ヒツヨウジコウ</t>
    </rPh>
    <rPh sb="5" eb="7">
      <t>キニュウ</t>
    </rPh>
    <phoneticPr fontId="3"/>
  </si>
  <si>
    <t>工事名：</t>
    <phoneticPr fontId="26"/>
  </si>
  <si>
    <t>受注者名：</t>
    <phoneticPr fontId="26"/>
  </si>
  <si>
    <t>記入</t>
    <rPh sb="0" eb="2">
      <t>キニュウ</t>
    </rPh>
    <phoneticPr fontId="3"/>
  </si>
  <si>
    <t>記入</t>
    <rPh sb="0" eb="2">
      <t>キニュウ</t>
    </rPh>
    <phoneticPr fontId="3"/>
  </si>
  <si>
    <t>工事名：</t>
    <rPh sb="0" eb="3">
      <t>コウジメイ</t>
    </rPh>
    <phoneticPr fontId="3"/>
  </si>
  <si>
    <t>提出日</t>
    <rPh sb="0" eb="2">
      <t>テイシュツ</t>
    </rPh>
    <rPh sb="2" eb="3">
      <t>ビ</t>
    </rPh>
    <phoneticPr fontId="3"/>
  </si>
  <si>
    <t>契約工期：</t>
    <rPh sb="0" eb="4">
      <t>ケイヤクコウキ</t>
    </rPh>
    <phoneticPr fontId="3"/>
  </si>
  <si>
    <t>（対象期間 ：</t>
    <rPh sb="1" eb="5">
      <t>タイショウキカン</t>
    </rPh>
    <phoneticPr fontId="3"/>
  </si>
  <si>
    <t>)</t>
    <phoneticPr fontId="3"/>
  </si>
  <si>
    <t>月</t>
    <rPh sb="0" eb="1">
      <t>ツキ</t>
    </rPh>
    <phoneticPr fontId="3"/>
  </si>
  <si>
    <t>月単位</t>
    <rPh sb="0" eb="3">
      <t>ツキタンイ</t>
    </rPh>
    <phoneticPr fontId="3"/>
  </si>
  <si>
    <t>累計</t>
    <rPh sb="0" eb="2">
      <t>ルイケイ</t>
    </rPh>
    <phoneticPr fontId="3"/>
  </si>
  <si>
    <t>日</t>
    <rPh sb="0" eb="1">
      <t>ニチ</t>
    </rPh>
    <phoneticPr fontId="3"/>
  </si>
  <si>
    <t>曜日</t>
    <rPh sb="0" eb="2">
      <t>ヨウビ</t>
    </rPh>
    <phoneticPr fontId="3"/>
  </si>
  <si>
    <t>行事</t>
    <rPh sb="0" eb="2">
      <t>ギョウジ</t>
    </rPh>
    <phoneticPr fontId="3"/>
  </si>
  <si>
    <t>計画</t>
    <rPh sb="0" eb="2">
      <t>ケイカク</t>
    </rPh>
    <phoneticPr fontId="3"/>
  </si>
  <si>
    <t>/</t>
  </si>
  <si>
    <t>○</t>
  </si>
  <si>
    <t>●</t>
  </si>
  <si>
    <t>祝日</t>
    <rPh sb="0" eb="2">
      <t>シュクジツ</t>
    </rPh>
    <phoneticPr fontId="4"/>
  </si>
  <si>
    <t>夏季休暇・年末年始</t>
    <rPh sb="0" eb="4">
      <t>カキキュウカ</t>
    </rPh>
    <rPh sb="5" eb="9">
      <t>ネンマツネンシ</t>
    </rPh>
    <phoneticPr fontId="4"/>
  </si>
  <si>
    <t>昭和の日</t>
  </si>
  <si>
    <t>水</t>
  </si>
  <si>
    <t>憲法記念日</t>
  </si>
  <si>
    <t>日</t>
  </si>
  <si>
    <t>みどりの日</t>
  </si>
  <si>
    <t>月</t>
  </si>
  <si>
    <t>こどもの日</t>
  </si>
  <si>
    <t>火</t>
  </si>
  <si>
    <t>振替休日</t>
  </si>
  <si>
    <t>海の日</t>
  </si>
  <si>
    <t>木</t>
  </si>
  <si>
    <t>スポーツの日</t>
  </si>
  <si>
    <t>金</t>
  </si>
  <si>
    <t>山の日</t>
  </si>
  <si>
    <t>敬老の日</t>
  </si>
  <si>
    <t>秋分の日</t>
  </si>
  <si>
    <t>文化の日</t>
  </si>
  <si>
    <t>勤労感謝の日</t>
  </si>
  <si>
    <t>元日</t>
  </si>
  <si>
    <t>成人の日</t>
  </si>
  <si>
    <t>建国記念の日</t>
  </si>
  <si>
    <t>天皇誕生日</t>
  </si>
  <si>
    <t>春分の日</t>
  </si>
  <si>
    <t>土</t>
  </si>
  <si>
    <t>国民の休日</t>
  </si>
  <si>
    <t>閉所日数計</t>
    <rPh sb="0" eb="2">
      <t>ヘイショ</t>
    </rPh>
    <rPh sb="2" eb="4">
      <t>ニッスウ</t>
    </rPh>
    <rPh sb="4" eb="5">
      <t>ケイ</t>
    </rPh>
    <phoneticPr fontId="3"/>
  </si>
  <si>
    <t>対象日数計</t>
    <rPh sb="0" eb="2">
      <t>タイショウ</t>
    </rPh>
    <rPh sb="2" eb="4">
      <t>ニッスウ</t>
    </rPh>
    <rPh sb="4" eb="5">
      <t>ケイ</t>
    </rPh>
    <phoneticPr fontId="3"/>
  </si>
  <si>
    <t>現場閉所率</t>
    <rPh sb="0" eb="5">
      <t>ゲンバヘイショリツ</t>
    </rPh>
    <phoneticPr fontId="3"/>
  </si>
  <si>
    <t>達成状況</t>
    <rPh sb="0" eb="4">
      <t>タッセイジョウキョウ</t>
    </rPh>
    <phoneticPr fontId="3"/>
  </si>
  <si>
    <t>自動表示</t>
    <rPh sb="0" eb="2">
      <t>ジドウ</t>
    </rPh>
    <rPh sb="2" eb="4">
      <t>ヒョウジ</t>
    </rPh>
    <phoneticPr fontId="3"/>
  </si>
  <si>
    <t>提出日は、yyyy/mm/dd　の形式で入力すれば、和暦（西暦）〇月〇日の形式へ変換</t>
    <rPh sb="0" eb="3">
      <t>テイシュツビ</t>
    </rPh>
    <phoneticPr fontId="3"/>
  </si>
  <si>
    <t>対象期間は、yyyy/mm/dd　の形式で入力</t>
    <rPh sb="0" eb="2">
      <t>タイショウ</t>
    </rPh>
    <rPh sb="2" eb="4">
      <t>キカン</t>
    </rPh>
    <rPh sb="18" eb="20">
      <t>ケイシキ</t>
    </rPh>
    <rPh sb="21" eb="23">
      <t>ニュウリョク</t>
    </rPh>
    <phoneticPr fontId="3"/>
  </si>
  <si>
    <t>受注者
情　報</t>
    <rPh sb="0" eb="3">
      <t>ジュチュウシャ</t>
    </rPh>
    <phoneticPr fontId="3"/>
  </si>
  <si>
    <t>休日明け（土日が休日の場合は月曜日）を依頼の期限日とはしない</t>
    <rPh sb="0" eb="1">
      <t>キュウジツ</t>
    </rPh>
    <rPh sb="1" eb="2">
      <t>ア</t>
    </rPh>
    <rPh sb="4" eb="6">
      <t>ドニチ</t>
    </rPh>
    <rPh sb="7" eb="9">
      <t>キュウジツ</t>
    </rPh>
    <rPh sb="10" eb="12">
      <t>バアイ</t>
    </rPh>
    <rPh sb="13" eb="16">
      <t>ゲツヨウビ</t>
    </rPh>
    <rPh sb="17" eb="19">
      <t>イライ</t>
    </rPh>
    <rPh sb="20" eb="23">
      <t>キゲンビ</t>
    </rPh>
    <phoneticPr fontId="4"/>
  </si>
  <si>
    <t>休日前（土日が休日の場合は金曜日）に依頼しない</t>
    <rPh sb="0" eb="2">
      <t>キュウジツマエ</t>
    </rPh>
    <rPh sb="3" eb="5">
      <t>ドニチ</t>
    </rPh>
    <rPh sb="6" eb="8">
      <t>キュウジツ</t>
    </rPh>
    <rPh sb="9" eb="11">
      <t>バアイ</t>
    </rPh>
    <rPh sb="12" eb="15">
      <t>キンヨウビ</t>
    </rPh>
    <rPh sb="16" eb="18">
      <t>イライ</t>
    </rPh>
    <phoneticPr fontId="4"/>
  </si>
  <si>
    <t>シート更新履歴</t>
    <rPh sb="3" eb="5">
      <t>コウシン</t>
    </rPh>
    <rPh sb="5" eb="7">
      <t>リレキ</t>
    </rPh>
    <phoneticPr fontId="9"/>
  </si>
  <si>
    <t>ver.</t>
    <phoneticPr fontId="9"/>
  </si>
  <si>
    <t>作成担当課：営繕課技術調整班</t>
    <rPh sb="0" eb="2">
      <t>サクセイ</t>
    </rPh>
    <rPh sb="2" eb="5">
      <t>タントウカ</t>
    </rPh>
    <rPh sb="6" eb="9">
      <t>エイゼンカ</t>
    </rPh>
    <rPh sb="9" eb="14">
      <t>ギジュツチョウセイハン</t>
    </rPh>
    <phoneticPr fontId="9"/>
  </si>
  <si>
    <t>1.0</t>
    <phoneticPr fontId="9"/>
  </si>
  <si>
    <t>1.1</t>
    <phoneticPr fontId="9"/>
  </si>
  <si>
    <t>2025/5/1</t>
    <phoneticPr fontId="9"/>
  </si>
  <si>
    <t>2025/4/1</t>
    <phoneticPr fontId="9"/>
  </si>
  <si>
    <t>・電子納品・各種取組み書類作成シート（工事）の作成</t>
    <rPh sb="1" eb="3">
      <t>デンシ</t>
    </rPh>
    <rPh sb="3" eb="5">
      <t>ノウヒン</t>
    </rPh>
    <rPh sb="6" eb="8">
      <t>カクシュ</t>
    </rPh>
    <rPh sb="8" eb="10">
      <t>トリク</t>
    </rPh>
    <rPh sb="11" eb="13">
      <t>ショルイ</t>
    </rPh>
    <rPh sb="13" eb="15">
      <t>サクセイ</t>
    </rPh>
    <rPh sb="19" eb="21">
      <t>コウジ</t>
    </rPh>
    <rPh sb="23" eb="25">
      <t>サクセイ</t>
    </rPh>
    <phoneticPr fontId="9"/>
  </si>
  <si>
    <t>・地方自治法施行令の一部改正に伴うもの
①電子納品シート
②ウィークリースタンス実施シート
③ウィークリースタンス結果シート
④週休2日計画実績表
における上部の記載金額変更</t>
    <rPh sb="1" eb="6">
      <t>チホウジチホウ</t>
    </rPh>
    <rPh sb="6" eb="9">
      <t>セコウレイ</t>
    </rPh>
    <rPh sb="10" eb="12">
      <t>イチブ</t>
    </rPh>
    <rPh sb="12" eb="14">
      <t>カイセイ</t>
    </rPh>
    <rPh sb="15" eb="16">
      <t>トモナ</t>
    </rPh>
    <rPh sb="21" eb="23">
      <t>デンシ</t>
    </rPh>
    <rPh sb="23" eb="25">
      <t>ノウヒン</t>
    </rPh>
    <rPh sb="40" eb="42">
      <t>ジッシ</t>
    </rPh>
    <rPh sb="57" eb="59">
      <t>ケッカ</t>
    </rPh>
    <rPh sb="64" eb="66">
      <t>シュウキュウ</t>
    </rPh>
    <rPh sb="67" eb="68">
      <t>ヒ</t>
    </rPh>
    <rPh sb="68" eb="70">
      <t>ケイカク</t>
    </rPh>
    <rPh sb="70" eb="73">
      <t>ジッセキヒョウ</t>
    </rPh>
    <rPh sb="78" eb="80">
      <t>ジョウブ</t>
    </rPh>
    <rPh sb="81" eb="85">
      <t>キサイキンガク</t>
    </rPh>
    <rPh sb="85" eb="87">
      <t>ヘンコウ</t>
    </rPh>
    <phoneticPr fontId="9"/>
  </si>
  <si>
    <t>1.2</t>
    <phoneticPr fontId="3"/>
  </si>
  <si>
    <t>です。</t>
    <phoneticPr fontId="3"/>
  </si>
  <si>
    <t>　「熊本市営繕工事情報共有システム活用要領」に基づき、情報共有システムを実施する</t>
    <phoneticPr fontId="3"/>
  </si>
  <si>
    <t>　本工事は「熊本市営繕工事情報共有システム活用要領」における対象工事ではありませ</t>
    <phoneticPr fontId="3"/>
  </si>
  <si>
    <t>　「熊本市営繕工事における遠隔臨場活用要領」に基づき、別添のとおり実施計画書を</t>
    <rPh sb="17" eb="19">
      <t>カツヨウ</t>
    </rPh>
    <rPh sb="27" eb="29">
      <t>ベッテン</t>
    </rPh>
    <rPh sb="33" eb="35">
      <t>ジッシ</t>
    </rPh>
    <rPh sb="35" eb="38">
      <t>ケイカクショ</t>
    </rPh>
    <phoneticPr fontId="3"/>
  </si>
  <si>
    <t>　本工事は「熊本市営繕工事における遠隔臨場活用要領」における対象工事ではありま</t>
    <rPh sb="21" eb="23">
      <t>カツヨウ</t>
    </rPh>
    <phoneticPr fontId="3"/>
  </si>
  <si>
    <t>遠隔臨場実施計画書</t>
    <rPh sb="0" eb="2">
      <t>エンカク</t>
    </rPh>
    <rPh sb="2" eb="4">
      <t>リンジョウ</t>
    </rPh>
    <rPh sb="4" eb="6">
      <t>ジッシ</t>
    </rPh>
    <rPh sb="6" eb="9">
      <t>ケイカクショ</t>
    </rPh>
    <phoneticPr fontId="4"/>
  </si>
  <si>
    <t>工事名</t>
    <phoneticPr fontId="4"/>
  </si>
  <si>
    <t>１．</t>
    <phoneticPr fontId="4"/>
  </si>
  <si>
    <t>使用機器と仕様等</t>
    <rPh sb="0" eb="2">
      <t>シヨウ</t>
    </rPh>
    <rPh sb="2" eb="4">
      <t>キキ</t>
    </rPh>
    <rPh sb="5" eb="7">
      <t>シヨウ</t>
    </rPh>
    <rPh sb="7" eb="8">
      <t>トウ</t>
    </rPh>
    <phoneticPr fontId="4"/>
  </si>
  <si>
    <t>使用機器等</t>
    <rPh sb="0" eb="2">
      <t>シヨウ</t>
    </rPh>
    <rPh sb="2" eb="4">
      <t>キキ</t>
    </rPh>
    <rPh sb="4" eb="5">
      <t>トウ</t>
    </rPh>
    <phoneticPr fontId="4"/>
  </si>
  <si>
    <t>機器等の
調達方法</t>
    <rPh sb="0" eb="2">
      <t>キキ</t>
    </rPh>
    <rPh sb="2" eb="3">
      <t>トウ</t>
    </rPh>
    <rPh sb="5" eb="7">
      <t>チョウタツ</t>
    </rPh>
    <rPh sb="7" eb="9">
      <t>ホウホウ</t>
    </rPh>
    <phoneticPr fontId="4"/>
  </si>
  <si>
    <t>使用した製品名・アプリケーション名</t>
    <rPh sb="0" eb="2">
      <t>シヨウ</t>
    </rPh>
    <rPh sb="4" eb="7">
      <t>セイヒンメイ</t>
    </rPh>
    <rPh sb="16" eb="17">
      <t>メイ</t>
    </rPh>
    <phoneticPr fontId="4"/>
  </si>
  <si>
    <t>モバイル端末
(スマートフォン等）</t>
    <rPh sb="4" eb="6">
      <t>タンマツ</t>
    </rPh>
    <rPh sb="15" eb="16">
      <t>トウ</t>
    </rPh>
    <phoneticPr fontId="4"/>
  </si>
  <si>
    <t>アプリケーション</t>
    <phoneticPr fontId="4"/>
  </si>
  <si>
    <t>その他周辺機器</t>
    <rPh sb="2" eb="3">
      <t>タ</t>
    </rPh>
    <rPh sb="3" eb="5">
      <t>シュウヘン</t>
    </rPh>
    <rPh sb="5" eb="7">
      <t>キキ</t>
    </rPh>
    <phoneticPr fontId="4"/>
  </si>
  <si>
    <t>２．</t>
    <phoneticPr fontId="4"/>
  </si>
  <si>
    <t>適用する工種・確認項目</t>
    <rPh sb="0" eb="2">
      <t>テキヨウ</t>
    </rPh>
    <rPh sb="4" eb="6">
      <t>コウシュ</t>
    </rPh>
    <rPh sb="7" eb="9">
      <t>カクニン</t>
    </rPh>
    <rPh sb="9" eb="11">
      <t>コウモク</t>
    </rPh>
    <phoneticPr fontId="4"/>
  </si>
  <si>
    <t>工種（章）</t>
    <rPh sb="0" eb="1">
      <t>コウ</t>
    </rPh>
    <rPh sb="1" eb="2">
      <t>シュ</t>
    </rPh>
    <rPh sb="3" eb="4">
      <t>ショウ</t>
    </rPh>
    <phoneticPr fontId="4"/>
  </si>
  <si>
    <t>節（細節）</t>
    <rPh sb="0" eb="1">
      <t>セツ</t>
    </rPh>
    <rPh sb="2" eb="3">
      <t>コマ</t>
    </rPh>
    <rPh sb="3" eb="4">
      <t>セツ</t>
    </rPh>
    <phoneticPr fontId="4"/>
  </si>
  <si>
    <t>内容</t>
    <rPh sb="0" eb="2">
      <t>ナイヨウ</t>
    </rPh>
    <phoneticPr fontId="4"/>
  </si>
  <si>
    <t>確認項目</t>
    <rPh sb="0" eb="2">
      <t>カクニン</t>
    </rPh>
    <rPh sb="2" eb="4">
      <t>コウモク</t>
    </rPh>
    <phoneticPr fontId="4"/>
  </si>
  <si>
    <t>⑨</t>
    <phoneticPr fontId="4"/>
  </si>
  <si>
    <t>⑩</t>
    <phoneticPr fontId="4"/>
  </si>
  <si>
    <t>３．</t>
    <phoneticPr fontId="4"/>
  </si>
  <si>
    <t>実施方法</t>
    <rPh sb="0" eb="2">
      <t>ジッシ</t>
    </rPh>
    <rPh sb="2" eb="4">
      <t>ホウホウ</t>
    </rPh>
    <phoneticPr fontId="4"/>
  </si>
  <si>
    <t>実施前</t>
    <rPh sb="0" eb="3">
      <t>ジッシマエ</t>
    </rPh>
    <phoneticPr fontId="4"/>
  </si>
  <si>
    <t xml:space="preserve">監督員と双方向通信の状況について確認を行う（通信試験を数回行う）。 </t>
    <phoneticPr fontId="4"/>
  </si>
  <si>
    <t>現場代理人等は、現場（臨場）周辺の状況を伝え、監督員は周辺の状況を把握したことを受注者</t>
    <rPh sb="0" eb="2">
      <t>ゲンバ</t>
    </rPh>
    <rPh sb="2" eb="5">
      <t>ダイリニン</t>
    </rPh>
    <rPh sb="5" eb="6">
      <t>トウ</t>
    </rPh>
    <phoneticPr fontId="4"/>
  </si>
  <si>
    <t>に伝える。</t>
    <phoneticPr fontId="4"/>
  </si>
  <si>
    <t xml:space="preserve">通常の監督員立会時と同様に、黒板に必要な情報を記入し準備を行う。 </t>
    <rPh sb="29" eb="30">
      <t>オコナ</t>
    </rPh>
    <phoneticPr fontId="4"/>
  </si>
  <si>
    <t xml:space="preserve">試行の準備が整ったら監督員に電話連絡を行う。 </t>
    <rPh sb="19" eb="20">
      <t>オコナ</t>
    </rPh>
    <phoneticPr fontId="4"/>
  </si>
  <si>
    <t xml:space="preserve">実施中 </t>
    <rPh sb="0" eb="2">
      <t>ジッシ</t>
    </rPh>
    <rPh sb="2" eb="3">
      <t>チュウ</t>
    </rPh>
    <phoneticPr fontId="4"/>
  </si>
  <si>
    <t xml:space="preserve">監督員は、自席のモバイル端末を用いて双方向通信（会議に参加）を開始する。 </t>
    <rPh sb="24" eb="26">
      <t>カイギ</t>
    </rPh>
    <rPh sb="27" eb="29">
      <t>サンカ</t>
    </rPh>
    <phoneticPr fontId="4"/>
  </si>
  <si>
    <t xml:space="preserve">現場代理人等は、必要な情報を読み上げ監督員による実施内容の確認を得る。 </t>
    <phoneticPr fontId="4"/>
  </si>
  <si>
    <t>現場代理人等は、監督員の確認が得られたらタブレットやスマートフォンの画面をスクリーン</t>
    <phoneticPr fontId="4"/>
  </si>
  <si>
    <t xml:space="preserve">ショットで画像として保存する。監督員は確認の際、画像に残るようにＯＫサイン等をする。 </t>
    <phoneticPr fontId="4"/>
  </si>
  <si>
    <t>現場代理人等は、画像の保存を確認し、臨場の終了を監督員に知らせる。</t>
    <rPh sb="8" eb="10">
      <t>ガゾウ</t>
    </rPh>
    <rPh sb="11" eb="13">
      <t>ホゾン</t>
    </rPh>
    <rPh sb="14" eb="16">
      <t>カクニン</t>
    </rPh>
    <rPh sb="18" eb="20">
      <t>リンジョウ</t>
    </rPh>
    <rPh sb="21" eb="23">
      <t>シュウリョウ</t>
    </rPh>
    <rPh sb="24" eb="27">
      <t>カントクイン</t>
    </rPh>
    <rPh sb="28" eb="29">
      <t>シ</t>
    </rPh>
    <phoneticPr fontId="4"/>
  </si>
  <si>
    <t>４．</t>
    <phoneticPr fontId="4"/>
  </si>
  <si>
    <t>注意点等</t>
    <rPh sb="0" eb="3">
      <t>チュウイテン</t>
    </rPh>
    <rPh sb="3" eb="4">
      <t>トウ</t>
    </rPh>
    <phoneticPr fontId="4"/>
  </si>
  <si>
    <t>注意点</t>
    <rPh sb="0" eb="3">
      <t>チュウイテン</t>
    </rPh>
    <phoneticPr fontId="4"/>
  </si>
  <si>
    <t>監督員は、現場代理人等から配信された映像・音声と Web 会議システム等の通信により「監督</t>
    <phoneticPr fontId="4"/>
  </si>
  <si>
    <t>員の立会い等」を実施する。なお、監督員は、「監督員の立会い等」に必要な情報が得られな</t>
    <phoneticPr fontId="4"/>
  </si>
  <si>
    <t>いと判断する場合は、現場代理人等にその旨を伝え、機器の調整等により改善を図ることが困</t>
    <rPh sb="10" eb="12">
      <t>ゲンバ</t>
    </rPh>
    <rPh sb="12" eb="15">
      <t>ダイリニン</t>
    </rPh>
    <rPh sb="15" eb="16">
      <t>トウ</t>
    </rPh>
    <phoneticPr fontId="4"/>
  </si>
  <si>
    <t>難な場合には、従来の臨場を実施する。</t>
    <phoneticPr fontId="4"/>
  </si>
  <si>
    <t>通信中の監督員の映像を含む画面キャプチャ（写真）等は保存し、工事写真として整理を行うが、</t>
    <rPh sb="0" eb="3">
      <t>ツウシンチュウ</t>
    </rPh>
    <rPh sb="4" eb="7">
      <t>カントクイン</t>
    </rPh>
    <rPh sb="8" eb="10">
      <t>エイゾウ</t>
    </rPh>
    <rPh sb="11" eb="12">
      <t>フク</t>
    </rPh>
    <rPh sb="13" eb="15">
      <t>ガメン</t>
    </rPh>
    <rPh sb="21" eb="23">
      <t>シャシン</t>
    </rPh>
    <rPh sb="24" eb="25">
      <t>トウ</t>
    </rPh>
    <rPh sb="26" eb="28">
      <t>ホゾン</t>
    </rPh>
    <rPh sb="30" eb="32">
      <t>コウジ</t>
    </rPh>
    <rPh sb="32" eb="34">
      <t>シャシン</t>
    </rPh>
    <rPh sb="37" eb="39">
      <t>セイリ</t>
    </rPh>
    <rPh sb="40" eb="41">
      <t>オコナ</t>
    </rPh>
    <phoneticPr fontId="4"/>
  </si>
  <si>
    <t>原則として録画・録音を行わない。ただし、監督員の指示を受けた場合は、この限りでない。</t>
    <phoneticPr fontId="4"/>
  </si>
  <si>
    <t>費用負担</t>
    <rPh sb="0" eb="4">
      <t>ヒヨウフタン</t>
    </rPh>
    <phoneticPr fontId="4"/>
  </si>
  <si>
    <t>①</t>
    <phoneticPr fontId="9"/>
  </si>
  <si>
    <t>機器の費用は基本的にリースとし、その賃料を計上することとする。本試行にかかる費用につい</t>
    <rPh sb="0" eb="2">
      <t>キキ</t>
    </rPh>
    <rPh sb="3" eb="5">
      <t>ヒヨウ</t>
    </rPh>
    <rPh sb="6" eb="9">
      <t>キホンテキ</t>
    </rPh>
    <rPh sb="18" eb="20">
      <t>チンリョウ</t>
    </rPh>
    <rPh sb="21" eb="23">
      <t>ケイジョウ</t>
    </rPh>
    <rPh sb="31" eb="32">
      <t>ホン</t>
    </rPh>
    <rPh sb="32" eb="34">
      <t>シコウ</t>
    </rPh>
    <rPh sb="38" eb="40">
      <t>ヒヨウ</t>
    </rPh>
    <phoneticPr fontId="9"/>
  </si>
  <si>
    <t>ては、事前に工事期間中に必要となる概算金額の見積りを監督員に提出し、許可を受けてから</t>
    <rPh sb="6" eb="11">
      <t>コウジキカンチュウ</t>
    </rPh>
    <rPh sb="12" eb="14">
      <t>ヒツヨウ</t>
    </rPh>
    <rPh sb="17" eb="19">
      <t>ガイサン</t>
    </rPh>
    <rPh sb="19" eb="21">
      <t>キンガク</t>
    </rPh>
    <rPh sb="22" eb="24">
      <t>ミツモ</t>
    </rPh>
    <rPh sb="26" eb="29">
      <t>カントクイン</t>
    </rPh>
    <rPh sb="30" eb="32">
      <t>テイシュツ</t>
    </rPh>
    <rPh sb="34" eb="36">
      <t>キョカ</t>
    </rPh>
    <rPh sb="37" eb="38">
      <t>ウ</t>
    </rPh>
    <phoneticPr fontId="9"/>
  </si>
  <si>
    <t>リースを開始すること。</t>
    <rPh sb="4" eb="6">
      <t>カイシ</t>
    </rPh>
    <phoneticPr fontId="9"/>
  </si>
  <si>
    <t>②</t>
    <phoneticPr fontId="9"/>
  </si>
  <si>
    <t>購入さぜるを得ない機器がある場合は、その購入費に、機器の耐用年数に対する使用期間</t>
    <rPh sb="0" eb="2">
      <t>コウニュウ</t>
    </rPh>
    <rPh sb="6" eb="7">
      <t>エ</t>
    </rPh>
    <rPh sb="9" eb="11">
      <t>キキ</t>
    </rPh>
    <rPh sb="14" eb="16">
      <t>バアイ</t>
    </rPh>
    <rPh sb="20" eb="23">
      <t>コウニュウヒ</t>
    </rPh>
    <rPh sb="25" eb="27">
      <t>キキ</t>
    </rPh>
    <rPh sb="28" eb="32">
      <t>タイヨウネンスウ</t>
    </rPh>
    <rPh sb="33" eb="34">
      <t>タイ</t>
    </rPh>
    <rPh sb="36" eb="40">
      <t>シヨウキカン</t>
    </rPh>
    <phoneticPr fontId="9"/>
  </si>
  <si>
    <t>（日単位）割合を乗じた分を計上することとする。また、受注者が所有する機器を使用する</t>
    <rPh sb="1" eb="2">
      <t>ヒ</t>
    </rPh>
    <rPh sb="2" eb="4">
      <t>タンイ</t>
    </rPh>
    <rPh sb="5" eb="7">
      <t>ワリアイ</t>
    </rPh>
    <rPh sb="8" eb="9">
      <t>ジョウ</t>
    </rPh>
    <rPh sb="11" eb="12">
      <t>ブン</t>
    </rPh>
    <rPh sb="13" eb="15">
      <t>ケイジョウ</t>
    </rPh>
    <rPh sb="26" eb="29">
      <t>ジュチュウシャ</t>
    </rPh>
    <rPh sb="30" eb="32">
      <t>ショユウ</t>
    </rPh>
    <rPh sb="34" eb="36">
      <t>キキ</t>
    </rPh>
    <rPh sb="37" eb="39">
      <t>シヨウ</t>
    </rPh>
    <phoneticPr fontId="9"/>
  </si>
  <si>
    <t>場合も、基本的には同様の考え方とする。どちらの場合も、根拠資料（領収書等）を添付し</t>
    <rPh sb="0" eb="2">
      <t>バアイ</t>
    </rPh>
    <rPh sb="4" eb="7">
      <t>キホンテキ</t>
    </rPh>
    <rPh sb="9" eb="11">
      <t>ドウヨウ</t>
    </rPh>
    <rPh sb="12" eb="13">
      <t>カンガ</t>
    </rPh>
    <rPh sb="14" eb="15">
      <t>カタ</t>
    </rPh>
    <rPh sb="23" eb="25">
      <t>バアイ</t>
    </rPh>
    <rPh sb="27" eb="29">
      <t>コンキョ</t>
    </rPh>
    <rPh sb="29" eb="31">
      <t>シリョウ</t>
    </rPh>
    <rPh sb="32" eb="35">
      <t>リョウシュウショ</t>
    </rPh>
    <rPh sb="35" eb="36">
      <t>トウ</t>
    </rPh>
    <phoneticPr fontId="9"/>
  </si>
  <si>
    <t>た見積りを監督員に提出し、許可を受けてから実施すること。</t>
    <rPh sb="5" eb="8">
      <t>カントクイン</t>
    </rPh>
    <rPh sb="9" eb="11">
      <t>テイシュツ</t>
    </rPh>
    <rPh sb="13" eb="15">
      <t>キョカ</t>
    </rPh>
    <rPh sb="16" eb="17">
      <t>ウ</t>
    </rPh>
    <rPh sb="21" eb="23">
      <t>ジッシ</t>
    </rPh>
    <phoneticPr fontId="9"/>
  </si>
  <si>
    <t>③</t>
    <phoneticPr fontId="9"/>
  </si>
  <si>
    <t>費用の算出にあたっては、実施に必要な最低限の費用を計上すること。</t>
    <rPh sb="0" eb="2">
      <t>ヒヨウ</t>
    </rPh>
    <rPh sb="3" eb="5">
      <t>サンシュツ</t>
    </rPh>
    <rPh sb="12" eb="14">
      <t>ジッシ</t>
    </rPh>
    <rPh sb="15" eb="17">
      <t>ヒツヨウ</t>
    </rPh>
    <rPh sb="18" eb="21">
      <t>サイテイゲン</t>
    </rPh>
    <rPh sb="22" eb="24">
      <t>ヒヨウ</t>
    </rPh>
    <rPh sb="25" eb="27">
      <t>ケイジョウ</t>
    </rPh>
    <phoneticPr fontId="9"/>
  </si>
  <si>
    <t>５．</t>
    <phoneticPr fontId="4"/>
  </si>
  <si>
    <t>その他</t>
    <rPh sb="2" eb="3">
      <t>タ</t>
    </rPh>
    <phoneticPr fontId="4"/>
  </si>
  <si>
    <t>iPad</t>
    <phoneticPr fontId="9"/>
  </si>
  <si>
    <t>5章 鉄筋工事</t>
    <rPh sb="1" eb="2">
      <t>ショウ</t>
    </rPh>
    <rPh sb="3" eb="7">
      <t>テッキンコウジ</t>
    </rPh>
    <phoneticPr fontId="9"/>
  </si>
  <si>
    <t>5.1.3 配筋検査等</t>
    <rPh sb="6" eb="8">
      <t>ハイキン</t>
    </rPh>
    <rPh sb="8" eb="10">
      <t>ケンサ</t>
    </rPh>
    <rPh sb="10" eb="11">
      <t>トウ</t>
    </rPh>
    <phoneticPr fontId="9"/>
  </si>
  <si>
    <t>配筋検査（種類、径、数量、かぶり厚さ、、）</t>
    <rPh sb="0" eb="4">
      <t>ハイキンケンサ</t>
    </rPh>
    <rPh sb="5" eb="7">
      <t>シュルイ</t>
    </rPh>
    <rPh sb="8" eb="9">
      <t>ケイ</t>
    </rPh>
    <rPh sb="10" eb="12">
      <t>スウリョウ</t>
    </rPh>
    <rPh sb="16" eb="17">
      <t>アツ</t>
    </rPh>
    <phoneticPr fontId="9"/>
  </si>
  <si>
    <t>検査</t>
    <rPh sb="0" eb="2">
      <t>ケンサ</t>
    </rPh>
    <phoneticPr fontId="9"/>
  </si>
  <si>
    <t>情報共有システムのオプション、Teams</t>
    <rPh sb="0" eb="4">
      <t>ジョウホウキョウユウ</t>
    </rPh>
    <phoneticPr fontId="9"/>
  </si>
  <si>
    <t>ドロップダウンで選択</t>
    <rPh sb="8" eb="10">
      <t>センタク</t>
    </rPh>
    <phoneticPr fontId="9"/>
  </si>
  <si>
    <t>都市建設局公共建築部営繕課</t>
  </si>
  <si>
    <t>都市建設局公共建築部設備課</t>
  </si>
  <si>
    <t>都市建設局住宅部市営住宅課</t>
  </si>
  <si>
    <t>教育委員会事務局教育総務部学校施設課</t>
  </si>
  <si>
    <t>文化市民局熊本城総合事務所復旧整備課</t>
  </si>
  <si>
    <t>文化市民局文化創造部文化財課</t>
  </si>
  <si>
    <t>経済観光局観光交流部動植物園</t>
  </si>
  <si>
    <t>経済観光局スポーツ・イベント部競輪事務所</t>
  </si>
  <si>
    <t>総務局行政管理部管財課</t>
  </si>
  <si>
    <t>05101200</t>
  </si>
  <si>
    <t>環境局資源循環部環境施設課</t>
  </si>
  <si>
    <t>環境局資源循環部東部環境工場</t>
  </si>
  <si>
    <t>上下水道局計画整備部水道整備課</t>
  </si>
  <si>
    <t>上下水道局計画整備部下水道整備課</t>
  </si>
  <si>
    <t>上下水道局維持管理部水運用課</t>
  </si>
  <si>
    <t>上下水道局維持管理部水再生課</t>
  </si>
  <si>
    <t>事務局総務企画課</t>
  </si>
  <si>
    <t>政策局庁舎整備部庁舎建設課</t>
  </si>
  <si>
    <t>01120500</t>
  </si>
  <si>
    <t>政策局庁舎整備部庁舎周辺まちづくり課</t>
  </si>
  <si>
    <t>01120800</t>
  </si>
  <si>
    <t>都市建設局公共建築部建築保全課</t>
  </si>
  <si>
    <t>1.自社保有機器</t>
  </si>
  <si>
    <t>5.その他</t>
  </si>
  <si>
    <t>6.使用なし</t>
  </si>
  <si>
    <r>
      <t>休日（</t>
    </r>
    <r>
      <rPr>
        <b/>
        <sz val="12"/>
        <color theme="1"/>
        <rFont val="游ゴシック"/>
        <family val="3"/>
        <charset val="128"/>
        <scheme val="minor"/>
      </rPr>
      <t>現場閉所及び現場休息</t>
    </r>
    <r>
      <rPr>
        <sz val="12"/>
        <color theme="1"/>
        <rFont val="游ゴシック"/>
        <family val="2"/>
        <charset val="128"/>
        <scheme val="minor"/>
      </rPr>
      <t>）取得計画実績表</t>
    </r>
    <rPh sb="0" eb="2">
      <t>キュウジツ</t>
    </rPh>
    <rPh sb="3" eb="5">
      <t>ゲンバ</t>
    </rPh>
    <rPh sb="5" eb="7">
      <t>ヘイショ</t>
    </rPh>
    <rPh sb="7" eb="8">
      <t>オヨ</t>
    </rPh>
    <rPh sb="9" eb="11">
      <t>ゲンバ</t>
    </rPh>
    <rPh sb="11" eb="13">
      <t>キュウソク</t>
    </rPh>
    <rPh sb="14" eb="16">
      <t>シュトク</t>
    </rPh>
    <rPh sb="16" eb="18">
      <t>ケイカク</t>
    </rPh>
    <rPh sb="18" eb="20">
      <t>ジッセキ</t>
    </rPh>
    <rPh sb="20" eb="21">
      <t>ヒョウ</t>
    </rPh>
    <phoneticPr fontId="3"/>
  </si>
  <si>
    <t>別紙２</t>
    <rPh sb="0" eb="2">
      <t>ベッシ</t>
    </rPh>
    <phoneticPr fontId="3"/>
  </si>
  <si>
    <t>受注者名：</t>
    <rPh sb="0" eb="3">
      <t>ジュチュウシャ</t>
    </rPh>
    <rPh sb="3" eb="4">
      <t>メイ</t>
    </rPh>
    <phoneticPr fontId="3"/>
  </si>
  <si>
    <t>監督員：</t>
    <rPh sb="0" eb="3">
      <t>カントクイン</t>
    </rPh>
    <phoneticPr fontId="3"/>
  </si>
  <si>
    <t>様</t>
    <rPh sb="0" eb="1">
      <t>サマ</t>
    </rPh>
    <phoneticPr fontId="3"/>
  </si>
  <si>
    <t>現場代理人：</t>
    <rPh sb="0" eb="5">
      <t>ゲンバダイリニン</t>
    </rPh>
    <phoneticPr fontId="3"/>
  </si>
  <si>
    <t>週休２日工事実施のための休日取得計画を下表のとおり作成しましたので提出します。</t>
    <phoneticPr fontId="3"/>
  </si>
  <si>
    <t>週休２日工事実施のための休日取得計画について、工期変更等に伴い下表のとおり変更しましたので提出します。</t>
    <rPh sb="37" eb="39">
      <t>ヘンコウ</t>
    </rPh>
    <phoneticPr fontId="3"/>
  </si>
  <si>
    <t>令和●年●月までの週休２日工事実施の実施状況について下表のとおり報告します。</t>
    <rPh sb="0" eb="2">
      <t>レイワ</t>
    </rPh>
    <rPh sb="3" eb="4">
      <t>ネン</t>
    </rPh>
    <rPh sb="5" eb="6">
      <t>ガツ</t>
    </rPh>
    <rPh sb="18" eb="22">
      <t>ジッシジョウキョウ</t>
    </rPh>
    <rPh sb="26" eb="28">
      <t>シタヒョウ</t>
    </rPh>
    <rPh sb="32" eb="34">
      <t>ホウコク</t>
    </rPh>
    <phoneticPr fontId="3"/>
  </si>
  <si>
    <t>○○○○工事</t>
    <rPh sb="4" eb="6">
      <t>コウジ</t>
    </rPh>
    <phoneticPr fontId="3"/>
  </si>
  <si>
    <t>○○建設</t>
    <rPh sb="2" eb="4">
      <t>ケンセツ</t>
    </rPh>
    <phoneticPr fontId="3"/>
  </si>
  <si>
    <t>契約日</t>
    <rPh sb="0" eb="3">
      <t>ケイヤクビ</t>
    </rPh>
    <phoneticPr fontId="3"/>
  </si>
  <si>
    <t>工事着手日</t>
    <rPh sb="0" eb="2">
      <t>コウジ</t>
    </rPh>
    <rPh sb="2" eb="4">
      <t>チャクシュ</t>
    </rPh>
    <rPh sb="4" eb="5">
      <t>ヒ</t>
    </rPh>
    <phoneticPr fontId="3"/>
  </si>
  <si>
    <t>完成日</t>
    <rPh sb="0" eb="3">
      <t>カンセイビ</t>
    </rPh>
    <phoneticPr fontId="3"/>
  </si>
  <si>
    <t>工期末</t>
    <rPh sb="0" eb="2">
      <t>コウキ</t>
    </rPh>
    <rPh sb="2" eb="3">
      <t>スエ</t>
    </rPh>
    <phoneticPr fontId="3"/>
  </si>
  <si>
    <t>工事名　：</t>
    <rPh sb="0" eb="3">
      <t>コウジメイ</t>
    </rPh>
    <phoneticPr fontId="3"/>
  </si>
  <si>
    <t>監督員　   ：</t>
    <rPh sb="0" eb="3">
      <t>カントクイン</t>
    </rPh>
    <phoneticPr fontId="3"/>
  </si>
  <si>
    <t>対象者名</t>
    <rPh sb="0" eb="3">
      <t>タイショウシャ</t>
    </rPh>
    <rPh sb="3" eb="4">
      <t>メイ</t>
    </rPh>
    <phoneticPr fontId="3"/>
  </si>
  <si>
    <t>上日</t>
  </si>
  <si>
    <t>上月</t>
  </si>
  <si>
    <t>上火</t>
  </si>
  <si>
    <t>上水</t>
  </si>
  <si>
    <t>上木</t>
  </si>
  <si>
    <t>上金</t>
  </si>
  <si>
    <t>上土</t>
  </si>
  <si>
    <t>上祝</t>
  </si>
  <si>
    <t>上休</t>
  </si>
  <si>
    <t>上</t>
  </si>
  <si>
    <t>下日</t>
  </si>
  <si>
    <t>下月</t>
  </si>
  <si>
    <t>下火</t>
  </si>
  <si>
    <t>下水</t>
  </si>
  <si>
    <t>下木</t>
  </si>
  <si>
    <t>下金</t>
  </si>
  <si>
    <t>下土</t>
  </si>
  <si>
    <t>下祝</t>
  </si>
  <si>
    <t>下休</t>
  </si>
  <si>
    <t>下</t>
  </si>
  <si>
    <t>　本工事において、工期末までの休日取得計画を作成したところ、月単位の週休２日を達</t>
    <rPh sb="30" eb="33">
      <t>ツキタンイ</t>
    </rPh>
    <phoneticPr fontId="3"/>
  </si>
  <si>
    <t xml:space="preserve">　実施結果による請負代金額の変更概算金額は、下記のとおりです。
　これはあくまで概算値であり、後日の変更契約に係る参考値として位置づけるものです。
　なお、工期末までの間に達成状況の変更が生じた際は、労務費の補正率の変更を改めて行います。
</t>
    <rPh sb="1" eb="3">
      <t>ジッシ</t>
    </rPh>
    <rPh sb="3" eb="5">
      <t>ケッカ</t>
    </rPh>
    <phoneticPr fontId="3"/>
  </si>
  <si>
    <t>　本工事において、完全週休２日を達成する見込みですので報告します。</t>
    <rPh sb="9" eb="11">
      <t>カンゼン</t>
    </rPh>
    <rPh sb="16" eb="18">
      <t>タッセイ</t>
    </rPh>
    <rPh sb="20" eb="22">
      <t>ミコ</t>
    </rPh>
    <rPh sb="27" eb="29">
      <t>ホウコク</t>
    </rPh>
    <phoneticPr fontId="3"/>
  </si>
  <si>
    <t>自動入力（入力シート参照）</t>
    <rPh sb="0" eb="4">
      <t>ジドウニュウリョク</t>
    </rPh>
    <rPh sb="5" eb="7">
      <t>ニュウリョク</t>
    </rPh>
    <rPh sb="10" eb="12">
      <t>サンショウ</t>
    </rPh>
    <phoneticPr fontId="3"/>
  </si>
  <si>
    <t>チェックボックス</t>
    <phoneticPr fontId="3"/>
  </si>
  <si>
    <t>入札情報公開サービスシステム（↓リンク）の有資格者情報の検索で、業者名を検索した際の登録番号の「0000（ゼロ4桁）＋右4桁」の８桁の数字</t>
    <phoneticPr fontId="3"/>
  </si>
  <si>
    <t>市監督員入力</t>
    <rPh sb="0" eb="1">
      <t>シ</t>
    </rPh>
    <rPh sb="1" eb="4">
      <t>カントクイン</t>
    </rPh>
    <rPh sb="4" eb="6">
      <t>ニュウリョク</t>
    </rPh>
    <phoneticPr fontId="3"/>
  </si>
  <si>
    <t>自動入力（G15セル参照）</t>
    <rPh sb="0" eb="4">
      <t>ジドウニュウリョク</t>
    </rPh>
    <rPh sb="10" eb="12">
      <t>サンショウ</t>
    </rPh>
    <phoneticPr fontId="3"/>
  </si>
  <si>
    <t>～</t>
    <phoneticPr fontId="3"/>
  </si>
  <si>
    <t>Ver.2020　など記入（「ファイル」→「アカウント」→「製品情報」で確認）</t>
    <rPh sb="11" eb="13">
      <t>キニュウ</t>
    </rPh>
    <rPh sb="30" eb="34">
      <t>セイヒンジョウホウ</t>
    </rPh>
    <rPh sb="36" eb="38">
      <t>カクニン</t>
    </rPh>
    <phoneticPr fontId="3"/>
  </si>
  <si>
    <t>チェックボックス（すべてチェック。提出書類一覧のルールより）</t>
    <rPh sb="17" eb="23">
      <t>テイシュツショルイイチラン</t>
    </rPh>
    <phoneticPr fontId="3"/>
  </si>
  <si>
    <t>自動入力（入力シート、ガイドライン別紙参照）</t>
    <rPh sb="0" eb="4">
      <t>ジドウニュウリョク</t>
    </rPh>
    <rPh sb="5" eb="7">
      <t>ニュウリョク</t>
    </rPh>
    <rPh sb="17" eb="19">
      <t>ベッシ</t>
    </rPh>
    <rPh sb="19" eb="21">
      <t>サンショウ</t>
    </rPh>
    <phoneticPr fontId="3"/>
  </si>
  <si>
    <t>電子媒体納品書</t>
    <rPh sb="0" eb="7">
      <t>デンシバイタイノウヒンショ</t>
    </rPh>
    <phoneticPr fontId="3"/>
  </si>
  <si>
    <t>受託者（住所）</t>
    <rPh sb="0" eb="3">
      <t>ジュタクシャ</t>
    </rPh>
    <rPh sb="4" eb="6">
      <t>ジュウショ</t>
    </rPh>
    <phoneticPr fontId="3"/>
  </si>
  <si>
    <t>（氏名）</t>
    <rPh sb="1" eb="3">
      <t>シメイ</t>
    </rPh>
    <phoneticPr fontId="3"/>
  </si>
  <si>
    <t>（現場代理人）</t>
    <rPh sb="1" eb="6">
      <t>ゲンバダイリニン</t>
    </rPh>
    <phoneticPr fontId="3"/>
  </si>
  <si>
    <t>記</t>
    <rPh sb="0" eb="1">
      <t>キ</t>
    </rPh>
    <phoneticPr fontId="3"/>
  </si>
  <si>
    <t>工事名</t>
    <rPh sb="0" eb="3">
      <t>コウジメイ</t>
    </rPh>
    <phoneticPr fontId="3"/>
  </si>
  <si>
    <t>工事番号</t>
    <rPh sb="0" eb="4">
      <t>コウジバンゴウ</t>
    </rPh>
    <phoneticPr fontId="3"/>
  </si>
  <si>
    <t>電子媒体の種類</t>
    <rPh sb="0" eb="4">
      <t>デンシバイタイ</t>
    </rPh>
    <rPh sb="5" eb="7">
      <t>シュルイ</t>
    </rPh>
    <phoneticPr fontId="3"/>
  </si>
  <si>
    <t>規格</t>
    <rPh sb="0" eb="2">
      <t>キカク</t>
    </rPh>
    <phoneticPr fontId="3"/>
  </si>
  <si>
    <t>単位</t>
    <rPh sb="0" eb="2">
      <t>タンイ</t>
    </rPh>
    <phoneticPr fontId="3"/>
  </si>
  <si>
    <t>数量</t>
    <rPh sb="0" eb="2">
      <t>スウリョウ</t>
    </rPh>
    <phoneticPr fontId="3"/>
  </si>
  <si>
    <t>作成年月日</t>
    <rPh sb="0" eb="5">
      <t>サクセイネンガッピ</t>
    </rPh>
    <phoneticPr fontId="3"/>
  </si>
  <si>
    <t>備考</t>
    <rPh sb="0" eb="2">
      <t>ビコウ</t>
    </rPh>
    <phoneticPr fontId="3"/>
  </si>
  <si>
    <t>ウイルス対策ソフト名</t>
    <rPh sb="4" eb="6">
      <t>タイサク</t>
    </rPh>
    <rPh sb="9" eb="10">
      <t>メイ</t>
    </rPh>
    <phoneticPr fontId="3"/>
  </si>
  <si>
    <t>ウイルス定義年月日</t>
    <rPh sb="4" eb="6">
      <t>テイギ</t>
    </rPh>
    <rPh sb="6" eb="9">
      <t>ネンガッピ</t>
    </rPh>
    <phoneticPr fontId="3"/>
  </si>
  <si>
    <t>チェック年月日</t>
    <rPh sb="4" eb="7">
      <t>ネンガッピ</t>
    </rPh>
    <phoneticPr fontId="3"/>
  </si>
  <si>
    <t>１．監督員に提出</t>
    <rPh sb="2" eb="5">
      <t>カントクイン</t>
    </rPh>
    <rPh sb="6" eb="8">
      <t>テイシュツ</t>
    </rPh>
    <phoneticPr fontId="3"/>
  </si>
  <si>
    <t>　下記の通り電子媒体を納品します。</t>
    <rPh sb="1" eb="3">
      <t>カキ</t>
    </rPh>
    <rPh sb="4" eb="5">
      <t>トオ</t>
    </rPh>
    <rPh sb="6" eb="10">
      <t>デンシバイタイ</t>
    </rPh>
    <rPh sb="11" eb="13">
      <t>ノウヒン</t>
    </rPh>
    <phoneticPr fontId="3"/>
  </si>
  <si>
    <t>枚</t>
    <rPh sb="0" eb="1">
      <t>マイ</t>
    </rPh>
    <phoneticPr fontId="3"/>
  </si>
  <si>
    <t>提出書類・成果品一覧</t>
    <rPh sb="0" eb="2">
      <t>テイシュツ</t>
    </rPh>
    <rPh sb="2" eb="4">
      <t>ショルイ</t>
    </rPh>
    <rPh sb="5" eb="8">
      <t>セイカヒン</t>
    </rPh>
    <rPh sb="8" eb="10">
      <t>イチラン</t>
    </rPh>
    <phoneticPr fontId="4"/>
  </si>
  <si>
    <t>工事名：</t>
    <rPh sb="0" eb="3">
      <t>コウジメイ</t>
    </rPh>
    <phoneticPr fontId="4"/>
  </si>
  <si>
    <r>
      <rPr>
        <b/>
        <sz val="10"/>
        <rFont val="ＭＳ ゴシック"/>
        <family val="3"/>
        <charset val="128"/>
      </rPr>
      <t>書類提出についての注意事項</t>
    </r>
    <r>
      <rPr>
        <sz val="10"/>
        <rFont val="ＭＳ ゴシック"/>
        <family val="3"/>
        <charset val="128"/>
      </rPr>
      <t xml:space="preserve">
・紙または電子のいずれかの媒体のみで提出するようお願いします。（下表で両方の媒体での提出を求めているものを除く）
・施工中に一度提出した書類を、完成時に再度作成・提出する必要はありません。
・受注者様については、情報開示請求の手続きを経ずに金入内訳書を提供しますので、監督員にご相談ください。
・電子納品の内容（データの形式や格納場所等）も検査対象ですので、電子納品は完成通知書提出時に一緒に提出してください。</t>
    </r>
    <rPh sb="15" eb="16">
      <t>カミ</t>
    </rPh>
    <rPh sb="19" eb="21">
      <t>デンシ</t>
    </rPh>
    <rPh sb="27" eb="29">
      <t>バイタイ</t>
    </rPh>
    <rPh sb="32" eb="34">
      <t>テイシュツ</t>
    </rPh>
    <rPh sb="39" eb="40">
      <t>ネガ</t>
    </rPh>
    <rPh sb="46" eb="48">
      <t>シタヒョウ</t>
    </rPh>
    <rPh sb="49" eb="51">
      <t>リョウホウ</t>
    </rPh>
    <rPh sb="52" eb="54">
      <t>バイタイ</t>
    </rPh>
    <rPh sb="56" eb="58">
      <t>テイシュツ</t>
    </rPh>
    <rPh sb="59" eb="60">
      <t>モト</t>
    </rPh>
    <rPh sb="67" eb="68">
      <t>ノゾ</t>
    </rPh>
    <rPh sb="72" eb="75">
      <t>セコウチュウ</t>
    </rPh>
    <rPh sb="76" eb="78">
      <t>イチド</t>
    </rPh>
    <rPh sb="78" eb="80">
      <t>テイシュツ</t>
    </rPh>
    <rPh sb="82" eb="84">
      <t>ショルイ</t>
    </rPh>
    <rPh sb="86" eb="89">
      <t>カンセイジ</t>
    </rPh>
    <rPh sb="90" eb="92">
      <t>サイド</t>
    </rPh>
    <rPh sb="92" eb="94">
      <t>サクセイ</t>
    </rPh>
    <rPh sb="95" eb="97">
      <t>テイシュツ</t>
    </rPh>
    <rPh sb="99" eb="101">
      <t>ヒツヨウ</t>
    </rPh>
    <rPh sb="110" eb="113">
      <t>ジュチュウシャ</t>
    </rPh>
    <rPh sb="113" eb="114">
      <t>サマ</t>
    </rPh>
    <rPh sb="120" eb="126">
      <t>ジョウホウカイジセイキュウ</t>
    </rPh>
    <rPh sb="127" eb="129">
      <t>テツヅ</t>
    </rPh>
    <rPh sb="131" eb="132">
      <t>ヘ</t>
    </rPh>
    <rPh sb="134" eb="136">
      <t>カネイリ</t>
    </rPh>
    <rPh sb="136" eb="139">
      <t>ウチワケショ</t>
    </rPh>
    <rPh sb="140" eb="142">
      <t>テイキョウ</t>
    </rPh>
    <rPh sb="148" eb="151">
      <t>カントクイン</t>
    </rPh>
    <rPh sb="153" eb="155">
      <t>ソウダン</t>
    </rPh>
    <rPh sb="174" eb="176">
      <t>ケイシキ</t>
    </rPh>
    <rPh sb="177" eb="181">
      <t>カクノウバショ</t>
    </rPh>
    <rPh sb="181" eb="182">
      <t>トウ</t>
    </rPh>
    <rPh sb="186" eb="188">
      <t>タイショウ</t>
    </rPh>
    <rPh sb="193" eb="197">
      <t>デンシノウヒン</t>
    </rPh>
    <rPh sb="198" eb="203">
      <t>カンセイツウチショ</t>
    </rPh>
    <rPh sb="203" eb="206">
      <t>テイシュツジ</t>
    </rPh>
    <rPh sb="207" eb="209">
      <t>イッショ</t>
    </rPh>
    <rPh sb="210" eb="212">
      <t>テイシュツ</t>
    </rPh>
    <phoneticPr fontId="4"/>
  </si>
  <si>
    <t>過程</t>
    <rPh sb="0" eb="2">
      <t>カテイ</t>
    </rPh>
    <phoneticPr fontId="4"/>
  </si>
  <si>
    <t>書類の名称</t>
    <rPh sb="0" eb="2">
      <t>ショルイ</t>
    </rPh>
    <rPh sb="3" eb="5">
      <t>メイショウ</t>
    </rPh>
    <phoneticPr fontId="4"/>
  </si>
  <si>
    <t>提出の要否</t>
    <rPh sb="0" eb="2">
      <t>テイシュツ</t>
    </rPh>
    <rPh sb="3" eb="5">
      <t>ヨウヒ</t>
    </rPh>
    <phoneticPr fontId="4"/>
  </si>
  <si>
    <r>
      <t xml:space="preserve">提出物の媒体
</t>
    </r>
    <r>
      <rPr>
        <b/>
        <sz val="10"/>
        <rFont val="ＭＳ ゴシック"/>
        <family val="3"/>
        <charset val="128"/>
      </rPr>
      <t>（契約後に協議）</t>
    </r>
    <rPh sb="0" eb="3">
      <t>テイシュツブツ</t>
    </rPh>
    <rPh sb="4" eb="6">
      <t>バイタイ</t>
    </rPh>
    <rPh sb="8" eb="11">
      <t>ケイヤクゴ</t>
    </rPh>
    <rPh sb="12" eb="14">
      <t>キョウギ</t>
    </rPh>
    <phoneticPr fontId="4"/>
  </si>
  <si>
    <t>格納場所</t>
    <rPh sb="0" eb="2">
      <t>カクノウ</t>
    </rPh>
    <rPh sb="2" eb="4">
      <t>バショ</t>
    </rPh>
    <phoneticPr fontId="4"/>
  </si>
  <si>
    <t>ファイル形式</t>
    <rPh sb="4" eb="6">
      <t>ケイシキ</t>
    </rPh>
    <phoneticPr fontId="4"/>
  </si>
  <si>
    <t>左ﾌｫﾙﾀﾞ直下</t>
    <rPh sb="0" eb="1">
      <t>ヒダリ</t>
    </rPh>
    <rPh sb="6" eb="8">
      <t>チョッカ</t>
    </rPh>
    <phoneticPr fontId="4"/>
  </si>
  <si>
    <t>ORGﾌｫﾙﾀﾞ内</t>
    <rPh sb="8" eb="9">
      <t>ナイ</t>
    </rPh>
    <phoneticPr fontId="4"/>
  </si>
  <si>
    <t>契約・着工時</t>
    <rPh sb="0" eb="2">
      <t>ケイヤク</t>
    </rPh>
    <rPh sb="3" eb="6">
      <t>チャッコウジ</t>
    </rPh>
    <phoneticPr fontId="4"/>
  </si>
  <si>
    <t>建設リサイクル法関係説明書</t>
    <rPh sb="0" eb="2">
      <t>ケンセツ</t>
    </rPh>
    <rPh sb="7" eb="8">
      <t>ホウ</t>
    </rPh>
    <rPh sb="8" eb="10">
      <t>カンケイ</t>
    </rPh>
    <rPh sb="10" eb="13">
      <t>セツメイショ</t>
    </rPh>
    <phoneticPr fontId="4"/>
  </si>
  <si>
    <t>紙</t>
    <rPh sb="0" eb="1">
      <t>カミ</t>
    </rPh>
    <phoneticPr fontId="4"/>
  </si>
  <si>
    <t>ー</t>
    <phoneticPr fontId="4"/>
  </si>
  <si>
    <t>現場代理人等通知書（保険証/資格証(写)含む）</t>
    <rPh sb="0" eb="2">
      <t>ゲンバ</t>
    </rPh>
    <rPh sb="2" eb="5">
      <t>ダイリニン</t>
    </rPh>
    <rPh sb="5" eb="6">
      <t>トウ</t>
    </rPh>
    <rPh sb="6" eb="9">
      <t>ツウチショ</t>
    </rPh>
    <phoneticPr fontId="4"/>
  </si>
  <si>
    <t>要</t>
    <rPh sb="0" eb="1">
      <t>ヨウ</t>
    </rPh>
    <phoneticPr fontId="4"/>
  </si>
  <si>
    <t>工事工程表</t>
    <rPh sb="0" eb="2">
      <t>コウジ</t>
    </rPh>
    <rPh sb="2" eb="5">
      <t>コウテイヒョウ</t>
    </rPh>
    <phoneticPr fontId="4"/>
  </si>
  <si>
    <t>着工届</t>
    <rPh sb="0" eb="2">
      <t>チャッコウ</t>
    </rPh>
    <rPh sb="2" eb="3">
      <t>トドケ</t>
    </rPh>
    <phoneticPr fontId="4"/>
  </si>
  <si>
    <t>工事実績情報システムの受注登録内容確認書（CORINS）</t>
    <rPh sb="0" eb="2">
      <t>コウジ</t>
    </rPh>
    <rPh sb="2" eb="4">
      <t>ジッセキ</t>
    </rPh>
    <rPh sb="4" eb="6">
      <t>ジョウホウ</t>
    </rPh>
    <rPh sb="11" eb="13">
      <t>ジュチュウ</t>
    </rPh>
    <rPh sb="13" eb="15">
      <t>トウロク</t>
    </rPh>
    <rPh sb="15" eb="17">
      <t>ナイヨウ</t>
    </rPh>
    <rPh sb="17" eb="20">
      <t>カクニンショ</t>
    </rPh>
    <phoneticPr fontId="4"/>
  </si>
  <si>
    <t>ｺﾘﾝｽﾞのｼｽﾃﾑ</t>
    <phoneticPr fontId="4"/>
  </si>
  <si>
    <t>電子納品事前協議チェックシート（提出書類・完成図書一覧添付）</t>
    <rPh sb="0" eb="4">
      <t>デンシノウヒン</t>
    </rPh>
    <rPh sb="27" eb="29">
      <t>テンプ</t>
    </rPh>
    <phoneticPr fontId="4"/>
  </si>
  <si>
    <t>建設業退職金共済制度関係書類</t>
    <rPh sb="10" eb="12">
      <t>カンケイ</t>
    </rPh>
    <rPh sb="12" eb="14">
      <t>ショルイ</t>
    </rPh>
    <phoneticPr fontId="4"/>
  </si>
  <si>
    <t>法定外労災害補償加入証明書（写し）</t>
    <phoneticPr fontId="4"/>
  </si>
  <si>
    <t>工事保険証書（組立保険・工事保険　等）(写し)</t>
    <rPh sb="0" eb="2">
      <t>コウジ</t>
    </rPh>
    <rPh sb="2" eb="4">
      <t>ホケン</t>
    </rPh>
    <rPh sb="4" eb="6">
      <t>ショウショ</t>
    </rPh>
    <rPh sb="7" eb="9">
      <t>クミタテ</t>
    </rPh>
    <rPh sb="9" eb="11">
      <t>ホケン</t>
    </rPh>
    <rPh sb="12" eb="14">
      <t>コウジ</t>
    </rPh>
    <rPh sb="14" eb="16">
      <t>ホケン</t>
    </rPh>
    <rPh sb="17" eb="18">
      <t>トウ</t>
    </rPh>
    <rPh sb="20" eb="21">
      <t>ウツ</t>
    </rPh>
    <phoneticPr fontId="4"/>
  </si>
  <si>
    <t>工事前払金申請書、請求書、保証書等</t>
    <rPh sb="0" eb="2">
      <t>コウジ</t>
    </rPh>
    <rPh sb="2" eb="4">
      <t>マエバラ</t>
    </rPh>
    <rPh sb="4" eb="5">
      <t>キン</t>
    </rPh>
    <rPh sb="5" eb="8">
      <t>シンセイショ</t>
    </rPh>
    <rPh sb="9" eb="11">
      <t>セイキュウ</t>
    </rPh>
    <rPh sb="11" eb="12">
      <t>ショ</t>
    </rPh>
    <rPh sb="13" eb="15">
      <t>ホショウ</t>
    </rPh>
    <rPh sb="16" eb="17">
      <t>トウ</t>
    </rPh>
    <phoneticPr fontId="4"/>
  </si>
  <si>
    <t>週休２日実施に係る休日取得計画実績表</t>
    <rPh sb="0" eb="2">
      <t>シュウキュウ</t>
    </rPh>
    <rPh sb="3" eb="4">
      <t>ニチ</t>
    </rPh>
    <rPh sb="4" eb="6">
      <t>ジッシ</t>
    </rPh>
    <rPh sb="7" eb="8">
      <t>カカ</t>
    </rPh>
    <rPh sb="9" eb="11">
      <t>キュウジツ</t>
    </rPh>
    <phoneticPr fontId="4"/>
  </si>
  <si>
    <t>OTHRS</t>
    <phoneticPr fontId="4"/>
  </si>
  <si>
    <t>PDF</t>
    <phoneticPr fontId="4"/>
  </si>
  <si>
    <t>任意</t>
    <rPh sb="0" eb="2">
      <t>ニンイ</t>
    </rPh>
    <phoneticPr fontId="4"/>
  </si>
  <si>
    <t>情報共有システムの活用に関する協議書類</t>
    <rPh sb="0" eb="4">
      <t>ジョウホウキョウユウ</t>
    </rPh>
    <rPh sb="9" eb="11">
      <t>カツヨウ</t>
    </rPh>
    <rPh sb="12" eb="13">
      <t>カン</t>
    </rPh>
    <rPh sb="15" eb="19">
      <t>キョウギショルイ</t>
    </rPh>
    <phoneticPr fontId="4"/>
  </si>
  <si>
    <t>遠隔臨場の活用に関する協議書類</t>
    <rPh sb="0" eb="2">
      <t>エンカク</t>
    </rPh>
    <rPh sb="2" eb="4">
      <t>リンジョウ</t>
    </rPh>
    <rPh sb="5" eb="7">
      <t>カツヨウ</t>
    </rPh>
    <rPh sb="8" eb="9">
      <t>カン</t>
    </rPh>
    <rPh sb="11" eb="13">
      <t>キョウギ</t>
    </rPh>
    <rPh sb="13" eb="15">
      <t>ショルイ</t>
    </rPh>
    <phoneticPr fontId="4"/>
  </si>
  <si>
    <t>快適トイレの設置に関する協議書類</t>
    <rPh sb="0" eb="2">
      <t>カイテキ</t>
    </rPh>
    <rPh sb="6" eb="8">
      <t>セッチ</t>
    </rPh>
    <rPh sb="9" eb="10">
      <t>カン</t>
    </rPh>
    <rPh sb="12" eb="14">
      <t>キョウギ</t>
    </rPh>
    <rPh sb="14" eb="16">
      <t>ショルイ</t>
    </rPh>
    <phoneticPr fontId="4"/>
  </si>
  <si>
    <t>熱中症対策に関する提出書類</t>
    <rPh sb="0" eb="3">
      <t>ネッチュウショウ</t>
    </rPh>
    <rPh sb="3" eb="5">
      <t>タイサク</t>
    </rPh>
    <rPh sb="6" eb="7">
      <t>カン</t>
    </rPh>
    <rPh sb="9" eb="11">
      <t>テイシュツ</t>
    </rPh>
    <rPh sb="11" eb="13">
      <t>ショルイ</t>
    </rPh>
    <phoneticPr fontId="4"/>
  </si>
  <si>
    <t>必要に応じて</t>
    <rPh sb="0" eb="2">
      <t>ヒツヨウ</t>
    </rPh>
    <rPh sb="3" eb="4">
      <t>オウ</t>
    </rPh>
    <phoneticPr fontId="4"/>
  </si>
  <si>
    <t>ウィークリースタンスに関する提出書類</t>
    <rPh sb="11" eb="12">
      <t>カン</t>
    </rPh>
    <rPh sb="14" eb="16">
      <t>テイシュツ</t>
    </rPh>
    <rPh sb="16" eb="18">
      <t>ショルイ</t>
    </rPh>
    <phoneticPr fontId="4"/>
  </si>
  <si>
    <t>地下埋設物事故防止（施工時）チェックリスト</t>
    <rPh sb="0" eb="4">
      <t>チカマイセツ</t>
    </rPh>
    <rPh sb="4" eb="5">
      <t>ブツ</t>
    </rPh>
    <rPh sb="5" eb="9">
      <t>ジコボウシ</t>
    </rPh>
    <rPh sb="10" eb="13">
      <t>セコウジ</t>
    </rPh>
    <phoneticPr fontId="4"/>
  </si>
  <si>
    <t>無人航空機に関する届出</t>
    <rPh sb="0" eb="5">
      <t>ムジンコウクウキ</t>
    </rPh>
    <rPh sb="6" eb="7">
      <t>カン</t>
    </rPh>
    <rPh sb="9" eb="10">
      <t>トド</t>
    </rPh>
    <rPh sb="10" eb="11">
      <t>デ</t>
    </rPh>
    <phoneticPr fontId="4"/>
  </si>
  <si>
    <t>石綿使用に関する事前調査説明書面（大気汚染防止法第18条の15第１項）</t>
    <rPh sb="0" eb="2">
      <t>セキメン</t>
    </rPh>
    <rPh sb="2" eb="4">
      <t>シヨウ</t>
    </rPh>
    <rPh sb="5" eb="6">
      <t>カン</t>
    </rPh>
    <rPh sb="8" eb="10">
      <t>ジゼン</t>
    </rPh>
    <rPh sb="10" eb="12">
      <t>チョウサ</t>
    </rPh>
    <rPh sb="12" eb="14">
      <t>セツメイ</t>
    </rPh>
    <rPh sb="14" eb="16">
      <t>ショメン</t>
    </rPh>
    <phoneticPr fontId="4"/>
  </si>
  <si>
    <t>石綿含有分析結果報告書</t>
    <rPh sb="0" eb="2">
      <t>セキメン</t>
    </rPh>
    <rPh sb="2" eb="4">
      <t>ガンユウ</t>
    </rPh>
    <rPh sb="4" eb="6">
      <t>ブンセキ</t>
    </rPh>
    <rPh sb="6" eb="8">
      <t>ケッカ</t>
    </rPh>
    <rPh sb="8" eb="11">
      <t>ホウコクショ</t>
    </rPh>
    <phoneticPr fontId="4"/>
  </si>
  <si>
    <t>官公庁への届出書の写し（着工前提出分）</t>
    <rPh sb="0" eb="3">
      <t>カンコウチョウ</t>
    </rPh>
    <rPh sb="5" eb="8">
      <t>トドケデショ</t>
    </rPh>
    <rPh sb="9" eb="10">
      <t>ウツ</t>
    </rPh>
    <rPh sb="12" eb="14">
      <t>チャッコウ</t>
    </rPh>
    <rPh sb="14" eb="15">
      <t>マエ</t>
    </rPh>
    <rPh sb="15" eb="17">
      <t>テイシュツ</t>
    </rPh>
    <rPh sb="17" eb="18">
      <t>ブン</t>
    </rPh>
    <phoneticPr fontId="4"/>
  </si>
  <si>
    <t>施工中随時</t>
    <rPh sb="0" eb="3">
      <t>セコウナカ</t>
    </rPh>
    <rPh sb="3" eb="5">
      <t>ズイジ</t>
    </rPh>
    <phoneticPr fontId="4"/>
  </si>
  <si>
    <t>実施工程表</t>
    <rPh sb="0" eb="2">
      <t>ジッシ</t>
    </rPh>
    <rPh sb="2" eb="5">
      <t>コウテイヒョウ</t>
    </rPh>
    <phoneticPr fontId="4"/>
  </si>
  <si>
    <t>SCHEDULE</t>
    <phoneticPr fontId="4"/>
  </si>
  <si>
    <t>施工計画書（技能士の資格を証明する書類）</t>
    <phoneticPr fontId="4"/>
  </si>
  <si>
    <t>PLAN</t>
    <phoneticPr fontId="4"/>
  </si>
  <si>
    <t>発生材処分計画関係書類（許可証、契約書写し 等）</t>
    <rPh sb="0" eb="3">
      <t>ハッセイザイ</t>
    </rPh>
    <rPh sb="3" eb="5">
      <t>ショブン</t>
    </rPh>
    <rPh sb="5" eb="7">
      <t>ケイカク</t>
    </rPh>
    <rPh sb="7" eb="11">
      <t>カンケイショルイ</t>
    </rPh>
    <rPh sb="12" eb="15">
      <t>キョカショウ</t>
    </rPh>
    <rPh sb="16" eb="19">
      <t>ケイヤクショ</t>
    </rPh>
    <rPh sb="19" eb="20">
      <t>ウツ</t>
    </rPh>
    <rPh sb="22" eb="23">
      <t>トウ</t>
    </rPh>
    <phoneticPr fontId="4"/>
  </si>
  <si>
    <t>SALVAGE</t>
  </si>
  <si>
    <t>再生資源利用（促進）計画書</t>
    <rPh sb="12" eb="13">
      <t>ショ</t>
    </rPh>
    <phoneticPr fontId="4"/>
  </si>
  <si>
    <t>施工図</t>
    <rPh sb="0" eb="3">
      <t>セコウズ</t>
    </rPh>
    <phoneticPr fontId="4"/>
  </si>
  <si>
    <t>承諾図（納入仕様書）</t>
    <rPh sb="0" eb="2">
      <t>ショウダク</t>
    </rPh>
    <rPh sb="2" eb="3">
      <t>ズ</t>
    </rPh>
    <rPh sb="4" eb="6">
      <t>ノウニュウ</t>
    </rPh>
    <rPh sb="6" eb="9">
      <t>シヨウショ</t>
    </rPh>
    <phoneticPr fontId="4"/>
  </si>
  <si>
    <t>MATERIAL</t>
    <phoneticPr fontId="4"/>
  </si>
  <si>
    <r>
      <t>材料の品質・数量を証明する書類</t>
    </r>
    <r>
      <rPr>
        <sz val="8"/>
        <rFont val="ＭＳ ゴシック"/>
        <family val="3"/>
        <charset val="128"/>
      </rPr>
      <t>（規格証明書、試験成績書、出荷証明書等）</t>
    </r>
    <rPh sb="0" eb="2">
      <t>ザイリョウ</t>
    </rPh>
    <rPh sb="3" eb="5">
      <t>ヒンシツ</t>
    </rPh>
    <rPh sb="6" eb="8">
      <t>スウリョウ</t>
    </rPh>
    <rPh sb="9" eb="11">
      <t>ショウメイ</t>
    </rPh>
    <rPh sb="13" eb="15">
      <t>ショルイ</t>
    </rPh>
    <rPh sb="16" eb="18">
      <t>キカク</t>
    </rPh>
    <rPh sb="18" eb="21">
      <t>ショウメイショ</t>
    </rPh>
    <rPh sb="22" eb="27">
      <t>シケンセイセキショ</t>
    </rPh>
    <rPh sb="33" eb="34">
      <t>トウ</t>
    </rPh>
    <phoneticPr fontId="4"/>
  </si>
  <si>
    <t>施工体系図</t>
    <rPh sb="0" eb="2">
      <t>セコウ</t>
    </rPh>
    <rPh sb="2" eb="5">
      <t>タイケイズ</t>
    </rPh>
    <phoneticPr fontId="4"/>
  </si>
  <si>
    <t>施工体制台帳（必要な添付書類含む）※4</t>
    <rPh sb="0" eb="4">
      <t>セコウタイセイ</t>
    </rPh>
    <rPh sb="4" eb="6">
      <t>ダイチョウ</t>
    </rPh>
    <rPh sb="7" eb="9">
      <t>ヒツヨウ</t>
    </rPh>
    <rPh sb="10" eb="14">
      <t>テンプショルイ</t>
    </rPh>
    <rPh sb="14" eb="15">
      <t>フク</t>
    </rPh>
    <phoneticPr fontId="4"/>
  </si>
  <si>
    <t>暴力団でない旨の誓約書</t>
    <rPh sb="0" eb="3">
      <t>ボウリョクダン</t>
    </rPh>
    <rPh sb="6" eb="7">
      <t>ムネ</t>
    </rPh>
    <rPh sb="8" eb="11">
      <t>セイヤクショ</t>
    </rPh>
    <phoneticPr fontId="4"/>
  </si>
  <si>
    <t>工事打合せ簿</t>
    <rPh sb="0" eb="2">
      <t>コウジ</t>
    </rPh>
    <rPh sb="2" eb="4">
      <t>ウチアワ</t>
    </rPh>
    <rPh sb="5" eb="6">
      <t>ボ</t>
    </rPh>
    <phoneticPr fontId="4"/>
  </si>
  <si>
    <t>MEET</t>
    <phoneticPr fontId="4"/>
  </si>
  <si>
    <t>打合せ議事録</t>
    <rPh sb="0" eb="2">
      <t>ウチアワ</t>
    </rPh>
    <rPh sb="3" eb="6">
      <t>ギジロク</t>
    </rPh>
    <phoneticPr fontId="4"/>
  </si>
  <si>
    <t>段階確認・立会願</t>
    <rPh sb="0" eb="2">
      <t>ダンカイ</t>
    </rPh>
    <rPh sb="2" eb="4">
      <t>カクニン</t>
    </rPh>
    <rPh sb="5" eb="7">
      <t>タチア</t>
    </rPh>
    <rPh sb="7" eb="8">
      <t>ネガ</t>
    </rPh>
    <phoneticPr fontId="4"/>
  </si>
  <si>
    <t>PROCESS</t>
    <phoneticPr fontId="4"/>
  </si>
  <si>
    <t>休日作業届</t>
    <rPh sb="0" eb="2">
      <t>キュウジツ</t>
    </rPh>
    <rPh sb="2" eb="4">
      <t>サギョウ</t>
    </rPh>
    <rPh sb="4" eb="5">
      <t>トドケ</t>
    </rPh>
    <phoneticPr fontId="4"/>
  </si>
  <si>
    <t>週休２日実施に係る休日取得計画実績表（毎月）</t>
    <rPh sb="0" eb="2">
      <t>シュウキュウ</t>
    </rPh>
    <rPh sb="3" eb="4">
      <t>ニチ</t>
    </rPh>
    <rPh sb="4" eb="6">
      <t>ジッシ</t>
    </rPh>
    <rPh sb="7" eb="8">
      <t>カカ</t>
    </rPh>
    <rPh sb="9" eb="11">
      <t>キュウジツ</t>
    </rPh>
    <rPh sb="19" eb="21">
      <t>マイツキ</t>
    </rPh>
    <phoneticPr fontId="4"/>
  </si>
  <si>
    <t>履行報告（実績工程表または施工状況報告書）</t>
    <rPh sb="0" eb="4">
      <t>リコウホウコク</t>
    </rPh>
    <rPh sb="5" eb="10">
      <t>ジッセキコウテイヒョウ</t>
    </rPh>
    <rPh sb="13" eb="20">
      <t>セコウジョウキョウホウコクショ</t>
    </rPh>
    <phoneticPr fontId="4"/>
  </si>
  <si>
    <t>官公庁への届出書の写し（施工中提出分）</t>
    <rPh sb="0" eb="3">
      <t>カンコウチョウ</t>
    </rPh>
    <rPh sb="5" eb="8">
      <t>トドケデショ</t>
    </rPh>
    <rPh sb="9" eb="10">
      <t>ウツ</t>
    </rPh>
    <rPh sb="12" eb="15">
      <t>セコウチュウ</t>
    </rPh>
    <rPh sb="15" eb="17">
      <t>テイシュツ</t>
    </rPh>
    <rPh sb="17" eb="18">
      <t>ブン</t>
    </rPh>
    <phoneticPr fontId="4"/>
  </si>
  <si>
    <t>部分完成
検査時</t>
    <rPh sb="0" eb="2">
      <t>ブブン</t>
    </rPh>
    <rPh sb="2" eb="4">
      <t>カンセイ</t>
    </rPh>
    <rPh sb="5" eb="8">
      <t>ケンサジ</t>
    </rPh>
    <phoneticPr fontId="4"/>
  </si>
  <si>
    <t>部分完成通知書</t>
    <rPh sb="0" eb="2">
      <t>ブブン</t>
    </rPh>
    <rPh sb="2" eb="4">
      <t>カンセイ</t>
    </rPh>
    <rPh sb="4" eb="7">
      <t>ツウチショ</t>
    </rPh>
    <phoneticPr fontId="4"/>
  </si>
  <si>
    <t>工事写真</t>
    <rPh sb="0" eb="4">
      <t>コウジシャシン</t>
    </rPh>
    <phoneticPr fontId="4"/>
  </si>
  <si>
    <t>電子</t>
    <rPh sb="0" eb="2">
      <t>デンシ</t>
    </rPh>
    <phoneticPr fontId="4"/>
  </si>
  <si>
    <t>請求書</t>
    <rPh sb="0" eb="3">
      <t>セイキュウショ</t>
    </rPh>
    <phoneticPr fontId="4"/>
  </si>
  <si>
    <t>その他（　　　　　　　　　　　）</t>
    <rPh sb="2" eb="3">
      <t>タ</t>
    </rPh>
    <phoneticPr fontId="4"/>
  </si>
  <si>
    <t>中間前払</t>
    <rPh sb="0" eb="2">
      <t>チュウカン</t>
    </rPh>
    <rPh sb="2" eb="4">
      <t>マエハラ</t>
    </rPh>
    <phoneticPr fontId="4"/>
  </si>
  <si>
    <t>認定請求書、工事履行報告書、請求書</t>
    <rPh sb="0" eb="2">
      <t>ニンテイ</t>
    </rPh>
    <rPh sb="2" eb="5">
      <t>セイキュウショ</t>
    </rPh>
    <rPh sb="6" eb="8">
      <t>コウジ</t>
    </rPh>
    <rPh sb="8" eb="10">
      <t>リコウ</t>
    </rPh>
    <rPh sb="10" eb="13">
      <t>ホウコクショ</t>
    </rPh>
    <rPh sb="14" eb="17">
      <t>セイキュウショ</t>
    </rPh>
    <phoneticPr fontId="4"/>
  </si>
  <si>
    <t>竣工時</t>
    <rPh sb="0" eb="3">
      <t>シュンコウジ</t>
    </rPh>
    <phoneticPr fontId="4"/>
  </si>
  <si>
    <t>使用数量一覧表</t>
    <rPh sb="0" eb="2">
      <t>シヨウ</t>
    </rPh>
    <rPh sb="2" eb="4">
      <t>スウリョウ</t>
    </rPh>
    <rPh sb="4" eb="6">
      <t>イチラン</t>
    </rPh>
    <rPh sb="6" eb="7">
      <t>ヒョウ</t>
    </rPh>
    <phoneticPr fontId="4"/>
  </si>
  <si>
    <t>化学物質濃度測定結果報告書</t>
    <rPh sb="0" eb="2">
      <t>カガク</t>
    </rPh>
    <rPh sb="2" eb="4">
      <t>ブッシツ</t>
    </rPh>
    <rPh sb="4" eb="6">
      <t>ノウド</t>
    </rPh>
    <rPh sb="6" eb="8">
      <t>ソクテイ</t>
    </rPh>
    <rPh sb="8" eb="10">
      <t>ケッカ</t>
    </rPh>
    <rPh sb="10" eb="13">
      <t>ホウコクショ</t>
    </rPh>
    <phoneticPr fontId="4"/>
  </si>
  <si>
    <t>官公庁の届出書（竣工時提出分）</t>
    <rPh sb="0" eb="3">
      <t>カンコウチョウ</t>
    </rPh>
    <rPh sb="4" eb="7">
      <t>トドケデショ</t>
    </rPh>
    <rPh sb="8" eb="11">
      <t>シュンコウジ</t>
    </rPh>
    <phoneticPr fontId="4"/>
  </si>
  <si>
    <t>再生資源利用（促進）実施書</t>
    <rPh sb="10" eb="12">
      <t>ジッシ</t>
    </rPh>
    <phoneticPr fontId="4"/>
  </si>
  <si>
    <t>建設残土処分報告書</t>
    <rPh sb="0" eb="2">
      <t>ケンセツ</t>
    </rPh>
    <rPh sb="2" eb="4">
      <t>ザンド</t>
    </rPh>
    <rPh sb="4" eb="6">
      <t>ショブン</t>
    </rPh>
    <rPh sb="6" eb="9">
      <t>ホウコクショ</t>
    </rPh>
    <phoneticPr fontId="4"/>
  </si>
  <si>
    <t>建設廃棄物処理実績集計表</t>
    <rPh sb="0" eb="2">
      <t>ケンセツ</t>
    </rPh>
    <rPh sb="2" eb="5">
      <t>ハイキブツ</t>
    </rPh>
    <rPh sb="5" eb="7">
      <t>ショリ</t>
    </rPh>
    <rPh sb="7" eb="9">
      <t>ジッセキ</t>
    </rPh>
    <rPh sb="9" eb="12">
      <t>シュウケイヒョウ</t>
    </rPh>
    <phoneticPr fontId="4"/>
  </si>
  <si>
    <t>工事工程写真（写真データ）</t>
    <rPh sb="2" eb="4">
      <t>コウテイ</t>
    </rPh>
    <rPh sb="4" eb="6">
      <t>シャシン</t>
    </rPh>
    <rPh sb="7" eb="9">
      <t>シャシン</t>
    </rPh>
    <phoneticPr fontId="4"/>
  </si>
  <si>
    <t>別媒体</t>
    <rPh sb="0" eb="3">
      <t>ベツバイタイ</t>
    </rPh>
    <phoneticPr fontId="4"/>
  </si>
  <si>
    <t>JPEG</t>
    <phoneticPr fontId="4"/>
  </si>
  <si>
    <t>工事工程写真（3段袖書付アルバムデータ）</t>
    <rPh sb="2" eb="4">
      <t>コウテイ</t>
    </rPh>
    <rPh sb="4" eb="6">
      <t>シャシン</t>
    </rPh>
    <rPh sb="8" eb="9">
      <t>ダン</t>
    </rPh>
    <rPh sb="9" eb="10">
      <t>ソデ</t>
    </rPh>
    <rPh sb="10" eb="11">
      <t>カ</t>
    </rPh>
    <rPh sb="11" eb="12">
      <t>ツキ</t>
    </rPh>
    <phoneticPr fontId="4"/>
  </si>
  <si>
    <t>完成写真（着工前/完成の2段）</t>
    <rPh sb="0" eb="2">
      <t>カンセイ</t>
    </rPh>
    <rPh sb="2" eb="4">
      <t>シャシン</t>
    </rPh>
    <phoneticPr fontId="4"/>
  </si>
  <si>
    <t>電子</t>
    <phoneticPr fontId="4"/>
  </si>
  <si>
    <t>完成図</t>
    <rPh sb="0" eb="3">
      <t>カンセイズ</t>
    </rPh>
    <phoneticPr fontId="4"/>
  </si>
  <si>
    <t>DRAWINGF</t>
    <phoneticPr fontId="4"/>
  </si>
  <si>
    <t>SXF※2</t>
    <phoneticPr fontId="4"/>
  </si>
  <si>
    <t>JWW,PDF</t>
    <phoneticPr fontId="4"/>
  </si>
  <si>
    <t>その他（ 　　　　　　　　　　　　　　　　　　　　　　　　　）</t>
    <rPh sb="2" eb="3">
      <t>タ</t>
    </rPh>
    <phoneticPr fontId="4"/>
  </si>
  <si>
    <t>完成通知書</t>
    <rPh sb="0" eb="2">
      <t>カンセイ</t>
    </rPh>
    <rPh sb="2" eb="5">
      <t>ツウチショ</t>
    </rPh>
    <phoneticPr fontId="4"/>
  </si>
  <si>
    <t>電子媒体納品書、エラーチェック結果、電子媒体</t>
    <rPh sb="0" eb="2">
      <t>デンシ</t>
    </rPh>
    <rPh sb="2" eb="4">
      <t>バイタイ</t>
    </rPh>
    <rPh sb="4" eb="7">
      <t>ノウヒンショ</t>
    </rPh>
    <rPh sb="15" eb="17">
      <t>ケッカ</t>
    </rPh>
    <phoneticPr fontId="4"/>
  </si>
  <si>
    <t>メンテナンスファイル（以下の資料を紙でファイリング）</t>
    <rPh sb="11" eb="13">
      <t>イカ</t>
    </rPh>
    <rPh sb="14" eb="16">
      <t>シリョウ</t>
    </rPh>
    <rPh sb="17" eb="18">
      <t>カミ</t>
    </rPh>
    <phoneticPr fontId="4"/>
  </si>
  <si>
    <t>保全に関する説明書</t>
    <rPh sb="0" eb="2">
      <t>ホゼン</t>
    </rPh>
    <rPh sb="3" eb="4">
      <t>カン</t>
    </rPh>
    <rPh sb="6" eb="9">
      <t>セツメイショ</t>
    </rPh>
    <phoneticPr fontId="4"/>
  </si>
  <si>
    <t>メンテナンス連絡一覧表</t>
    <rPh sb="6" eb="8">
      <t>レンラク</t>
    </rPh>
    <rPh sb="8" eb="11">
      <t>イチランヒョウ</t>
    </rPh>
    <phoneticPr fontId="4"/>
  </si>
  <si>
    <r>
      <t>主要材料（仕上げ・機材等）一覧表</t>
    </r>
    <r>
      <rPr>
        <sz val="10"/>
        <rFont val="ＭＳ ゴシック"/>
        <family val="3"/>
        <charset val="128"/>
      </rPr>
      <t>（部位、工法、メーカー、品番、色番号）</t>
    </r>
    <rPh sb="0" eb="2">
      <t>シュヨウ</t>
    </rPh>
    <rPh sb="2" eb="4">
      <t>ザイリョウ</t>
    </rPh>
    <rPh sb="5" eb="7">
      <t>シア</t>
    </rPh>
    <rPh sb="9" eb="11">
      <t>キザイ</t>
    </rPh>
    <rPh sb="11" eb="12">
      <t>トウ</t>
    </rPh>
    <rPh sb="13" eb="16">
      <t>イチランヒョウ</t>
    </rPh>
    <phoneticPr fontId="4"/>
  </si>
  <si>
    <t>機器取扱説明書</t>
    <rPh sb="0" eb="2">
      <t>キキ</t>
    </rPh>
    <rPh sb="2" eb="4">
      <t>トリアツカ</t>
    </rPh>
    <rPh sb="4" eb="7">
      <t>セツメイショ</t>
    </rPh>
    <phoneticPr fontId="4"/>
  </si>
  <si>
    <t>機器性能試験成績書</t>
    <rPh sb="0" eb="2">
      <t>キキ</t>
    </rPh>
    <rPh sb="2" eb="4">
      <t>セイノウ</t>
    </rPh>
    <rPh sb="4" eb="6">
      <t>シケン</t>
    </rPh>
    <rPh sb="6" eb="9">
      <t>セイセキショ</t>
    </rPh>
    <phoneticPr fontId="4"/>
  </si>
  <si>
    <t>機器完成図</t>
    <rPh sb="0" eb="5">
      <t>キキカンセイズ</t>
    </rPh>
    <phoneticPr fontId="4"/>
  </si>
  <si>
    <t>電子と紙</t>
    <phoneticPr fontId="4"/>
  </si>
  <si>
    <t>MAINT</t>
    <phoneticPr fontId="4"/>
  </si>
  <si>
    <t>備品（鍵）一覧表</t>
    <rPh sb="0" eb="2">
      <t>ビヒン</t>
    </rPh>
    <rPh sb="3" eb="4">
      <t>カギ</t>
    </rPh>
    <rPh sb="5" eb="8">
      <t>イチランヒョウ</t>
    </rPh>
    <phoneticPr fontId="4"/>
  </si>
  <si>
    <t>社内検査報告書</t>
    <rPh sb="0" eb="2">
      <t>シャナイ</t>
    </rPh>
    <rPh sb="2" eb="4">
      <t>ケンサ</t>
    </rPh>
    <rPh sb="4" eb="7">
      <t>ホウコクショ</t>
    </rPh>
    <phoneticPr fontId="4"/>
  </si>
  <si>
    <t>下検査報告書（手直し報告書）</t>
    <rPh sb="0" eb="3">
      <t>シタケンサ</t>
    </rPh>
    <rPh sb="3" eb="6">
      <t>ホウコクショ</t>
    </rPh>
    <rPh sb="7" eb="9">
      <t>テナオ</t>
    </rPh>
    <rPh sb="10" eb="13">
      <t>ホウコクショ</t>
    </rPh>
    <phoneticPr fontId="4"/>
  </si>
  <si>
    <t>検査後</t>
    <rPh sb="0" eb="3">
      <t>ケンサゴ</t>
    </rPh>
    <phoneticPr fontId="4"/>
  </si>
  <si>
    <t>完成検査報告書（手直し報告書）</t>
    <rPh sb="0" eb="2">
      <t>カンセイ</t>
    </rPh>
    <rPh sb="2" eb="4">
      <t>ケンサ</t>
    </rPh>
    <rPh sb="4" eb="7">
      <t>ホウコクショ</t>
    </rPh>
    <rPh sb="8" eb="10">
      <t>テナオ</t>
    </rPh>
    <rPh sb="11" eb="14">
      <t>ホウコクショ</t>
    </rPh>
    <phoneticPr fontId="4"/>
  </si>
  <si>
    <t>引渡書</t>
    <rPh sb="0" eb="2">
      <t>ヒキワタ</t>
    </rPh>
    <rPh sb="2" eb="3">
      <t>ショ</t>
    </rPh>
    <phoneticPr fontId="4"/>
  </si>
  <si>
    <t>保証書※3</t>
    <rPh sb="0" eb="2">
      <t>ホショウ</t>
    </rPh>
    <phoneticPr fontId="4"/>
  </si>
  <si>
    <t>備品（鍵）引渡書</t>
    <rPh sb="0" eb="2">
      <t>ビヒン</t>
    </rPh>
    <rPh sb="3" eb="4">
      <t>カギ</t>
    </rPh>
    <rPh sb="5" eb="7">
      <t>ヒキワタ</t>
    </rPh>
    <rPh sb="7" eb="8">
      <t>ショ</t>
    </rPh>
    <phoneticPr fontId="4"/>
  </si>
  <si>
    <t>縮小製本</t>
    <rPh sb="0" eb="2">
      <t>シュクショウ</t>
    </rPh>
    <rPh sb="2" eb="4">
      <t>セイホン</t>
    </rPh>
    <phoneticPr fontId="4"/>
  </si>
  <si>
    <t>工事実績情報システムの竣工登録内容確認書（CORINS）</t>
    <rPh sb="0" eb="2">
      <t>コウジ</t>
    </rPh>
    <rPh sb="2" eb="4">
      <t>ジッセキ</t>
    </rPh>
    <rPh sb="4" eb="6">
      <t>ジョウホウ</t>
    </rPh>
    <rPh sb="11" eb="13">
      <t>シュンコウ</t>
    </rPh>
    <rPh sb="13" eb="15">
      <t>トウロク</t>
    </rPh>
    <rPh sb="15" eb="17">
      <t>ナイヨウ</t>
    </rPh>
    <rPh sb="17" eb="20">
      <t>カクニンショ</t>
    </rPh>
    <phoneticPr fontId="4"/>
  </si>
  <si>
    <t>市→受注者
（契約後）</t>
    <rPh sb="0" eb="1">
      <t>シ</t>
    </rPh>
    <rPh sb="2" eb="5">
      <t>ジュチュウシャ</t>
    </rPh>
    <rPh sb="7" eb="10">
      <t>ケイヤクゴ</t>
    </rPh>
    <phoneticPr fontId="4"/>
  </si>
  <si>
    <t>監督員選定等通知書</t>
    <rPh sb="0" eb="3">
      <t>カントクイン</t>
    </rPh>
    <rPh sb="3" eb="6">
      <t>センテイトウ</t>
    </rPh>
    <rPh sb="6" eb="9">
      <t>ツウチショ</t>
    </rPh>
    <phoneticPr fontId="4"/>
  </si>
  <si>
    <t>金入設計書</t>
    <rPh sb="0" eb="2">
      <t>カネイリ</t>
    </rPh>
    <rPh sb="2" eb="5">
      <t>セッケイショ</t>
    </rPh>
    <phoneticPr fontId="4"/>
  </si>
  <si>
    <t>希望に応じて</t>
    <rPh sb="0" eb="2">
      <t>キボウ</t>
    </rPh>
    <rPh sb="3" eb="4">
      <t>オウ</t>
    </rPh>
    <phoneticPr fontId="4"/>
  </si>
  <si>
    <t>設計変更協議書（又は指示書）</t>
    <rPh sb="0" eb="4">
      <t>セッケイヘンコウ</t>
    </rPh>
    <rPh sb="4" eb="7">
      <t>キョウギショ</t>
    </rPh>
    <rPh sb="8" eb="9">
      <t>マタ</t>
    </rPh>
    <rPh sb="10" eb="13">
      <t>シジショ</t>
    </rPh>
    <phoneticPr fontId="4"/>
  </si>
  <si>
    <t>※1：情報共有ｼｽﾃﾑを活用した工事の場合、電子での提出も可とする。
※2：SFC形式でも可とする。
※3：保証期間は完成検査合格日翌日より防水10年間以上、屋根5年間以上、仕上げ塗材2年間以上
※4：建設業法、熊本市施工体制台帳等作成ｶﾞｲﾄﾞﾗｲﾝに基づき、必要な添付資料のみ提出（外国人労働許可関連書類、主任技術者や必要な技能士以外の資格証明等は不要）</t>
    <rPh sb="12" eb="14">
      <t>カツヨウ</t>
    </rPh>
    <rPh sb="16" eb="18">
      <t>コウジ</t>
    </rPh>
    <rPh sb="22" eb="24">
      <t>デンシ</t>
    </rPh>
    <rPh sb="26" eb="28">
      <t>テイシュツ</t>
    </rPh>
    <rPh sb="29" eb="30">
      <t>カ</t>
    </rPh>
    <rPh sb="101" eb="105">
      <t>ケンセツギョウホウ</t>
    </rPh>
    <rPh sb="106" eb="109">
      <t>クマモトシ</t>
    </rPh>
    <rPh sb="109" eb="115">
      <t>セコウタイセイダイチョウ</t>
    </rPh>
    <rPh sb="115" eb="116">
      <t>トウ</t>
    </rPh>
    <rPh sb="116" eb="118">
      <t>サクセイ</t>
    </rPh>
    <rPh sb="127" eb="128">
      <t>モト</t>
    </rPh>
    <rPh sb="131" eb="133">
      <t>ヒツヨウ</t>
    </rPh>
    <rPh sb="143" eb="146">
      <t>ガイコクジン</t>
    </rPh>
    <rPh sb="146" eb="148">
      <t>ロウドウ</t>
    </rPh>
    <rPh sb="148" eb="152">
      <t>キョカカンレン</t>
    </rPh>
    <rPh sb="152" eb="154">
      <t>ショルイ</t>
    </rPh>
    <rPh sb="155" eb="160">
      <t>シュニンギジュツシャ</t>
    </rPh>
    <rPh sb="161" eb="163">
      <t>ヒツヨウ</t>
    </rPh>
    <rPh sb="164" eb="167">
      <t>ギノウシ</t>
    </rPh>
    <rPh sb="167" eb="169">
      <t>イガイ</t>
    </rPh>
    <rPh sb="170" eb="174">
      <t>シカクショウメイ</t>
    </rPh>
    <phoneticPr fontId="4"/>
  </si>
  <si>
    <t>決裁欄</t>
  </si>
  <si>
    <t>協議書等の決裁欄情報となる
課長、所長など、必要に応じて修正</t>
    <rPh sb="0" eb="3">
      <t>キョウギショ</t>
    </rPh>
    <rPh sb="3" eb="4">
      <t>トウ</t>
    </rPh>
    <rPh sb="5" eb="8">
      <t>ケッサイラン</t>
    </rPh>
    <rPh sb="8" eb="10">
      <t>ジョウホウ</t>
    </rPh>
    <rPh sb="14" eb="16">
      <t>カチョウ</t>
    </rPh>
    <rPh sb="17" eb="19">
      <t>ショチョウ</t>
    </rPh>
    <rPh sb="22" eb="24">
      <t>ヒツヨウ</t>
    </rPh>
    <rPh sb="25" eb="26">
      <t>オウ</t>
    </rPh>
    <rPh sb="28" eb="30">
      <t>シュウセイ</t>
    </rPh>
    <phoneticPr fontId="9"/>
  </si>
  <si>
    <t>2026/3/●</t>
    <phoneticPr fontId="3"/>
  </si>
  <si>
    <t>提出の要否①</t>
    <rPh sb="0" eb="2">
      <t>テイシュツ</t>
    </rPh>
    <rPh sb="3" eb="5">
      <t>ヨウヒ</t>
    </rPh>
    <phoneticPr fontId="4"/>
  </si>
  <si>
    <t>提出の要否②</t>
    <rPh sb="0" eb="2">
      <t>テイシュツ</t>
    </rPh>
    <rPh sb="3" eb="5">
      <t>ヨウヒ</t>
    </rPh>
    <phoneticPr fontId="4"/>
  </si>
  <si>
    <t>提出の要否③</t>
    <rPh sb="0" eb="2">
      <t>テイシュツ</t>
    </rPh>
    <rPh sb="3" eb="5">
      <t>ヨウヒ</t>
    </rPh>
    <phoneticPr fontId="4"/>
  </si>
  <si>
    <t>不要</t>
    <rPh sb="0" eb="2">
      <t>フヨウ</t>
    </rPh>
    <phoneticPr fontId="4"/>
  </si>
  <si>
    <t>提出物の媒体①</t>
    <phoneticPr fontId="4"/>
  </si>
  <si>
    <t>提出物の媒体②</t>
    <phoneticPr fontId="4"/>
  </si>
  <si>
    <r>
      <t>電子</t>
    </r>
    <r>
      <rPr>
        <sz val="6"/>
        <rFont val="ＭＳ Ｐゴシック"/>
        <family val="3"/>
        <charset val="128"/>
      </rPr>
      <t>※1</t>
    </r>
    <rPh sb="0" eb="2">
      <t>デンシ</t>
    </rPh>
    <phoneticPr fontId="4"/>
  </si>
  <si>
    <t>発注者側</t>
    <rPh sb="0" eb="3">
      <t>ハッチュウシャ</t>
    </rPh>
    <rPh sb="3" eb="4">
      <t>ガワ</t>
    </rPh>
    <phoneticPr fontId="3"/>
  </si>
  <si>
    <t>受注者側</t>
    <rPh sb="0" eb="3">
      <t>ジュチュウシャ</t>
    </rPh>
    <rPh sb="3" eb="4">
      <t>ガワ</t>
    </rPh>
    <phoneticPr fontId="3"/>
  </si>
  <si>
    <t>熊本市電子納品チェックソフトによるチェック結果を出力し、提出</t>
    <phoneticPr fontId="3"/>
  </si>
  <si>
    <t>・電子納品事前協議チェックシートを一部修正（市側の決まっている内容を予め入力）
・提出書類・成果品一覧を別ファイルから統合
・電子媒体納品書を別ファイルから統合
・週休２日の実施計画書、協議書を制度改正に合わせて修正
・情報共有システムの書式例を一部変更
・遠隔臨場の書式例を一部変更
・遠隔臨場実施計画書、遠隔臨場実施計画書 記入例を別ファイルから統合
・シート数増加に伴い、各シートへのジャンプボタンのレイアウト変更</t>
    <rPh sb="1" eb="9">
      <t>デンシノウヒンジゼンキョウギ</t>
    </rPh>
    <rPh sb="17" eb="21">
      <t>イチブシュウセイ</t>
    </rPh>
    <rPh sb="22" eb="24">
      <t>シガワ</t>
    </rPh>
    <rPh sb="25" eb="26">
      <t>キ</t>
    </rPh>
    <rPh sb="31" eb="33">
      <t>ナイヨウ</t>
    </rPh>
    <rPh sb="34" eb="35">
      <t>アラカジ</t>
    </rPh>
    <rPh sb="36" eb="38">
      <t>ニュウリョク</t>
    </rPh>
    <rPh sb="41" eb="45">
      <t>テイシュツショルイ</t>
    </rPh>
    <rPh sb="46" eb="51">
      <t>セイカヒンイチラン</t>
    </rPh>
    <rPh sb="63" eb="70">
      <t>デンシバイタイノウヒンショ</t>
    </rPh>
    <rPh sb="82" eb="84">
      <t>シュウキュウ</t>
    </rPh>
    <rPh sb="85" eb="86">
      <t>ニチ</t>
    </rPh>
    <rPh sb="87" eb="92">
      <t>ジッシケイカクショ</t>
    </rPh>
    <rPh sb="93" eb="96">
      <t>キョウギショ</t>
    </rPh>
    <rPh sb="97" eb="101">
      <t>セイドカイセイ</t>
    </rPh>
    <rPh sb="102" eb="103">
      <t>ア</t>
    </rPh>
    <rPh sb="106" eb="108">
      <t>シュウセイ</t>
    </rPh>
    <rPh sb="110" eb="114">
      <t>ジョウホウキョウユウ</t>
    </rPh>
    <rPh sb="119" eb="121">
      <t>ショシキ</t>
    </rPh>
    <rPh sb="121" eb="122">
      <t>レイ</t>
    </rPh>
    <rPh sb="123" eb="125">
      <t>イチブ</t>
    </rPh>
    <rPh sb="125" eb="127">
      <t>ヘンコウ</t>
    </rPh>
    <rPh sb="129" eb="133">
      <t>エンカクリンジョウ</t>
    </rPh>
    <rPh sb="134" eb="137">
      <t>ショシキレイ</t>
    </rPh>
    <rPh sb="138" eb="140">
      <t>イチブ</t>
    </rPh>
    <rPh sb="140" eb="142">
      <t>ヘンコウ</t>
    </rPh>
    <rPh sb="144" eb="148">
      <t>エンカクリンジョウ</t>
    </rPh>
    <rPh sb="148" eb="153">
      <t>ジッシケイカクショ</t>
    </rPh>
    <rPh sb="154" eb="163">
      <t>エンカクリンジョウジッシケイカクショ</t>
    </rPh>
    <rPh sb="164" eb="167">
      <t>キニュウレイ</t>
    </rPh>
    <rPh sb="168" eb="169">
      <t>ベツ</t>
    </rPh>
    <rPh sb="175" eb="177">
      <t>トウゴウ</t>
    </rPh>
    <rPh sb="182" eb="183">
      <t>スウ</t>
    </rPh>
    <rPh sb="183" eb="185">
      <t>ゾウカ</t>
    </rPh>
    <rPh sb="186" eb="187">
      <t>トモナ</t>
    </rPh>
    <rPh sb="189" eb="190">
      <t>カク</t>
    </rPh>
    <rPh sb="208" eb="210">
      <t>ヘンコウ</t>
    </rPh>
    <phoneticPr fontId="3"/>
  </si>
  <si>
    <t/>
  </si>
  <si>
    <t>快適トイレチェックシート</t>
    <rPh sb="0" eb="2">
      <t>カイテキ</t>
    </rPh>
    <phoneticPr fontId="9"/>
  </si>
  <si>
    <t>工事件名</t>
    <rPh sb="0" eb="2">
      <t>コウジ</t>
    </rPh>
    <rPh sb="2" eb="4">
      <t>ケンメイ</t>
    </rPh>
    <phoneticPr fontId="9"/>
  </si>
  <si>
    <t>受注者名</t>
    <rPh sb="0" eb="3">
      <t>ジュチュウシャ</t>
    </rPh>
    <rPh sb="3" eb="4">
      <t>メイ</t>
    </rPh>
    <phoneticPr fontId="9"/>
  </si>
  <si>
    <t>工事期間</t>
    <rPh sb="0" eb="2">
      <t>コウジ</t>
    </rPh>
    <rPh sb="2" eb="4">
      <t>キカン</t>
    </rPh>
    <phoneticPr fontId="9"/>
  </si>
  <si>
    <t>令和　年(202 年)　月　日</t>
    <rPh sb="0" eb="2">
      <t>レイワ</t>
    </rPh>
    <rPh sb="3" eb="4">
      <t>ネン</t>
    </rPh>
    <rPh sb="9" eb="10">
      <t>ネン</t>
    </rPh>
    <rPh sb="12" eb="13">
      <t>ガツ</t>
    </rPh>
    <rPh sb="14" eb="15">
      <t>ニチ</t>
    </rPh>
    <phoneticPr fontId="9"/>
  </si>
  <si>
    <t>～</t>
    <phoneticPr fontId="9"/>
  </si>
  <si>
    <t>快適トイレ設置予定期間</t>
    <rPh sb="0" eb="2">
      <t>カイテキ</t>
    </rPh>
    <phoneticPr fontId="9"/>
  </si>
  <si>
    <t>期間</t>
    <rPh sb="0" eb="2">
      <t>キカン</t>
    </rPh>
    <phoneticPr fontId="9"/>
  </si>
  <si>
    <t>月</t>
    <rPh sb="0" eb="1">
      <t>ツキ</t>
    </rPh>
    <phoneticPr fontId="9"/>
  </si>
  <si>
    <t>メーカー名</t>
    <rPh sb="4" eb="5">
      <t>メイ</t>
    </rPh>
    <phoneticPr fontId="9"/>
  </si>
  <si>
    <t>製品名（型式）</t>
    <rPh sb="0" eb="3">
      <t>セイヒンメイ</t>
    </rPh>
    <rPh sb="4" eb="6">
      <t>カタシキ</t>
    </rPh>
    <phoneticPr fontId="9"/>
  </si>
  <si>
    <t>快適トイレ設置概算費用（見積）</t>
    <rPh sb="0" eb="2">
      <t>カイテキ</t>
    </rPh>
    <rPh sb="7" eb="9">
      <t>ガイサン</t>
    </rPh>
    <rPh sb="9" eb="11">
      <t>ヒヨウ</t>
    </rPh>
    <rPh sb="12" eb="14">
      <t>ミツモリ</t>
    </rPh>
    <phoneticPr fontId="9"/>
  </si>
  <si>
    <t>設置基数</t>
    <rPh sb="0" eb="2">
      <t>セッチ</t>
    </rPh>
    <rPh sb="2" eb="4">
      <t>キスウ</t>
    </rPh>
    <phoneticPr fontId="9"/>
  </si>
  <si>
    <t>基</t>
    <rPh sb="0" eb="1">
      <t>キ</t>
    </rPh>
    <phoneticPr fontId="9"/>
  </si>
  <si>
    <t>１基当り月額費用</t>
    <rPh sb="1" eb="2">
      <t>キ</t>
    </rPh>
    <rPh sb="2" eb="3">
      <t>アタ</t>
    </rPh>
    <rPh sb="4" eb="6">
      <t>ゲツガク</t>
    </rPh>
    <rPh sb="6" eb="8">
      <t>ヒヨウ</t>
    </rPh>
    <phoneticPr fontId="9"/>
  </si>
  <si>
    <t>円／基・月（税別）</t>
    <rPh sb="0" eb="1">
      <t>エン</t>
    </rPh>
    <rPh sb="2" eb="3">
      <t>キ</t>
    </rPh>
    <rPh sb="4" eb="5">
      <t>ツキ</t>
    </rPh>
    <rPh sb="6" eb="8">
      <t>ゼイベツ</t>
    </rPh>
    <phoneticPr fontId="9"/>
  </si>
  <si>
    <t>快適トイレ仕様のチェック項目</t>
    <rPh sb="0" eb="2">
      <t>カイテキ</t>
    </rPh>
    <rPh sb="5" eb="7">
      <t>シヨウ</t>
    </rPh>
    <rPh sb="12" eb="14">
      <t>コウモク</t>
    </rPh>
    <phoneticPr fontId="9"/>
  </si>
  <si>
    <t>受注者確認</t>
    <rPh sb="0" eb="3">
      <t>ジュチュウシャ</t>
    </rPh>
    <rPh sb="3" eb="5">
      <t>カクニン</t>
    </rPh>
    <phoneticPr fontId="9"/>
  </si>
  <si>
    <t>発注者確認</t>
    <rPh sb="0" eb="3">
      <t>ハッチュウシャ</t>
    </rPh>
    <rPh sb="3" eb="5">
      <t>カクニン</t>
    </rPh>
    <phoneticPr fontId="9"/>
  </si>
  <si>
    <t>氏名（　　　　）</t>
    <rPh sb="0" eb="2">
      <t>シメイ</t>
    </rPh>
    <phoneticPr fontId="9"/>
  </si>
  <si>
    <t>氏名（　　　　）</t>
    <phoneticPr fontId="9"/>
  </si>
  <si>
    <t>確認日</t>
    <rPh sb="0" eb="2">
      <t>カクニン</t>
    </rPh>
    <rPh sb="2" eb="3">
      <t>ヒ</t>
    </rPh>
    <phoneticPr fontId="9"/>
  </si>
  <si>
    <t>現場確認日</t>
    <rPh sb="0" eb="2">
      <t>ゲンバ</t>
    </rPh>
    <rPh sb="2" eb="4">
      <t>カクニン</t>
    </rPh>
    <rPh sb="4" eb="5">
      <t>ヒ</t>
    </rPh>
    <phoneticPr fontId="9"/>
  </si>
  <si>
    <t>／</t>
    <phoneticPr fontId="9"/>
  </si>
  <si>
    <t>(１)　快適トイレに求める標準仕様【必須】</t>
    <phoneticPr fontId="9"/>
  </si>
  <si>
    <t>洋式便座</t>
    <phoneticPr fontId="9"/>
  </si>
  <si>
    <t>水洗又は簡易水洗機能（し尿処理装置付き含む）</t>
    <rPh sb="2" eb="3">
      <t>マタ</t>
    </rPh>
    <rPh sb="4" eb="6">
      <t>カンイ</t>
    </rPh>
    <rPh sb="6" eb="8">
      <t>スイセン</t>
    </rPh>
    <phoneticPr fontId="9"/>
  </si>
  <si>
    <t>臭い逆流防止機能</t>
    <phoneticPr fontId="9"/>
  </si>
  <si>
    <t>④</t>
    <phoneticPr fontId="9"/>
  </si>
  <si>
    <t>容易に開かない施錠機能</t>
    <phoneticPr fontId="9"/>
  </si>
  <si>
    <t>⑤</t>
    <phoneticPr fontId="9"/>
  </si>
  <si>
    <t>照明設備</t>
    <phoneticPr fontId="9"/>
  </si>
  <si>
    <t>⑥</t>
    <phoneticPr fontId="9"/>
  </si>
  <si>
    <t>衣類掛け等のフック付、又は、荷物の置ける棚等</t>
    <rPh sb="17" eb="18">
      <t>オ</t>
    </rPh>
    <rPh sb="20" eb="21">
      <t>タナ</t>
    </rPh>
    <rPh sb="21" eb="22">
      <t>トウ</t>
    </rPh>
    <phoneticPr fontId="9"/>
  </si>
  <si>
    <t>(２)　快適トイレとして活用するために備える付属品【必須】</t>
    <phoneticPr fontId="9"/>
  </si>
  <si>
    <t>⑦</t>
    <phoneticPr fontId="9"/>
  </si>
  <si>
    <t>現場に男女がいる場合に男女別の明確な表示</t>
    <phoneticPr fontId="9"/>
  </si>
  <si>
    <t>⑧</t>
    <phoneticPr fontId="9"/>
  </si>
  <si>
    <t>入口の目隠しの設置
（男女別トイレ間も含め入口が直接見えないような配置等）</t>
    <phoneticPr fontId="9"/>
  </si>
  <si>
    <t>⑨</t>
    <phoneticPr fontId="9"/>
  </si>
  <si>
    <t>サニタリーボックス（女性専用トイレに必ず設置）</t>
    <rPh sb="18" eb="19">
      <t>カナラ</t>
    </rPh>
    <rPh sb="20" eb="22">
      <t>セッチ</t>
    </rPh>
    <phoneticPr fontId="9"/>
  </si>
  <si>
    <t>⑩</t>
    <phoneticPr fontId="9"/>
  </si>
  <si>
    <t>鏡と手洗器</t>
    <rPh sb="2" eb="5">
      <t>テセンキ</t>
    </rPh>
    <phoneticPr fontId="9"/>
  </si>
  <si>
    <t>⑪</t>
    <phoneticPr fontId="9"/>
  </si>
  <si>
    <t>便座除菌クリーナー等の衛生用品</t>
    <rPh sb="0" eb="2">
      <t>ベンザ</t>
    </rPh>
    <rPh sb="2" eb="4">
      <t>ジョキン</t>
    </rPh>
    <phoneticPr fontId="9"/>
  </si>
  <si>
    <t>(３)　推奨する仕様、付属品【任意】</t>
    <phoneticPr fontId="9"/>
  </si>
  <si>
    <t>⑫</t>
    <phoneticPr fontId="9"/>
  </si>
  <si>
    <t>室内寸法900×900mm以上（面積ではない）</t>
    <rPh sb="16" eb="18">
      <t>メンセキ</t>
    </rPh>
    <phoneticPr fontId="9"/>
  </si>
  <si>
    <t>⑬</t>
    <phoneticPr fontId="9"/>
  </si>
  <si>
    <t>擬音装置（機能を含む）</t>
    <rPh sb="5" eb="7">
      <t>キノウ</t>
    </rPh>
    <rPh sb="8" eb="9">
      <t>フク</t>
    </rPh>
    <phoneticPr fontId="9"/>
  </si>
  <si>
    <t>⑭</t>
    <phoneticPr fontId="9"/>
  </si>
  <si>
    <t>着替え台</t>
    <rPh sb="0" eb="2">
      <t>キガ</t>
    </rPh>
    <rPh sb="3" eb="4">
      <t>ダイ</t>
    </rPh>
    <phoneticPr fontId="9"/>
  </si>
  <si>
    <t>⑮</t>
    <phoneticPr fontId="9"/>
  </si>
  <si>
    <t>臭気対策機能の多重化</t>
    <rPh sb="0" eb="2">
      <t>シュウキ</t>
    </rPh>
    <rPh sb="2" eb="4">
      <t>タイサク</t>
    </rPh>
    <rPh sb="4" eb="6">
      <t>キノウ</t>
    </rPh>
    <phoneticPr fontId="9"/>
  </si>
  <si>
    <t>⑯</t>
    <phoneticPr fontId="9"/>
  </si>
  <si>
    <t>室内温度の調整が可能な設備</t>
    <phoneticPr fontId="9"/>
  </si>
  <si>
    <t>⑰</t>
    <phoneticPr fontId="9"/>
  </si>
  <si>
    <t>小物置き場（トイレットペーパー予備置き場等）</t>
    <rPh sb="20" eb="21">
      <t>トウ</t>
    </rPh>
    <phoneticPr fontId="9"/>
  </si>
  <si>
    <t>※　着色部に必要事項を記入し、設置を計画している快適トイレの仕様が分かる資料とともに、監督員に提出すること。</t>
    <phoneticPr fontId="9"/>
  </si>
  <si>
    <t>※　快適トイレに要した費用が確定したら、速やかに費用の内訳が分かる取引書類等を監督員に提出すること。</t>
    <rPh sb="2" eb="4">
      <t>カイテキ</t>
    </rPh>
    <rPh sb="8" eb="9">
      <t>ヨウ</t>
    </rPh>
    <rPh sb="11" eb="13">
      <t>ヒヨウ</t>
    </rPh>
    <rPh sb="14" eb="16">
      <t>カクテイ</t>
    </rPh>
    <rPh sb="20" eb="21">
      <t>スミ</t>
    </rPh>
    <rPh sb="24" eb="26">
      <t>ヒヨウ</t>
    </rPh>
    <rPh sb="27" eb="29">
      <t>ウチワケ</t>
    </rPh>
    <rPh sb="30" eb="31">
      <t>ワ</t>
    </rPh>
    <rPh sb="33" eb="35">
      <t>トリヒキ</t>
    </rPh>
    <rPh sb="35" eb="37">
      <t>ショルイ</t>
    </rPh>
    <rPh sb="37" eb="38">
      <t>トウ</t>
    </rPh>
    <rPh sb="39" eb="42">
      <t>カントクイン</t>
    </rPh>
    <rPh sb="43" eb="45">
      <t>テイシュツ</t>
    </rPh>
    <phoneticPr fontId="9"/>
  </si>
  <si>
    <r>
      <t xml:space="preserve">熱中症対策のチェックシート                  </t>
    </r>
    <r>
      <rPr>
        <b/>
        <sz val="16"/>
        <color theme="1"/>
        <rFont val="UD デジタル 教科書体 NP-R"/>
        <family val="1"/>
        <charset val="128"/>
      </rPr>
      <t xml:space="preserve"> (様式１)</t>
    </r>
    <rPh sb="0" eb="5">
      <t>ネッチュウショウタイサク</t>
    </rPh>
    <rPh sb="33" eb="35">
      <t>ヨウシキ</t>
    </rPh>
    <phoneticPr fontId="9"/>
  </si>
  <si>
    <t>令和　年　月　日</t>
    <rPh sb="0" eb="2">
      <t>レイワ</t>
    </rPh>
    <rPh sb="3" eb="4">
      <t>ネン</t>
    </rPh>
    <rPh sb="5" eb="6">
      <t>ガツ</t>
    </rPh>
    <rPh sb="7" eb="8">
      <t>ニチ</t>
    </rPh>
    <phoneticPr fontId="9"/>
  </si>
  <si>
    <t>１．遮光ネット（足場に設置するものに限る）</t>
    <rPh sb="2" eb="4">
      <t>シャコウ</t>
    </rPh>
    <rPh sb="8" eb="10">
      <t>アシバ</t>
    </rPh>
    <rPh sb="11" eb="13">
      <t>セッチ</t>
    </rPh>
    <rPh sb="18" eb="19">
      <t>カギ</t>
    </rPh>
    <phoneticPr fontId="9"/>
  </si>
  <si>
    <t>確認日</t>
    <phoneticPr fontId="9"/>
  </si>
  <si>
    <t>確認者氏名</t>
    <rPh sb="0" eb="3">
      <t>カクニンシャ</t>
    </rPh>
    <rPh sb="3" eb="5">
      <t>シメイ</t>
    </rPh>
    <phoneticPr fontId="9"/>
  </si>
  <si>
    <t>現場確認日</t>
    <rPh sb="0" eb="2">
      <t>ゲンバ</t>
    </rPh>
    <rPh sb="2" eb="4">
      <t>カクニン</t>
    </rPh>
    <phoneticPr fontId="9"/>
  </si>
  <si>
    <t>設置予定期間</t>
    <rPh sb="0" eb="2">
      <t>セッチ</t>
    </rPh>
    <phoneticPr fontId="9"/>
  </si>
  <si>
    <t>概算費用（見積）</t>
    <rPh sb="0" eb="2">
      <t>ガイサン</t>
    </rPh>
    <rPh sb="2" eb="4">
      <t>ヒヨウ</t>
    </rPh>
    <rPh sb="5" eb="7">
      <t>ミツモリ</t>
    </rPh>
    <phoneticPr fontId="9"/>
  </si>
  <si>
    <t>設置㎡数</t>
    <rPh sb="0" eb="2">
      <t>セッチ</t>
    </rPh>
    <rPh sb="3" eb="4">
      <t>スウ</t>
    </rPh>
    <phoneticPr fontId="9"/>
  </si>
  <si>
    <t>㎡</t>
    <phoneticPr fontId="9"/>
  </si>
  <si>
    <t>設置費用計</t>
    <rPh sb="0" eb="2">
      <t>セッチ</t>
    </rPh>
    <rPh sb="2" eb="4">
      <t>ヒヨウ</t>
    </rPh>
    <rPh sb="4" eb="5">
      <t>ケイ</t>
    </rPh>
    <phoneticPr fontId="9"/>
  </si>
  <si>
    <t>円</t>
    <rPh sb="0" eb="1">
      <t>エン</t>
    </rPh>
    <phoneticPr fontId="9"/>
  </si>
  <si>
    <t>設置数</t>
    <rPh sb="0" eb="2">
      <t>セッチ</t>
    </rPh>
    <phoneticPr fontId="9"/>
  </si>
  <si>
    <t>(単位記入)</t>
    <rPh sb="1" eb="3">
      <t>タンイ</t>
    </rPh>
    <rPh sb="3" eb="5">
      <t>キニュウ</t>
    </rPh>
    <phoneticPr fontId="9"/>
  </si>
  <si>
    <t>設置数</t>
    <rPh sb="0" eb="2">
      <t>セッチ</t>
    </rPh>
    <rPh sb="2" eb="3">
      <t>カズ</t>
    </rPh>
    <phoneticPr fontId="9"/>
  </si>
  <si>
    <t>（単位記入）</t>
    <rPh sb="1" eb="3">
      <t>タンイ</t>
    </rPh>
    <rPh sb="3" eb="5">
      <t>キニュウ</t>
    </rPh>
    <phoneticPr fontId="9"/>
  </si>
  <si>
    <t>※　着色部に必要事項を記入し、設置を計画している熱中症対策の仕様が分かる資料とともに、監督員に提出すること。</t>
    <rPh sb="24" eb="29">
      <t>ネッチュウショウタイサク</t>
    </rPh>
    <phoneticPr fontId="9"/>
  </si>
  <si>
    <t>※　熱中症対策に要した費用が確定したら、速やかに費用の内訳が分かる取引書類等を監督員に提出すること。</t>
    <rPh sb="2" eb="5">
      <t>ネッチュウショウ</t>
    </rPh>
    <rPh sb="5" eb="7">
      <t>タイサク</t>
    </rPh>
    <phoneticPr fontId="9"/>
  </si>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</sst>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quot;¥&quot;#,##0\-;&quot;¥&quot;\-#,##0"/>
    <numFmt numFmtId="178" formatCode="&quot;令和&quot;e&quot;年&quot;\(yyyy&quot;年&quot;\)m&quot;月&quot;d&quot;日&quot;"/>
    <numFmt numFmtId="179" formatCode="[$]ggge&quot;年&quot;m&quot;月&quot;d&quot;日&quot;;@" x16r2:formatCode16="[$-ja-JP-x-gannen]ggge&quot;年&quot;m&quot;月&quot;d&quot;日&quot;;@"/>
    <numFmt numFmtId="180" formatCode="m"/>
    <numFmt numFmtId="181" formatCode="0_);[Red]\(0\)"/>
    <numFmt numFmtId="182" formatCode="d"/>
    <numFmt numFmtId="183" formatCode="aaa"/>
    <numFmt numFmtId="184" formatCode="0.0%"/>
    <numFmt numFmtId="185" formatCode="0_ "/>
    <numFmt numFmtId="186" formatCode="h:mm;@"/>
    <numFmt numFmtId="187" formatCode="0.0"/>
  </numFmts>
  <fonts count="123">
    <font>
      <sz val="11"/>
      <color theme="1"/>
      <name val="游ゴシック"/>
      <family val="2"/>
      <charset val="128"/>
      <scheme val="minor"/>
    </font>
    <font>
      <sz val="11"/>
      <color theme="1"/>
      <name val="游ゴシック"/>
      <family val="2"/>
      <scheme val="minor"/>
    </font>
    <font>
      <b/>
      <sz val="16"/>
      <color theme="0"/>
      <name val="BIZ UDゴシック"/>
      <family val="3"/>
      <charset val="128"/>
    </font>
    <font>
      <sz val="6"/>
      <name val="游ゴシック"/>
      <family val="2"/>
      <charset val="128"/>
      <scheme val="minor"/>
    </font>
    <font>
      <sz val="6"/>
      <name val="ＭＳ Ｐゴシック"/>
      <family val="3"/>
      <charset val="128"/>
    </font>
    <font>
      <sz val="11"/>
      <color theme="1"/>
      <name val="BIZ UDゴシック"/>
      <family val="3"/>
      <charset val="128"/>
    </font>
    <font>
      <u/>
      <sz val="11"/>
      <color theme="10"/>
      <name val="游ゴシック"/>
      <family val="2"/>
      <charset val="128"/>
      <scheme val="minor"/>
    </font>
    <font>
      <sz val="11"/>
      <color theme="1"/>
      <name val="メイリオ"/>
      <family val="3"/>
      <charset val="128"/>
    </font>
    <font>
      <b/>
      <sz val="12"/>
      <color theme="1"/>
      <name val="BIZ UDゴシック"/>
      <family val="3"/>
      <charset val="128"/>
    </font>
    <font>
      <sz val="6"/>
      <name val="游ゴシック"/>
      <family val="3"/>
      <charset val="128"/>
      <scheme val="minor"/>
    </font>
    <font>
      <sz val="14"/>
      <color theme="1"/>
      <name val="BIZ UDゴシック"/>
      <family val="3"/>
      <charset val="128"/>
    </font>
    <font>
      <b/>
      <sz val="10"/>
      <color indexed="81"/>
      <name val="メイリオ"/>
      <family val="3"/>
      <charset val="128"/>
    </font>
    <font>
      <sz val="12"/>
      <color theme="1"/>
      <name val="BIZ UDゴシック"/>
      <family val="3"/>
      <charset val="128"/>
    </font>
    <font>
      <sz val="11"/>
      <color theme="1"/>
      <name val="游ゴシック"/>
      <family val="3"/>
      <charset val="128"/>
      <scheme val="minor"/>
    </font>
    <font>
      <sz val="11"/>
      <name val="ＭＳ 明朝"/>
      <family val="1"/>
      <charset val="128"/>
    </font>
    <font>
      <sz val="11"/>
      <name val="ＭＳ Ｐ明朝"/>
      <family val="1"/>
      <charset val="128"/>
    </font>
    <font>
      <b/>
      <sz val="16"/>
      <name val="ＭＳ 明朝"/>
      <family val="1"/>
      <charset val="128"/>
    </font>
    <font>
      <sz val="11"/>
      <color theme="1" tint="4.9989318521683403E-2"/>
      <name val="ＭＳ Ｐ明朝"/>
      <family val="1"/>
      <charset val="128"/>
    </font>
    <font>
      <sz val="12"/>
      <color theme="1" tint="4.9989318521683403E-2"/>
      <name val="ＭＳ Ｐ明朝"/>
      <family val="1"/>
      <charset val="128"/>
    </font>
    <font>
      <strike/>
      <sz val="11"/>
      <name val="ＭＳ Ｐ明朝"/>
      <family val="1"/>
      <charset val="128"/>
    </font>
    <font>
      <sz val="9"/>
      <name val="游ゴシック"/>
      <family val="3"/>
      <charset val="128"/>
      <scheme val="minor"/>
    </font>
    <font>
      <sz val="11"/>
      <name val="游ゴシック"/>
      <family val="3"/>
      <charset val="128"/>
      <scheme val="minor"/>
    </font>
    <font>
      <sz val="11"/>
      <name val="游ゴシック"/>
      <family val="3"/>
      <scheme val="minor"/>
    </font>
    <font>
      <b/>
      <sz val="12"/>
      <color theme="1"/>
      <name val="游ゴシック"/>
      <family val="3"/>
      <charset val="128"/>
      <scheme val="minor"/>
    </font>
    <font>
      <sz val="11"/>
      <color theme="1"/>
      <name val="メイリオ"/>
      <family val="3"/>
    </font>
    <font>
      <b/>
      <u/>
      <sz val="16"/>
      <color theme="1"/>
      <name val="メイリオ"/>
      <family val="3"/>
    </font>
    <font>
      <sz val="6"/>
      <name val="ＭＳ Ｐゴシック"/>
      <family val="3"/>
    </font>
    <font>
      <sz val="11"/>
      <name val="メイリオ"/>
      <family val="3"/>
    </font>
    <font>
      <sz val="14"/>
      <name val="メイリオ"/>
      <family val="3"/>
    </font>
    <font>
      <sz val="14"/>
      <name val="メイリオ"/>
      <family val="3"/>
      <charset val="128"/>
    </font>
    <font>
      <sz val="11"/>
      <name val="メイリオ"/>
      <family val="3"/>
      <charset val="128"/>
    </font>
    <font>
      <sz val="10"/>
      <name val="メイリオ"/>
      <family val="3"/>
    </font>
    <font>
      <sz val="9"/>
      <color theme="1"/>
      <name val="メイリオ"/>
      <family val="3"/>
    </font>
    <font>
      <u/>
      <sz val="11"/>
      <color theme="10"/>
      <name val="ＭＳ Ｐゴシック"/>
      <family val="3"/>
      <charset val="128"/>
    </font>
    <font>
      <sz val="9"/>
      <name val="メイリオ"/>
      <family val="3"/>
    </font>
    <font>
      <b/>
      <sz val="9"/>
      <name val="メイリオ"/>
      <family val="3"/>
    </font>
    <font>
      <sz val="9"/>
      <color indexed="8"/>
      <name val="メイリオ"/>
      <family val="3"/>
    </font>
    <font>
      <sz val="9"/>
      <color rgb="FF0070C0"/>
      <name val="メイリオ"/>
      <family val="3"/>
    </font>
    <font>
      <u/>
      <sz val="11"/>
      <color rgb="FF0070C0"/>
      <name val="ＭＳ Ｐゴシック"/>
      <family val="3"/>
    </font>
    <font>
      <sz val="9"/>
      <color rgb="FFFF0000"/>
      <name val="メイリオ"/>
      <family val="3"/>
    </font>
    <font>
      <u/>
      <sz val="11"/>
      <color rgb="FFFF0000"/>
      <name val="ＭＳ Ｐゴシック"/>
      <family val="3"/>
    </font>
    <font>
      <sz val="11"/>
      <color rgb="FFFF0000"/>
      <name val="ＭＳ Ｐ明朝"/>
      <family val="1"/>
      <charset val="128"/>
    </font>
    <font>
      <sz val="12"/>
      <name val="ＭＳ Ｐ明朝"/>
      <family val="1"/>
      <charset val="128"/>
    </font>
    <font>
      <sz val="14"/>
      <name val="ＭＳ Ｐ明朝"/>
      <family val="1"/>
      <charset val="128"/>
    </font>
    <font>
      <sz val="12"/>
      <color indexed="8"/>
      <name val="ＭＳ Ｐ明朝"/>
      <family val="1"/>
      <charset val="128"/>
    </font>
    <font>
      <sz val="11"/>
      <color indexed="8"/>
      <name val="ＭＳ Ｐ明朝"/>
      <family val="1"/>
      <charset val="128"/>
    </font>
    <font>
      <sz val="8"/>
      <color indexed="8"/>
      <name val="ＭＳ Ｐ明朝"/>
      <family val="1"/>
      <charset val="128"/>
    </font>
    <font>
      <sz val="11"/>
      <name val="ＭＳ Ｐゴシック"/>
      <family val="3"/>
      <charset val="128"/>
    </font>
    <font>
      <b/>
      <sz val="12"/>
      <color indexed="8"/>
      <name val="ＭＳ Ｐ明朝"/>
      <family val="1"/>
      <charset val="128"/>
    </font>
    <font>
      <sz val="10"/>
      <name val="ＭＳ Ｐ明朝"/>
      <family val="1"/>
      <charset val="128"/>
    </font>
    <font>
      <sz val="9"/>
      <name val="ＭＳ Ｐ明朝"/>
      <family val="1"/>
      <charset val="128"/>
    </font>
    <font>
      <b/>
      <sz val="12"/>
      <name val="ＭＳ Ｐ明朝"/>
      <family val="1"/>
      <charset val="128"/>
    </font>
    <font>
      <sz val="12"/>
      <color rgb="FFFF0000"/>
      <name val="ＭＳ Ｐ明朝"/>
      <family val="1"/>
      <charset val="128"/>
    </font>
    <font>
      <sz val="11"/>
      <color theme="1"/>
      <name val="ＭＳ Ｐ明朝"/>
      <family val="1"/>
      <charset val="128"/>
    </font>
    <font>
      <sz val="10"/>
      <color theme="1"/>
      <name val="ＭＳ Ｐ明朝"/>
      <family val="1"/>
      <charset val="128"/>
    </font>
    <font>
      <sz val="9"/>
      <color theme="0"/>
      <name val="ＭＳ Ｐ明朝"/>
      <family val="1"/>
      <charset val="128"/>
    </font>
    <font>
      <sz val="11"/>
      <color theme="1"/>
      <name val="游ゴシック"/>
      <family val="2"/>
      <charset val="128"/>
      <scheme val="minor"/>
    </font>
    <font>
      <sz val="11"/>
      <color rgb="FFFF0000"/>
      <name val="游ゴシック"/>
      <family val="3"/>
      <charset val="128"/>
      <scheme val="minor"/>
    </font>
    <font>
      <sz val="12"/>
      <color theme="1"/>
      <name val="游ゴシック"/>
      <family val="2"/>
      <charset val="128"/>
      <scheme val="minor"/>
    </font>
    <font>
      <sz val="20"/>
      <color theme="1"/>
      <name val="游ゴシック"/>
      <family val="2"/>
      <charset val="128"/>
      <scheme val="minor"/>
    </font>
    <font>
      <sz val="18"/>
      <color theme="1"/>
      <name val="游ゴシック"/>
      <family val="2"/>
      <charset val="128"/>
      <scheme val="minor"/>
    </font>
    <font>
      <sz val="12"/>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sz val="12"/>
      <name val="游ゴシック"/>
      <family val="3"/>
      <charset val="128"/>
      <scheme val="minor"/>
    </font>
    <font>
      <sz val="9"/>
      <color theme="1"/>
      <name val="游ゴシック"/>
      <family val="3"/>
      <charset val="128"/>
      <scheme val="minor"/>
    </font>
    <font>
      <b/>
      <sz val="11"/>
      <color theme="1"/>
      <name val="游ゴシック"/>
      <family val="3"/>
      <charset val="128"/>
      <scheme val="minor"/>
    </font>
    <font>
      <b/>
      <sz val="14"/>
      <name val="游ゴシック"/>
      <family val="3"/>
      <charset val="128"/>
      <scheme val="minor"/>
    </font>
    <font>
      <sz val="6"/>
      <color theme="1"/>
      <name val="游ゴシック"/>
      <family val="2"/>
      <charset val="128"/>
      <scheme val="minor"/>
    </font>
    <font>
      <b/>
      <sz val="11"/>
      <name val="游ゴシック"/>
      <family val="3"/>
      <charset val="128"/>
      <scheme val="minor"/>
    </font>
    <font>
      <b/>
      <u/>
      <sz val="16"/>
      <color theme="1"/>
      <name val="游ゴシック"/>
      <family val="3"/>
      <charset val="128"/>
      <scheme val="minor"/>
    </font>
    <font>
      <b/>
      <sz val="11"/>
      <color rgb="FFC00000"/>
      <name val="游ゴシック"/>
      <family val="3"/>
      <charset val="128"/>
      <scheme val="minor"/>
    </font>
    <font>
      <sz val="10"/>
      <color theme="1"/>
      <name val="游ゴシック"/>
      <family val="3"/>
      <charset val="128"/>
      <scheme val="minor"/>
    </font>
    <font>
      <b/>
      <sz val="11"/>
      <name val="ＭＳ Ｐゴシック"/>
      <family val="3"/>
      <charset val="128"/>
    </font>
    <font>
      <sz val="11"/>
      <color rgb="FF222222"/>
      <name val="メイリオ"/>
      <family val="3"/>
      <charset val="128"/>
    </font>
    <font>
      <sz val="11"/>
      <color theme="1"/>
      <name val="ＭＳ ゴシック"/>
      <family val="3"/>
      <charset val="128"/>
    </font>
    <font>
      <sz val="20"/>
      <color theme="1"/>
      <name val="ＭＳ ゴシック"/>
      <family val="3"/>
      <charset val="128"/>
    </font>
    <font>
      <sz val="11"/>
      <color theme="1" tint="0.499984740745262"/>
      <name val="ＭＳ ゴシック"/>
      <family val="3"/>
      <charset val="128"/>
    </font>
    <font>
      <b/>
      <sz val="11"/>
      <color theme="1"/>
      <name val="ＭＳ ゴシック"/>
      <family val="3"/>
      <charset val="128"/>
    </font>
    <font>
      <sz val="10"/>
      <color theme="1"/>
      <name val="ＭＳ ゴシック"/>
      <family val="3"/>
      <charset val="128"/>
    </font>
    <font>
      <sz val="11"/>
      <color indexed="8"/>
      <name val="ＭＳ Ｐゴシック"/>
      <family val="3"/>
      <charset val="128"/>
    </font>
    <font>
      <sz val="11"/>
      <name val="ＭＳ ゴシック"/>
      <family val="3"/>
      <charset val="128"/>
    </font>
    <font>
      <sz val="10"/>
      <name val="ＭＳ ゴシック"/>
      <family val="3"/>
      <charset val="128"/>
    </font>
    <font>
      <sz val="11"/>
      <color indexed="8"/>
      <name val="ＭＳ ゴシック"/>
      <family val="3"/>
      <charset val="128"/>
    </font>
    <font>
      <sz val="8"/>
      <color theme="1"/>
      <name val="ＭＳ ゴシック"/>
      <family val="3"/>
      <charset val="128"/>
    </font>
    <font>
      <sz val="9"/>
      <color theme="1"/>
      <name val="メイリオ"/>
      <family val="3"/>
      <charset val="128"/>
    </font>
    <font>
      <sz val="9"/>
      <color theme="1"/>
      <name val="BIZ UDゴシック"/>
      <family val="3"/>
      <charset val="128"/>
    </font>
    <font>
      <b/>
      <u/>
      <sz val="11"/>
      <color theme="1"/>
      <name val="游ゴシック"/>
      <family val="3"/>
      <charset val="128"/>
      <scheme val="minor"/>
    </font>
    <font>
      <sz val="16"/>
      <color theme="1"/>
      <name val="游ゴシック"/>
      <family val="3"/>
      <charset val="128"/>
      <scheme val="minor"/>
    </font>
    <font>
      <u/>
      <sz val="11"/>
      <color indexed="12"/>
      <name val="ＭＳ Ｐゴシック"/>
      <family val="3"/>
      <charset val="128"/>
    </font>
    <font>
      <sz val="10"/>
      <color indexed="8"/>
      <name val="ＭＳ Ｐ明朝"/>
      <family val="1"/>
      <charset val="128"/>
    </font>
    <font>
      <sz val="14"/>
      <color theme="1"/>
      <name val="游ゴシック"/>
      <family val="2"/>
      <charset val="128"/>
      <scheme val="minor"/>
    </font>
    <font>
      <b/>
      <sz val="9"/>
      <color indexed="81"/>
      <name val="MS P ゴシック"/>
      <family val="3"/>
      <charset val="128"/>
    </font>
    <font>
      <b/>
      <sz val="18"/>
      <name val="ＭＳ ゴシック"/>
      <family val="3"/>
      <charset val="128"/>
    </font>
    <font>
      <b/>
      <sz val="12"/>
      <name val="ＭＳ ゴシック"/>
      <family val="3"/>
      <charset val="128"/>
    </font>
    <font>
      <b/>
      <sz val="14"/>
      <name val="ＭＳ ゴシック"/>
      <family val="3"/>
      <charset val="128"/>
    </font>
    <font>
      <b/>
      <sz val="8"/>
      <name val="ＭＳ ゴシック"/>
      <family val="3"/>
      <charset val="128"/>
    </font>
    <font>
      <b/>
      <sz val="10"/>
      <name val="ＭＳ ゴシック"/>
      <family val="3"/>
      <charset val="128"/>
    </font>
    <font>
      <sz val="14"/>
      <name val="ＭＳ ゴシック"/>
      <family val="3"/>
      <charset val="128"/>
    </font>
    <font>
      <sz val="12"/>
      <name val="ＭＳ ゴシック"/>
      <family val="3"/>
      <charset val="128"/>
    </font>
    <font>
      <sz val="13"/>
      <name val="ＭＳ ゴシック"/>
      <family val="3"/>
      <charset val="128"/>
    </font>
    <font>
      <sz val="12"/>
      <color theme="1"/>
      <name val="ＭＳ ゴシック"/>
      <family val="3"/>
      <charset val="128"/>
    </font>
    <font>
      <sz val="13"/>
      <color theme="1"/>
      <name val="ＭＳ ゴシック"/>
      <family val="3"/>
      <charset val="128"/>
    </font>
    <font>
      <sz val="14"/>
      <color theme="1"/>
      <name val="ＭＳ ゴシック"/>
      <family val="3"/>
      <charset val="128"/>
    </font>
    <font>
      <sz val="8"/>
      <name val="ＭＳ ゴシック"/>
      <family val="3"/>
      <charset val="128"/>
    </font>
    <font>
      <sz val="12"/>
      <color rgb="FFC00000"/>
      <name val="ＭＳ Ｐ明朝"/>
      <family val="1"/>
      <charset val="128"/>
    </font>
    <font>
      <b/>
      <sz val="10"/>
      <color theme="1"/>
      <name val="BIZ UDゴシック"/>
      <family val="3"/>
      <charset val="128"/>
    </font>
    <font>
      <b/>
      <sz val="22"/>
      <color theme="1"/>
      <name val="UD デジタル 教科書体 NP-R"/>
      <family val="1"/>
      <charset val="128"/>
    </font>
    <font>
      <b/>
      <sz val="14"/>
      <color theme="1"/>
      <name val="UD デジタル 教科書体 NP-R"/>
      <family val="1"/>
      <charset val="128"/>
    </font>
    <font>
      <sz val="11"/>
      <color theme="1"/>
      <name val="UD デジタル 教科書体 NP-R"/>
      <family val="1"/>
      <charset val="128"/>
    </font>
    <font>
      <sz val="9"/>
      <color theme="1"/>
      <name val="UD デジタル 教科書体 NP-R"/>
      <family val="1"/>
      <charset val="128"/>
    </font>
    <font>
      <sz val="28"/>
      <color theme="1"/>
      <name val="Segoe UI Symbol"/>
      <family val="1"/>
    </font>
    <font>
      <sz val="28"/>
      <color theme="1"/>
      <name val="UD デジタル 教科書体 NP-R"/>
      <family val="1"/>
      <charset val="128"/>
    </font>
    <font>
      <b/>
      <sz val="18"/>
      <color theme="1"/>
      <name val="UD デジタル 教科書体 NP-R"/>
      <family val="1"/>
      <charset val="128"/>
    </font>
    <font>
      <b/>
      <sz val="16"/>
      <color theme="1"/>
      <name val="UD デジタル 教科書体 NP-R"/>
      <family val="1"/>
      <charset val="128"/>
    </font>
    <font>
      <b/>
      <sz val="11"/>
      <color theme="1"/>
      <name val="UD デジタル 教科書体 NP-R"/>
      <family val="1"/>
      <charset val="128"/>
    </font>
    <font>
      <b/>
      <sz val="11"/>
      <color theme="1"/>
      <name val="游ゴシック"/>
      <family val="2"/>
      <scheme val="minor"/>
    </font>
    <font>
      <sz val="11"/>
      <name val="UD デジタル 教科書体 NP-R"/>
      <family val="1"/>
      <charset val="128"/>
    </font>
    <font>
      <b/>
      <sz val="11"/>
      <name val="UD デジタル 教科書体 NP-R"/>
      <family val="1"/>
      <charset val="128"/>
    </font>
    <font>
      <b/>
      <sz val="11"/>
      <name val="游ゴシック"/>
      <family val="2"/>
      <scheme val="minor"/>
    </font>
    <font>
      <strike/>
      <sz val="11"/>
      <name val="游ゴシック"/>
      <family val="2"/>
      <scheme val="minor"/>
    </font>
    <font>
      <sz val="11"/>
      <name val="游ゴシック"/>
      <family val="2"/>
      <scheme val="minor"/>
    </font>
    <font>
      <sz val="12"/>
      <color theme="1"/>
      <name val="ＭＳ Ｐ明朝"/>
      <family val="1"/>
      <charset val="128"/>
    </font>
  </fonts>
  <fills count="2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2828150273141E-2"/>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8FF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4" tint="0.79998168889431442"/>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diagonalDown="1">
      <left style="thin">
        <color indexed="64"/>
      </left>
      <right/>
      <top style="thin">
        <color indexed="64"/>
      </top>
      <bottom style="thin">
        <color indexed="64"/>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hair">
        <color indexed="64"/>
      </top>
      <bottom/>
      <diagonal/>
    </border>
    <border>
      <left style="medium">
        <color indexed="64"/>
      </left>
      <right style="thin">
        <color indexed="64"/>
      </right>
      <top/>
      <bottom style="medium">
        <color indexed="64"/>
      </bottom>
      <diagonal/>
    </border>
    <border>
      <left/>
      <right style="thin">
        <color indexed="64"/>
      </right>
      <top style="hair">
        <color indexed="64"/>
      </top>
      <bottom/>
      <diagonal/>
    </border>
    <border>
      <left style="thin">
        <color auto="1"/>
      </left>
      <right style="medium">
        <color indexed="64"/>
      </right>
      <top style="medium">
        <color indexed="64"/>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indexed="64"/>
      </left>
      <right/>
      <top/>
      <bottom style="thin">
        <color indexed="64"/>
      </bottom>
      <diagonal/>
    </border>
  </borders>
  <cellStyleXfs count="11">
    <xf numFmtId="0" fontId="0" fillId="0" borderId="0">
      <alignment vertical="center"/>
    </xf>
    <xf numFmtId="0" fontId="1" fillId="0" borderId="0"/>
    <xf numFmtId="0" fontId="6" fillId="0" borderId="0" applyNumberFormat="0" applyFill="0" applyBorder="0" applyAlignment="0" applyProtection="0">
      <alignment vertical="center"/>
    </xf>
    <xf numFmtId="0" fontId="13" fillId="0" borderId="0">
      <alignment vertical="center"/>
    </xf>
    <xf numFmtId="0" fontId="33" fillId="0" borderId="0" applyNumberFormat="0" applyFill="0" applyBorder="0" applyAlignment="0" applyProtection="0">
      <alignment vertical="top"/>
      <protection locked="0"/>
    </xf>
    <xf numFmtId="0" fontId="47" fillId="0" borderId="0">
      <alignment vertical="center"/>
    </xf>
    <xf numFmtId="9" fontId="56" fillId="0" borderId="0" applyFont="0" applyFill="0" applyBorder="0" applyAlignment="0" applyProtection="0">
      <alignment vertical="center"/>
    </xf>
    <xf numFmtId="0" fontId="47" fillId="0" borderId="0"/>
    <xf numFmtId="0" fontId="80" fillId="0" borderId="0">
      <alignment vertical="center"/>
    </xf>
    <xf numFmtId="0" fontId="89"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947">
    <xf numFmtId="0" fontId="0" fillId="0" borderId="0" xfId="0">
      <alignment vertical="center"/>
    </xf>
    <xf numFmtId="0" fontId="5" fillId="3" borderId="0" xfId="1" applyFont="1" applyFill="1" applyAlignment="1">
      <alignment vertical="center"/>
    </xf>
    <xf numFmtId="0" fontId="7" fillId="3" borderId="0" xfId="1" applyFont="1" applyFill="1" applyAlignment="1">
      <alignment vertical="center"/>
    </xf>
    <xf numFmtId="0" fontId="5" fillId="3" borderId="0" xfId="1" applyFont="1" applyFill="1"/>
    <xf numFmtId="0" fontId="7" fillId="3" borderId="0" xfId="1" applyFont="1" applyFill="1"/>
    <xf numFmtId="0" fontId="8" fillId="3" borderId="0" xfId="1" applyFont="1" applyFill="1" applyAlignment="1">
      <alignment vertical="center"/>
    </xf>
    <xf numFmtId="0" fontId="8" fillId="3" borderId="0" xfId="1" applyFont="1" applyFill="1"/>
    <xf numFmtId="0" fontId="5" fillId="3" borderId="0" xfId="0" applyFont="1" applyFill="1" applyAlignment="1"/>
    <xf numFmtId="49" fontId="10" fillId="3" borderId="2" xfId="1" applyNumberFormat="1" applyFont="1" applyFill="1" applyBorder="1" applyAlignment="1">
      <alignment horizontal="left" vertical="center" wrapText="1" shrinkToFit="1"/>
    </xf>
    <xf numFmtId="49" fontId="10" fillId="3" borderId="3" xfId="1" applyNumberFormat="1" applyFont="1" applyFill="1" applyBorder="1" applyAlignment="1">
      <alignment vertical="center" wrapText="1" shrinkToFit="1"/>
    </xf>
    <xf numFmtId="49" fontId="10" fillId="3" borderId="0" xfId="1" applyNumberFormat="1" applyFont="1" applyFill="1" applyAlignment="1">
      <alignment horizontal="left" vertical="center" wrapText="1" shrinkToFit="1"/>
    </xf>
    <xf numFmtId="49" fontId="10" fillId="3" borderId="0" xfId="1" applyNumberFormat="1" applyFont="1" applyFill="1" applyAlignment="1">
      <alignment vertical="center" wrapText="1" shrinkToFit="1"/>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0" fontId="15" fillId="0" borderId="0" xfId="3" applyFont="1">
      <alignment vertical="center"/>
    </xf>
    <xf numFmtId="0" fontId="15" fillId="0" borderId="20" xfId="3" applyFont="1" applyBorder="1">
      <alignment vertical="center"/>
    </xf>
    <xf numFmtId="0" fontId="15" fillId="0" borderId="24" xfId="3" applyFont="1" applyBorder="1">
      <alignment vertical="center"/>
    </xf>
    <xf numFmtId="0" fontId="15" fillId="0" borderId="25" xfId="3" applyFont="1" applyBorder="1">
      <alignment vertical="center"/>
    </xf>
    <xf numFmtId="0" fontId="15" fillId="0" borderId="26" xfId="3" applyFont="1" applyBorder="1">
      <alignment vertical="center"/>
    </xf>
    <xf numFmtId="0" fontId="15" fillId="0" borderId="27" xfId="3" applyFont="1" applyBorder="1">
      <alignment vertical="center"/>
    </xf>
    <xf numFmtId="0" fontId="15" fillId="0" borderId="28" xfId="3" applyFont="1" applyBorder="1">
      <alignment vertical="center"/>
    </xf>
    <xf numFmtId="0" fontId="15" fillId="0" borderId="30" xfId="3" applyFont="1" applyBorder="1">
      <alignment vertical="center"/>
    </xf>
    <xf numFmtId="0" fontId="15" fillId="0" borderId="24" xfId="3" applyFont="1" applyBorder="1" applyAlignment="1">
      <alignment vertical="center" textRotation="255"/>
    </xf>
    <xf numFmtId="0" fontId="15" fillId="0" borderId="0" xfId="3" applyFont="1" applyAlignment="1">
      <alignment horizontal="center" vertical="center"/>
    </xf>
    <xf numFmtId="0" fontId="15" fillId="0" borderId="27" xfId="3" applyFont="1" applyBorder="1" applyAlignment="1">
      <alignment horizontal="center" vertical="center" textRotation="255"/>
    </xf>
    <xf numFmtId="0" fontId="15" fillId="0" borderId="0" xfId="3" applyFont="1" applyAlignment="1">
      <alignment vertical="top" wrapText="1"/>
    </xf>
    <xf numFmtId="0" fontId="15" fillId="0" borderId="33" xfId="3" applyFont="1" applyBorder="1" applyAlignment="1">
      <alignment horizontal="center" vertical="center" textRotation="255"/>
    </xf>
    <xf numFmtId="0" fontId="15" fillId="0" borderId="35" xfId="3" applyFont="1" applyBorder="1">
      <alignment vertical="center"/>
    </xf>
    <xf numFmtId="0" fontId="15" fillId="0" borderId="36" xfId="3" applyFont="1" applyBorder="1">
      <alignment vertical="center"/>
    </xf>
    <xf numFmtId="0" fontId="15" fillId="0" borderId="27" xfId="3" applyFont="1" applyBorder="1" applyAlignment="1">
      <alignment vertical="center" textRotation="255"/>
    </xf>
    <xf numFmtId="0" fontId="15" fillId="0" borderId="5" xfId="3" applyFont="1" applyBorder="1" applyAlignment="1">
      <alignment horizontal="center" vertical="center"/>
    </xf>
    <xf numFmtId="0" fontId="15" fillId="0" borderId="19" xfId="3" applyFont="1" applyBorder="1">
      <alignment vertical="center"/>
    </xf>
    <xf numFmtId="0" fontId="15" fillId="0" borderId="28" xfId="3" applyFont="1" applyBorder="1" applyAlignment="1">
      <alignment vertical="center" textRotation="255"/>
    </xf>
    <xf numFmtId="0" fontId="15" fillId="0" borderId="29" xfId="3" applyFont="1" applyBorder="1">
      <alignment vertical="center"/>
    </xf>
    <xf numFmtId="0" fontId="19" fillId="0" borderId="43" xfId="3" applyFont="1" applyBorder="1" applyAlignment="1">
      <alignment horizontal="center" vertical="center"/>
    </xf>
    <xf numFmtId="0" fontId="15" fillId="0" borderId="43" xfId="3" applyFont="1" applyBorder="1" applyAlignment="1">
      <alignment horizontal="center" vertical="center"/>
    </xf>
    <xf numFmtId="0" fontId="20" fillId="0" borderId="0" xfId="3" applyFont="1">
      <alignment vertical="center"/>
    </xf>
    <xf numFmtId="0" fontId="21" fillId="0" borderId="0" xfId="3" applyFont="1">
      <alignment vertical="center"/>
    </xf>
    <xf numFmtId="0" fontId="15" fillId="0" borderId="0" xfId="3" applyFont="1" applyAlignment="1">
      <alignment vertical="center" wrapText="1"/>
    </xf>
    <xf numFmtId="0" fontId="13" fillId="0" borderId="0" xfId="3">
      <alignment vertical="center"/>
    </xf>
    <xf numFmtId="0" fontId="22" fillId="0" borderId="0" xfId="3" applyFont="1">
      <alignment vertical="center"/>
    </xf>
    <xf numFmtId="0" fontId="23" fillId="0" borderId="0" xfId="3" applyFont="1" applyAlignment="1">
      <alignment horizontal="right" vertical="center"/>
    </xf>
    <xf numFmtId="0" fontId="24" fillId="0" borderId="0" xfId="3" applyFont="1">
      <alignment vertical="center"/>
    </xf>
    <xf numFmtId="0" fontId="27" fillId="0" borderId="0" xfId="3" applyFont="1" applyAlignment="1"/>
    <xf numFmtId="0" fontId="27" fillId="0" borderId="0" xfId="3" applyFont="1" applyAlignment="1">
      <alignment horizontal="left" vertical="center" wrapText="1"/>
    </xf>
    <xf numFmtId="0" fontId="24" fillId="0" borderId="0" xfId="3" applyFont="1" applyAlignment="1">
      <alignment horizontal="left" vertical="center" wrapText="1"/>
    </xf>
    <xf numFmtId="0" fontId="30" fillId="0" borderId="0" xfId="3" applyFont="1">
      <alignment vertical="center"/>
    </xf>
    <xf numFmtId="0" fontId="30" fillId="0" borderId="0" xfId="3" applyFont="1" applyAlignment="1">
      <alignment horizontal="center" vertical="center"/>
    </xf>
    <xf numFmtId="0" fontId="18" fillId="0" borderId="0" xfId="3" applyFont="1" applyAlignment="1">
      <alignment vertical="center" wrapText="1"/>
    </xf>
    <xf numFmtId="0" fontId="27" fillId="0" borderId="0" xfId="3" applyFont="1">
      <alignment vertical="center"/>
    </xf>
    <xf numFmtId="0" fontId="31" fillId="0" borderId="0" xfId="3" applyFont="1">
      <alignment vertical="center"/>
    </xf>
    <xf numFmtId="0" fontId="32" fillId="0" borderId="0" xfId="3" applyFont="1">
      <alignment vertical="center"/>
    </xf>
    <xf numFmtId="0" fontId="34" fillId="4" borderId="59" xfId="4" applyFont="1" applyFill="1" applyBorder="1" applyAlignment="1" applyProtection="1">
      <alignment horizontal="center" vertical="center" wrapText="1" shrinkToFit="1"/>
    </xf>
    <xf numFmtId="0" fontId="35" fillId="4" borderId="60" xfId="4" applyFont="1" applyFill="1" applyBorder="1" applyAlignment="1" applyProtection="1">
      <alignment horizontal="center" vertical="center" wrapText="1" shrinkToFit="1"/>
    </xf>
    <xf numFmtId="0" fontId="36" fillId="4" borderId="60" xfId="3" applyFont="1" applyFill="1" applyBorder="1" applyAlignment="1">
      <alignment horizontal="center" vertical="center" shrinkToFit="1"/>
    </xf>
    <xf numFmtId="0" fontId="36" fillId="4" borderId="60" xfId="3" applyFont="1" applyFill="1" applyBorder="1" applyAlignment="1">
      <alignment horizontal="center" vertical="center" wrapText="1" shrinkToFit="1"/>
    </xf>
    <xf numFmtId="0" fontId="36" fillId="4" borderId="60" xfId="3" applyFont="1" applyFill="1" applyBorder="1" applyAlignment="1">
      <alignment vertical="center" wrapText="1" shrinkToFit="1"/>
    </xf>
    <xf numFmtId="0" fontId="36" fillId="4" borderId="61" xfId="3" applyFont="1" applyFill="1" applyBorder="1" applyAlignment="1">
      <alignment vertical="center" wrapText="1" shrinkToFit="1"/>
    </xf>
    <xf numFmtId="0" fontId="36" fillId="4" borderId="62" xfId="3" applyFont="1" applyFill="1" applyBorder="1" applyAlignment="1">
      <alignment horizontal="center" vertical="center" wrapText="1" shrinkToFit="1"/>
    </xf>
    <xf numFmtId="0" fontId="32" fillId="0" borderId="63" xfId="3" applyFont="1" applyBorder="1" applyAlignment="1">
      <alignment horizontal="center" vertical="center"/>
    </xf>
    <xf numFmtId="0" fontId="37" fillId="0" borderId="63" xfId="3" applyFont="1" applyBorder="1" applyAlignment="1">
      <alignment horizontal="center" vertical="center"/>
    </xf>
    <xf numFmtId="0" fontId="38" fillId="0" borderId="64" xfId="4" applyFont="1" applyFill="1" applyBorder="1" applyAlignment="1" applyProtection="1">
      <alignment vertical="center" shrinkToFit="1"/>
    </xf>
    <xf numFmtId="0" fontId="37" fillId="0" borderId="64" xfId="3" applyFont="1" applyBorder="1" applyAlignment="1">
      <alignment vertical="center" shrinkToFit="1"/>
    </xf>
    <xf numFmtId="0" fontId="37" fillId="0" borderId="64" xfId="3" applyFont="1" applyBorder="1" applyAlignment="1">
      <alignment horizontal="center" vertical="center"/>
    </xf>
    <xf numFmtId="0" fontId="37" fillId="0" borderId="64" xfId="3" applyFont="1" applyBorder="1">
      <alignment vertical="center"/>
    </xf>
    <xf numFmtId="0" fontId="37" fillId="0" borderId="65" xfId="3" applyFont="1" applyBorder="1" applyAlignment="1">
      <alignment horizontal="center" vertical="center"/>
    </xf>
    <xf numFmtId="0" fontId="36" fillId="0" borderId="66" xfId="3" applyFont="1" applyBorder="1">
      <alignment vertical="center"/>
    </xf>
    <xf numFmtId="0" fontId="39" fillId="0" borderId="63" xfId="3" applyFont="1" applyBorder="1" applyAlignment="1">
      <alignment horizontal="center" vertical="center"/>
    </xf>
    <xf numFmtId="0" fontId="40" fillId="0" borderId="64" xfId="4" applyFont="1" applyFill="1" applyBorder="1" applyAlignment="1" applyProtection="1">
      <alignment vertical="center" shrinkToFit="1"/>
    </xf>
    <xf numFmtId="0" fontId="39" fillId="0" borderId="64" xfId="3" applyFont="1" applyBorder="1" applyAlignment="1">
      <alignment vertical="center" shrinkToFit="1"/>
    </xf>
    <xf numFmtId="0" fontId="39" fillId="0" borderId="64" xfId="3" applyFont="1" applyBorder="1" applyAlignment="1">
      <alignment horizontal="center" vertical="center"/>
    </xf>
    <xf numFmtId="0" fontId="39" fillId="0" borderId="64" xfId="3" applyFont="1" applyBorder="1">
      <alignment vertical="center"/>
    </xf>
    <xf numFmtId="0" fontId="39" fillId="0" borderId="65" xfId="3" applyFont="1" applyBorder="1" applyAlignment="1">
      <alignment horizontal="center" vertical="center"/>
    </xf>
    <xf numFmtId="0" fontId="32" fillId="0" borderId="67" xfId="3" applyFont="1" applyBorder="1" applyAlignment="1">
      <alignment horizontal="center" vertical="center"/>
    </xf>
    <xf numFmtId="0" fontId="39" fillId="0" borderId="68" xfId="3" applyFont="1" applyBorder="1" applyAlignment="1">
      <alignment horizontal="center" vertical="center"/>
    </xf>
    <xf numFmtId="0" fontId="40" fillId="0" borderId="69" xfId="4" applyFont="1" applyFill="1" applyBorder="1" applyAlignment="1" applyProtection="1">
      <alignment vertical="center" shrinkToFit="1"/>
    </xf>
    <xf numFmtId="0" fontId="39" fillId="0" borderId="69" xfId="3" applyFont="1" applyBorder="1" applyAlignment="1">
      <alignment vertical="center" shrinkToFit="1"/>
    </xf>
    <xf numFmtId="0" fontId="39" fillId="0" borderId="69" xfId="3" applyFont="1" applyBorder="1" applyAlignment="1">
      <alignment horizontal="center" vertical="center"/>
    </xf>
    <xf numFmtId="0" fontId="39" fillId="0" borderId="69" xfId="3" applyFont="1" applyBorder="1">
      <alignment vertical="center"/>
    </xf>
    <xf numFmtId="0" fontId="39" fillId="0" borderId="70" xfId="3" applyFont="1" applyBorder="1" applyAlignment="1">
      <alignment horizontal="center" vertical="center"/>
    </xf>
    <xf numFmtId="0" fontId="36" fillId="0" borderId="71" xfId="3" applyFont="1" applyBorder="1">
      <alignment vertical="center"/>
    </xf>
    <xf numFmtId="0" fontId="18" fillId="0" borderId="0" xfId="3" applyFont="1" applyAlignment="1">
      <alignment vertical="top" wrapText="1"/>
    </xf>
    <xf numFmtId="0" fontId="18" fillId="0" borderId="0" xfId="3" applyFont="1" applyAlignment="1">
      <alignment vertical="center"/>
    </xf>
    <xf numFmtId="0" fontId="15" fillId="0" borderId="20" xfId="3" applyFont="1" applyBorder="1" applyAlignment="1">
      <alignment vertical="center"/>
    </xf>
    <xf numFmtId="0" fontId="18" fillId="0" borderId="0" xfId="3" applyFont="1" applyFill="1" applyAlignment="1">
      <alignment vertical="center" shrinkToFit="1"/>
    </xf>
    <xf numFmtId="0" fontId="15" fillId="0" borderId="0" xfId="3" applyFont="1" applyAlignment="1">
      <alignment vertical="center"/>
    </xf>
    <xf numFmtId="0" fontId="41" fillId="0" borderId="0" xfId="3" applyFont="1">
      <alignment vertical="center"/>
    </xf>
    <xf numFmtId="0" fontId="6" fillId="3" borderId="0" xfId="2" applyFill="1" applyAlignment="1">
      <alignment vertical="center"/>
    </xf>
    <xf numFmtId="0" fontId="42" fillId="0" borderId="0" xfId="5" applyFont="1">
      <alignment vertical="center"/>
    </xf>
    <xf numFmtId="0" fontId="42" fillId="0" borderId="0" xfId="5" applyFont="1" applyAlignment="1">
      <alignment horizontal="centerContinuous" vertical="center"/>
    </xf>
    <xf numFmtId="0" fontId="43" fillId="0" borderId="0" xfId="5" applyFont="1" applyAlignment="1">
      <alignment horizontal="centerContinuous" vertical="center"/>
    </xf>
    <xf numFmtId="0" fontId="44" fillId="0" borderId="0" xfId="5" applyFont="1">
      <alignment vertical="center"/>
    </xf>
    <xf numFmtId="0" fontId="44" fillId="0" borderId="77" xfId="5" applyFont="1" applyBorder="1" applyAlignment="1">
      <alignment horizontal="centerContinuous" vertical="center"/>
    </xf>
    <xf numFmtId="0" fontId="44" fillId="0" borderId="79" xfId="5" applyFont="1" applyBorder="1">
      <alignment vertical="center"/>
    </xf>
    <xf numFmtId="0" fontId="45" fillId="0" borderId="0" xfId="5" applyFont="1">
      <alignment vertical="center"/>
    </xf>
    <xf numFmtId="0" fontId="44" fillId="0" borderId="73" xfId="5" applyFont="1" applyBorder="1">
      <alignment vertical="center"/>
    </xf>
    <xf numFmtId="0" fontId="46" fillId="0" borderId="75" xfId="5" applyFont="1" applyBorder="1" applyAlignment="1">
      <alignment horizontal="right" vertical="center"/>
    </xf>
    <xf numFmtId="0" fontId="44" fillId="0" borderId="77" xfId="5" applyFont="1" applyBorder="1">
      <alignment vertical="center"/>
    </xf>
    <xf numFmtId="0" fontId="46" fillId="0" borderId="79" xfId="5" applyFont="1" applyBorder="1" applyAlignment="1">
      <alignment horizontal="right" vertical="center"/>
    </xf>
    <xf numFmtId="0" fontId="44" fillId="0" borderId="87" xfId="5" applyFont="1" applyBorder="1">
      <alignment vertical="center"/>
    </xf>
    <xf numFmtId="0" fontId="46" fillId="0" borderId="89" xfId="5" applyFont="1" applyBorder="1" applyAlignment="1">
      <alignment horizontal="right" vertical="center"/>
    </xf>
    <xf numFmtId="0" fontId="42" fillId="0" borderId="73" xfId="5" applyFont="1" applyBorder="1">
      <alignment vertical="center"/>
    </xf>
    <xf numFmtId="0" fontId="42" fillId="0" borderId="62" xfId="5" applyFont="1" applyBorder="1">
      <alignment vertical="center"/>
    </xf>
    <xf numFmtId="0" fontId="42" fillId="0" borderId="75" xfId="5" applyFont="1" applyBorder="1">
      <alignment vertical="center"/>
    </xf>
    <xf numFmtId="0" fontId="42" fillId="0" borderId="35" xfId="5" applyFont="1" applyBorder="1">
      <alignment vertical="center"/>
    </xf>
    <xf numFmtId="0" fontId="42" fillId="0" borderId="88" xfId="5" applyFont="1" applyBorder="1">
      <alignment vertical="center"/>
    </xf>
    <xf numFmtId="0" fontId="42" fillId="0" borderId="87" xfId="5" applyFont="1" applyBorder="1">
      <alignment vertical="center"/>
    </xf>
    <xf numFmtId="0" fontId="42" fillId="0" borderId="89" xfId="5" applyFont="1" applyBorder="1">
      <alignment vertical="center"/>
    </xf>
    <xf numFmtId="0" fontId="42" fillId="5" borderId="78" xfId="5" applyFont="1" applyFill="1" applyBorder="1">
      <alignment vertical="center"/>
    </xf>
    <xf numFmtId="0" fontId="42" fillId="5" borderId="66" xfId="5" applyFont="1" applyFill="1" applyBorder="1" applyAlignment="1">
      <alignment horizontal="right" vertical="center"/>
    </xf>
    <xf numFmtId="0" fontId="42" fillId="0" borderId="78" xfId="5" applyFont="1" applyBorder="1">
      <alignment vertical="center"/>
    </xf>
    <xf numFmtId="0" fontId="42" fillId="5" borderId="81" xfId="5" applyFont="1" applyFill="1" applyBorder="1">
      <alignment vertical="center"/>
    </xf>
    <xf numFmtId="0" fontId="42" fillId="5" borderId="82" xfId="5" applyFont="1" applyFill="1" applyBorder="1">
      <alignment vertical="center"/>
    </xf>
    <xf numFmtId="0" fontId="42" fillId="5" borderId="66" xfId="5" applyFont="1" applyFill="1" applyBorder="1">
      <alignment vertical="center"/>
    </xf>
    <xf numFmtId="0" fontId="42" fillId="5" borderId="46" xfId="5" applyFont="1" applyFill="1" applyBorder="1">
      <alignment vertical="center"/>
    </xf>
    <xf numFmtId="0" fontId="42" fillId="5" borderId="35" xfId="5" applyFont="1" applyFill="1" applyBorder="1">
      <alignment vertical="center"/>
    </xf>
    <xf numFmtId="0" fontId="48" fillId="0" borderId="0" xfId="5" applyFont="1">
      <alignment vertical="center"/>
    </xf>
    <xf numFmtId="0" fontId="42" fillId="0" borderId="86" xfId="5" applyFont="1" applyBorder="1" applyAlignment="1">
      <alignment horizontal="center" vertical="center"/>
    </xf>
    <xf numFmtId="0" fontId="42" fillId="0" borderId="78" xfId="5" applyFont="1" applyBorder="1" applyAlignment="1">
      <alignment horizontal="center" vertical="center"/>
    </xf>
    <xf numFmtId="0" fontId="15" fillId="0" borderId="87" xfId="5" applyFont="1" applyBorder="1" applyAlignment="1">
      <alignment vertical="center" wrapText="1"/>
    </xf>
    <xf numFmtId="0" fontId="15" fillId="0" borderId="89" xfId="5" applyFont="1" applyBorder="1" applyAlignment="1">
      <alignment vertical="center" wrapText="1"/>
    </xf>
    <xf numFmtId="0" fontId="15" fillId="0" borderId="87" xfId="5" applyFont="1" applyBorder="1" applyAlignment="1">
      <alignment vertical="center"/>
    </xf>
    <xf numFmtId="0" fontId="7" fillId="3" borderId="0" xfId="1" applyFont="1" applyFill="1" applyBorder="1" applyAlignment="1">
      <alignment vertical="center"/>
    </xf>
    <xf numFmtId="0" fontId="7" fillId="3" borderId="0" xfId="1" applyFont="1" applyFill="1" applyBorder="1"/>
    <xf numFmtId="0" fontId="7" fillId="3" borderId="0" xfId="1" applyFont="1" applyFill="1" applyBorder="1" applyAlignment="1">
      <alignment horizontal="left" vertical="center"/>
    </xf>
    <xf numFmtId="0" fontId="42" fillId="0" borderId="0" xfId="3" applyFont="1" applyAlignment="1">
      <alignment vertical="top" wrapText="1"/>
    </xf>
    <xf numFmtId="0" fontId="42" fillId="0" borderId="0" xfId="3" applyFont="1" applyAlignment="1">
      <alignment vertical="center"/>
    </xf>
    <xf numFmtId="0" fontId="49" fillId="0" borderId="0" xfId="3" applyFont="1" applyAlignment="1">
      <alignment vertical="top" wrapText="1"/>
    </xf>
    <xf numFmtId="0" fontId="49" fillId="0" borderId="0" xfId="3" applyFont="1" applyAlignment="1">
      <alignment vertical="center"/>
    </xf>
    <xf numFmtId="0" fontId="51" fillId="0" borderId="0" xfId="3" applyFont="1" applyAlignment="1">
      <alignment vertical="center"/>
    </xf>
    <xf numFmtId="0" fontId="42" fillId="0" borderId="1" xfId="5" applyFont="1" applyBorder="1">
      <alignment vertical="center"/>
    </xf>
    <xf numFmtId="0" fontId="49" fillId="0" borderId="1" xfId="5" applyFont="1" applyBorder="1">
      <alignment vertical="center"/>
    </xf>
    <xf numFmtId="0" fontId="15" fillId="0" borderId="1" xfId="5" applyFont="1" applyBorder="1" applyAlignment="1">
      <alignment horizontal="center" vertical="center"/>
    </xf>
    <xf numFmtId="0" fontId="15" fillId="0" borderId="47" xfId="5" applyFont="1" applyBorder="1">
      <alignment vertical="center"/>
    </xf>
    <xf numFmtId="0" fontId="15" fillId="0" borderId="35" xfId="5" applyFont="1" applyBorder="1">
      <alignment vertical="center"/>
    </xf>
    <xf numFmtId="0" fontId="15" fillId="0" borderId="46" xfId="5" applyFont="1" applyBorder="1">
      <alignment vertical="center"/>
    </xf>
    <xf numFmtId="0" fontId="15" fillId="0" borderId="10" xfId="5" applyFont="1" applyBorder="1">
      <alignment vertical="center"/>
    </xf>
    <xf numFmtId="0" fontId="15" fillId="0" borderId="0" xfId="5" applyFont="1">
      <alignment vertical="center"/>
    </xf>
    <xf numFmtId="0" fontId="15" fillId="0" borderId="45" xfId="5" applyFont="1" applyBorder="1">
      <alignment vertical="center"/>
    </xf>
    <xf numFmtId="0" fontId="15" fillId="0" borderId="6" xfId="5" applyFont="1" applyBorder="1">
      <alignment vertical="center"/>
    </xf>
    <xf numFmtId="0" fontId="15" fillId="0" borderId="5" xfId="5" applyFont="1" applyBorder="1">
      <alignment vertical="center"/>
    </xf>
    <xf numFmtId="0" fontId="15" fillId="0" borderId="48" xfId="5" applyFont="1" applyBorder="1">
      <alignment vertical="center"/>
    </xf>
    <xf numFmtId="0" fontId="53" fillId="0" borderId="46" xfId="5" quotePrefix="1" applyFont="1" applyBorder="1" applyAlignment="1">
      <alignment horizontal="center" vertical="center" shrinkToFit="1"/>
    </xf>
    <xf numFmtId="0" fontId="45" fillId="0" borderId="76" xfId="5" applyFont="1" applyBorder="1" applyAlignment="1">
      <alignment horizontal="center" vertical="center"/>
    </xf>
    <xf numFmtId="0" fontId="53" fillId="6" borderId="76" xfId="5" quotePrefix="1" applyFont="1" applyFill="1" applyBorder="1" applyAlignment="1">
      <alignment horizontal="center" vertical="center" shrinkToFit="1"/>
    </xf>
    <xf numFmtId="0" fontId="45" fillId="6" borderId="76" xfId="5" applyFont="1" applyFill="1" applyBorder="1" applyAlignment="1">
      <alignment horizontal="center" vertical="center"/>
    </xf>
    <xf numFmtId="0" fontId="55" fillId="0" borderId="0" xfId="5" applyFont="1" applyAlignment="1">
      <alignment vertical="center" wrapText="1"/>
    </xf>
    <xf numFmtId="0" fontId="49" fillId="0" borderId="0" xfId="5" applyFont="1" applyAlignment="1">
      <alignment horizontal="right" vertical="center"/>
    </xf>
    <xf numFmtId="0" fontId="42" fillId="0" borderId="1" xfId="5" applyFont="1" applyBorder="1" applyAlignment="1">
      <alignment horizontal="center" vertical="center"/>
    </xf>
    <xf numFmtId="0" fontId="44" fillId="0" borderId="73" xfId="5" applyFont="1" applyFill="1" applyBorder="1" applyAlignment="1">
      <alignment vertical="center"/>
    </xf>
    <xf numFmtId="0" fontId="44" fillId="0" borderId="75" xfId="5" applyFont="1" applyFill="1" applyBorder="1" applyAlignment="1">
      <alignment vertical="center"/>
    </xf>
    <xf numFmtId="0" fontId="44" fillId="0" borderId="74" xfId="5" applyFont="1" applyFill="1" applyBorder="1" applyAlignment="1">
      <alignment horizontal="center" vertical="center"/>
    </xf>
    <xf numFmtId="0" fontId="44" fillId="0" borderId="73" xfId="5" applyFont="1" applyFill="1" applyBorder="1" applyAlignment="1">
      <alignment horizontal="center" vertical="center"/>
    </xf>
    <xf numFmtId="0" fontId="52" fillId="0" borderId="0" xfId="5" applyFont="1">
      <alignment vertical="center"/>
    </xf>
    <xf numFmtId="0" fontId="42" fillId="0" borderId="0" xfId="5" applyFont="1" applyBorder="1" applyAlignment="1">
      <alignment vertical="center" wrapText="1"/>
    </xf>
    <xf numFmtId="0" fontId="52" fillId="0" borderId="0" xfId="5" applyFont="1" applyAlignment="1">
      <alignment vertical="center" wrapText="1"/>
    </xf>
    <xf numFmtId="0" fontId="41" fillId="0" borderId="0" xfId="5" applyFont="1" applyAlignment="1">
      <alignment horizontal="right" vertical="center" wrapText="1"/>
    </xf>
    <xf numFmtId="0" fontId="50" fillId="0" borderId="0" xfId="5" applyFont="1">
      <alignment vertical="center"/>
    </xf>
    <xf numFmtId="0" fontId="57" fillId="0" borderId="0" xfId="3" applyFont="1">
      <alignment vertical="center"/>
    </xf>
    <xf numFmtId="0" fontId="29" fillId="0" borderId="3" xfId="3" applyFont="1" applyBorder="1" applyAlignment="1">
      <alignment vertical="center"/>
    </xf>
    <xf numFmtId="0" fontId="29" fillId="0" borderId="3" xfId="3" applyNumberFormat="1" applyFont="1" applyBorder="1" applyAlignment="1">
      <alignment horizontal="center" vertical="center" shrinkToFit="1"/>
    </xf>
    <xf numFmtId="0" fontId="42" fillId="0" borderId="0" xfId="5" applyFont="1" applyAlignment="1">
      <alignment vertical="center"/>
    </xf>
    <xf numFmtId="0" fontId="59" fillId="0" borderId="0" xfId="0" applyFont="1">
      <alignment vertical="center"/>
    </xf>
    <xf numFmtId="0" fontId="58" fillId="0" borderId="0" xfId="0" applyFont="1" applyAlignment="1">
      <alignment horizontal="right" vertical="center"/>
    </xf>
    <xf numFmtId="0" fontId="59" fillId="0" borderId="0" xfId="0" applyFont="1" applyAlignment="1">
      <alignment horizontal="right" vertical="center"/>
    </xf>
    <xf numFmtId="0" fontId="60" fillId="0" borderId="0" xfId="0" applyFont="1">
      <alignment vertical="center"/>
    </xf>
    <xf numFmtId="0" fontId="23" fillId="0" borderId="0" xfId="0" applyFont="1" applyAlignment="1">
      <alignment vertical="top"/>
    </xf>
    <xf numFmtId="0" fontId="61" fillId="0" borderId="0" xfId="0" applyFont="1">
      <alignment vertical="center"/>
    </xf>
    <xf numFmtId="176" fontId="62" fillId="0" borderId="0" xfId="0" applyNumberFormat="1" applyFont="1" applyAlignment="1">
      <alignment horizontal="center" vertical="center"/>
    </xf>
    <xf numFmtId="0" fontId="64" fillId="0" borderId="0" xfId="0" applyFont="1">
      <alignment vertical="center"/>
    </xf>
    <xf numFmtId="0" fontId="13" fillId="0" borderId="0" xfId="0" applyFont="1">
      <alignment vertical="center"/>
    </xf>
    <xf numFmtId="179" fontId="65" fillId="0" borderId="0" xfId="0" applyNumberFormat="1" applyFont="1">
      <alignment vertical="center"/>
    </xf>
    <xf numFmtId="179" fontId="66" fillId="0" borderId="0" xfId="0" applyNumberFormat="1" applyFont="1">
      <alignment vertical="center"/>
    </xf>
    <xf numFmtId="0" fontId="67" fillId="0" borderId="0" xfId="0" applyFont="1">
      <alignment vertical="center"/>
    </xf>
    <xf numFmtId="0" fontId="68" fillId="0" borderId="0" xfId="0" applyFont="1">
      <alignment vertical="center"/>
    </xf>
    <xf numFmtId="179" fontId="61" fillId="0" borderId="0" xfId="0" applyNumberFormat="1" applyFont="1">
      <alignment vertical="center"/>
    </xf>
    <xf numFmtId="0" fontId="0" fillId="0" borderId="0" xfId="0" applyAlignment="1">
      <alignment horizontal="left" vertical="center"/>
    </xf>
    <xf numFmtId="179" fontId="70" fillId="0" borderId="0" xfId="0" applyNumberFormat="1" applyFont="1">
      <alignment vertical="center"/>
    </xf>
    <xf numFmtId="179" fontId="61" fillId="0" borderId="0" xfId="0" applyNumberFormat="1" applyFont="1" applyAlignment="1">
      <alignment vertical="center" wrapText="1"/>
    </xf>
    <xf numFmtId="179" fontId="13" fillId="0" borderId="0" xfId="0" applyNumberFormat="1" applyFont="1">
      <alignment vertical="center"/>
    </xf>
    <xf numFmtId="181" fontId="66" fillId="0" borderId="0" xfId="0" applyNumberFormat="1" applyFont="1" applyAlignment="1">
      <alignment horizontal="center" vertical="center"/>
    </xf>
    <xf numFmtId="181" fontId="0" fillId="0" borderId="0" xfId="0" applyNumberFormat="1" applyAlignment="1">
      <alignment horizontal="left" vertical="center"/>
    </xf>
    <xf numFmtId="0" fontId="0" fillId="0" borderId="39" xfId="0" applyBorder="1" applyAlignment="1">
      <alignment horizontal="center" vertical="center"/>
    </xf>
    <xf numFmtId="0" fontId="0" fillId="0" borderId="44" xfId="0" applyBorder="1" applyAlignment="1">
      <alignment horizontal="center" vertical="center"/>
    </xf>
    <xf numFmtId="182" fontId="0" fillId="0" borderId="1" xfId="0" applyNumberFormat="1" applyBorder="1" applyAlignment="1">
      <alignment horizontal="center" vertical="center"/>
    </xf>
    <xf numFmtId="182" fontId="0" fillId="0" borderId="2" xfId="0" applyNumberFormat="1" applyBorder="1" applyAlignment="1">
      <alignment horizontal="center" vertical="center"/>
    </xf>
    <xf numFmtId="183" fontId="0" fillId="0" borderId="1" xfId="0" applyNumberFormat="1" applyBorder="1" applyAlignment="1">
      <alignment horizontal="center" vertical="center"/>
    </xf>
    <xf numFmtId="0" fontId="72" fillId="0" borderId="0" xfId="0" applyFont="1" applyAlignment="1">
      <alignment horizontal="center" vertical="center" shrinkToFit="1"/>
    </xf>
    <xf numFmtId="0" fontId="0" fillId="0" borderId="1" xfId="0" applyBorder="1" applyAlignment="1">
      <alignment vertical="center" textRotation="255" shrinkToFit="1"/>
    </xf>
    <xf numFmtId="0" fontId="0" fillId="0" borderId="2" xfId="0" applyBorder="1" applyAlignment="1">
      <alignment vertical="center" textRotation="255" shrinkToFit="1"/>
    </xf>
    <xf numFmtId="0" fontId="72" fillId="0" borderId="0" xfId="0" applyFont="1" applyAlignment="1">
      <alignment vertical="center" textRotation="255" shrinkToFit="1"/>
    </xf>
    <xf numFmtId="0" fontId="0" fillId="0" borderId="0" xfId="0" applyAlignment="1">
      <alignment vertical="center" textRotation="255" shrinkToFit="1"/>
    </xf>
    <xf numFmtId="0" fontId="0" fillId="0" borderId="1" xfId="0" applyBorder="1" applyAlignment="1">
      <alignment horizontal="center" vertical="center"/>
    </xf>
    <xf numFmtId="184" fontId="0" fillId="0" borderId="1" xfId="6" applyNumberFormat="1" applyFont="1" applyFill="1" applyBorder="1" applyAlignment="1">
      <alignment horizontal="center" vertical="center"/>
    </xf>
    <xf numFmtId="0" fontId="0" fillId="0" borderId="0" xfId="0" applyAlignment="1">
      <alignment horizontal="center" vertical="center"/>
    </xf>
    <xf numFmtId="0" fontId="72" fillId="0" borderId="0" xfId="0" applyFont="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184" fontId="0" fillId="0" borderId="50" xfId="6" applyNumberFormat="1" applyFont="1" applyFill="1" applyBorder="1" applyAlignment="1">
      <alignment horizontal="center" vertical="center"/>
    </xf>
    <xf numFmtId="0" fontId="72" fillId="0" borderId="0" xfId="0" applyFont="1">
      <alignment vertical="center"/>
    </xf>
    <xf numFmtId="183" fontId="0" fillId="0" borderId="2" xfId="0" applyNumberFormat="1" applyBorder="1" applyAlignment="1">
      <alignment horizontal="center" vertical="center"/>
    </xf>
    <xf numFmtId="0" fontId="0" fillId="0" borderId="54" xfId="0" applyBorder="1" applyAlignment="1">
      <alignment horizontal="center" vertical="center"/>
    </xf>
    <xf numFmtId="0" fontId="0" fillId="7" borderId="1" xfId="0" applyFill="1" applyBorder="1" applyAlignment="1">
      <alignment vertical="center" textRotation="255" shrinkToFit="1"/>
    </xf>
    <xf numFmtId="0" fontId="47" fillId="0" borderId="0" xfId="7"/>
    <xf numFmtId="0" fontId="47" fillId="0" borderId="0" xfId="7" applyAlignment="1">
      <alignment vertical="center"/>
    </xf>
    <xf numFmtId="14" fontId="74" fillId="9" borderId="97" xfId="7" applyNumberFormat="1" applyFont="1" applyFill="1" applyBorder="1" applyAlignment="1">
      <alignment vertical="center" wrapText="1"/>
    </xf>
    <xf numFmtId="0" fontId="74" fillId="9" borderId="97" xfId="7" applyFont="1" applyFill="1" applyBorder="1" applyAlignment="1">
      <alignment vertical="center" wrapText="1"/>
    </xf>
    <xf numFmtId="14" fontId="74" fillId="0" borderId="1" xfId="7" applyNumberFormat="1" applyFont="1" applyBorder="1" applyAlignment="1">
      <alignment vertical="center" wrapText="1"/>
    </xf>
    <xf numFmtId="0" fontId="74" fillId="0" borderId="0" xfId="7" applyFont="1" applyAlignment="1">
      <alignment vertical="center" wrapText="1"/>
    </xf>
    <xf numFmtId="0" fontId="47" fillId="0" borderId="1" xfId="7" applyBorder="1" applyAlignment="1">
      <alignment horizontal="center" vertical="center"/>
    </xf>
    <xf numFmtId="0" fontId="47" fillId="0" borderId="0" xfId="7" applyAlignment="1">
      <alignment horizontal="center" vertical="center"/>
    </xf>
    <xf numFmtId="14" fontId="74" fillId="10" borderId="97" xfId="7" applyNumberFormat="1" applyFont="1" applyFill="1" applyBorder="1" applyAlignment="1">
      <alignment vertical="center" wrapText="1"/>
    </xf>
    <xf numFmtId="0" fontId="74" fillId="10" borderId="97" xfId="7" applyFont="1" applyFill="1" applyBorder="1" applyAlignment="1">
      <alignment vertical="center" wrapText="1"/>
    </xf>
    <xf numFmtId="14" fontId="74" fillId="9" borderId="98" xfId="7" applyNumberFormat="1" applyFont="1" applyFill="1" applyBorder="1" applyAlignment="1">
      <alignment vertical="center" wrapText="1"/>
    </xf>
    <xf numFmtId="0" fontId="74" fillId="9" borderId="98" xfId="7" applyFont="1" applyFill="1" applyBorder="1" applyAlignment="1">
      <alignment vertical="center" wrapText="1"/>
    </xf>
    <xf numFmtId="14" fontId="74" fillId="0" borderId="0" xfId="7" applyNumberFormat="1" applyFont="1" applyAlignment="1">
      <alignment vertical="center" wrapText="1"/>
    </xf>
    <xf numFmtId="183" fontId="74" fillId="0" borderId="0" xfId="7" applyNumberFormat="1" applyFont="1" applyAlignment="1">
      <alignment vertical="center" wrapText="1"/>
    </xf>
    <xf numFmtId="14" fontId="74" fillId="9" borderId="99" xfId="7" applyNumberFormat="1" applyFont="1" applyFill="1" applyBorder="1" applyAlignment="1">
      <alignment vertical="center" wrapText="1"/>
    </xf>
    <xf numFmtId="0" fontId="74" fillId="9" borderId="99" xfId="7" applyFont="1" applyFill="1" applyBorder="1" applyAlignment="1">
      <alignment vertical="center" wrapText="1"/>
    </xf>
    <xf numFmtId="14" fontId="74" fillId="9" borderId="1" xfId="7" applyNumberFormat="1" applyFont="1" applyFill="1" applyBorder="1" applyAlignment="1">
      <alignment vertical="center" wrapText="1"/>
    </xf>
    <xf numFmtId="0" fontId="74" fillId="9" borderId="1" xfId="7" applyFont="1" applyFill="1" applyBorder="1" applyAlignment="1">
      <alignment vertical="center" wrapText="1"/>
    </xf>
    <xf numFmtId="184" fontId="71" fillId="0" borderId="0" xfId="6" applyNumberFormat="1" applyFont="1" applyFill="1" applyBorder="1" applyAlignment="1">
      <alignment horizontal="center" vertical="center"/>
    </xf>
    <xf numFmtId="176" fontId="57" fillId="0" borderId="0" xfId="0" applyNumberFormat="1" applyFont="1" applyAlignment="1">
      <alignment horizontal="left" vertical="center"/>
    </xf>
    <xf numFmtId="179" fontId="57" fillId="0" borderId="0" xfId="0" applyNumberFormat="1" applyFont="1">
      <alignment vertical="center"/>
    </xf>
    <xf numFmtId="0" fontId="1" fillId="0" borderId="0" xfId="1"/>
    <xf numFmtId="14" fontId="1" fillId="0" borderId="105" xfId="1" applyNumberFormat="1" applyBorder="1" applyAlignment="1">
      <alignment horizontal="center" vertical="center"/>
    </xf>
    <xf numFmtId="0" fontId="1" fillId="0" borderId="106" xfId="1" applyBorder="1" applyAlignment="1">
      <alignment horizontal="center" vertical="center"/>
    </xf>
    <xf numFmtId="0" fontId="1" fillId="0" borderId="107" xfId="1" applyBorder="1" applyAlignment="1">
      <alignment horizontal="center" vertical="center"/>
    </xf>
    <xf numFmtId="49" fontId="1" fillId="0" borderId="104" xfId="1" applyNumberFormat="1" applyBorder="1" applyAlignment="1">
      <alignment horizontal="center" vertical="center"/>
    </xf>
    <xf numFmtId="49" fontId="1" fillId="0" borderId="101" xfId="1" applyNumberFormat="1" applyBorder="1" applyAlignment="1">
      <alignment horizontal="center" vertical="center"/>
    </xf>
    <xf numFmtId="0" fontId="1" fillId="0" borderId="34" xfId="1" applyBorder="1" applyAlignment="1">
      <alignment vertical="center"/>
    </xf>
    <xf numFmtId="49" fontId="1" fillId="0" borderId="44" xfId="1" applyNumberFormat="1" applyBorder="1" applyAlignment="1">
      <alignment horizontal="center" vertical="center"/>
    </xf>
    <xf numFmtId="49" fontId="1" fillId="0" borderId="1" xfId="1" applyNumberFormat="1" applyBorder="1" applyAlignment="1">
      <alignment horizontal="center" vertical="center"/>
    </xf>
    <xf numFmtId="0" fontId="1" fillId="0" borderId="57" xfId="1" applyBorder="1" applyAlignment="1">
      <alignment vertical="center"/>
    </xf>
    <xf numFmtId="0" fontId="1" fillId="0" borderId="57" xfId="1" applyBorder="1" applyAlignment="1">
      <alignment vertical="center" wrapText="1"/>
    </xf>
    <xf numFmtId="49" fontId="1" fillId="0" borderId="49" xfId="1" applyNumberFormat="1" applyBorder="1" applyAlignment="1">
      <alignment horizontal="center" vertical="center"/>
    </xf>
    <xf numFmtId="49" fontId="1" fillId="0" borderId="50" xfId="1" applyNumberFormat="1" applyBorder="1" applyAlignment="1">
      <alignment horizontal="center" vertical="center"/>
    </xf>
    <xf numFmtId="0" fontId="1" fillId="0" borderId="58" xfId="1" applyBorder="1" applyAlignment="1">
      <alignment vertical="center"/>
    </xf>
    <xf numFmtId="0" fontId="75" fillId="0" borderId="0" xfId="3" applyFont="1">
      <alignment vertical="center"/>
    </xf>
    <xf numFmtId="0" fontId="76" fillId="0" borderId="0" xfId="3" applyFont="1" applyAlignment="1">
      <alignment vertical="center" wrapText="1"/>
    </xf>
    <xf numFmtId="0" fontId="75" fillId="0" borderId="0" xfId="3" quotePrefix="1" applyFont="1" applyAlignment="1">
      <alignment horizontal="right" vertical="center"/>
    </xf>
    <xf numFmtId="0" fontId="75" fillId="0" borderId="0" xfId="3" applyFont="1" applyAlignment="1">
      <alignment horizontal="left" vertical="center"/>
    </xf>
    <xf numFmtId="0" fontId="75" fillId="0" borderId="0" xfId="3" applyFont="1" applyAlignment="1">
      <alignment horizontal="distributed" vertical="center"/>
    </xf>
    <xf numFmtId="0" fontId="75" fillId="0" borderId="0" xfId="3" applyFont="1" applyAlignment="1">
      <alignment horizontal="distributed" vertical="center" shrinkToFit="1"/>
    </xf>
    <xf numFmtId="0" fontId="77" fillId="0" borderId="0" xfId="3" applyFont="1">
      <alignment vertical="center"/>
    </xf>
    <xf numFmtId="0" fontId="78" fillId="0" borderId="0" xfId="3" applyFont="1">
      <alignment vertical="center"/>
    </xf>
    <xf numFmtId="0" fontId="75" fillId="0" borderId="0" xfId="3" applyFont="1" applyAlignment="1">
      <alignment vertical="top"/>
    </xf>
    <xf numFmtId="0" fontId="79" fillId="0" borderId="0" xfId="3" applyFont="1">
      <alignment vertical="center"/>
    </xf>
    <xf numFmtId="0" fontId="81" fillId="0" borderId="0" xfId="8" applyFont="1">
      <alignment vertical="center"/>
    </xf>
    <xf numFmtId="0" fontId="81" fillId="0" borderId="2" xfId="8" applyFont="1" applyBorder="1" applyAlignment="1">
      <alignment horizontal="left" vertical="center"/>
    </xf>
    <xf numFmtId="0" fontId="82" fillId="0" borderId="0" xfId="8" applyFont="1">
      <alignment vertical="center"/>
    </xf>
    <xf numFmtId="0" fontId="83" fillId="0" borderId="0" xfId="8" applyFont="1" applyAlignment="1"/>
    <xf numFmtId="0" fontId="81" fillId="0" borderId="0" xfId="8" applyFont="1" applyAlignment="1"/>
    <xf numFmtId="0" fontId="81" fillId="0" borderId="2" xfId="8" applyFont="1" applyBorder="1">
      <alignment vertical="center"/>
    </xf>
    <xf numFmtId="0" fontId="75" fillId="0" borderId="108" xfId="3" applyFont="1" applyBorder="1" applyAlignment="1">
      <alignment horizontal="center" vertical="center"/>
    </xf>
    <xf numFmtId="0" fontId="75" fillId="0" borderId="0" xfId="3" applyFont="1" applyAlignment="1">
      <alignment horizontal="center" vertical="center"/>
    </xf>
    <xf numFmtId="0" fontId="75" fillId="0" borderId="0" xfId="3" applyFont="1" applyAlignment="1">
      <alignment horizontal="left" vertical="center" shrinkToFit="1"/>
    </xf>
    <xf numFmtId="0" fontId="75" fillId="11" borderId="0" xfId="3" applyFont="1" applyFill="1" applyAlignment="1">
      <alignment horizontal="center" vertical="center"/>
    </xf>
    <xf numFmtId="0" fontId="75" fillId="11" borderId="0" xfId="3" applyFont="1" applyFill="1">
      <alignment vertical="center"/>
    </xf>
    <xf numFmtId="0" fontId="75" fillId="13" borderId="0" xfId="3" applyFont="1" applyFill="1" applyAlignment="1">
      <alignment horizontal="right" vertical="center"/>
    </xf>
    <xf numFmtId="0" fontId="75" fillId="13" borderId="0" xfId="3" applyFont="1" applyFill="1" applyAlignment="1">
      <alignment horizontal="left" vertical="center"/>
    </xf>
    <xf numFmtId="0" fontId="75" fillId="13" borderId="0" xfId="3" applyFont="1" applyFill="1" applyAlignment="1">
      <alignment vertical="top"/>
    </xf>
    <xf numFmtId="0" fontId="75" fillId="13" borderId="0" xfId="3" applyFont="1" applyFill="1" applyAlignment="1">
      <alignment horizontal="center" vertical="center"/>
    </xf>
    <xf numFmtId="0" fontId="75" fillId="13" borderId="0" xfId="3" applyFont="1" applyFill="1">
      <alignment vertical="center"/>
    </xf>
    <xf numFmtId="0" fontId="75" fillId="14" borderId="0" xfId="3" applyFont="1" applyFill="1" applyAlignment="1">
      <alignment horizontal="center" vertical="center"/>
    </xf>
    <xf numFmtId="0" fontId="75" fillId="14" borderId="0" xfId="3" applyFont="1" applyFill="1">
      <alignment vertical="center"/>
    </xf>
    <xf numFmtId="0" fontId="10" fillId="3" borderId="0" xfId="1" applyFont="1" applyFill="1" applyAlignment="1">
      <alignment horizontal="left" vertical="center"/>
    </xf>
    <xf numFmtId="0" fontId="10" fillId="3" borderId="0" xfId="1" applyFont="1" applyFill="1" applyAlignment="1">
      <alignment vertical="center"/>
    </xf>
    <xf numFmtId="0" fontId="85" fillId="3" borderId="1" xfId="1" applyFont="1" applyFill="1" applyBorder="1" applyAlignment="1">
      <alignment vertical="center"/>
    </xf>
    <xf numFmtId="0" fontId="86" fillId="3" borderId="1" xfId="1" applyFont="1" applyFill="1" applyBorder="1" applyAlignment="1">
      <alignment vertical="center"/>
    </xf>
    <xf numFmtId="0" fontId="0" fillId="0" borderId="44" xfId="0" applyBorder="1" applyAlignment="1">
      <alignment horizontal="center" vertical="center" textRotation="255" shrinkToFit="1"/>
    </xf>
    <xf numFmtId="0" fontId="0" fillId="0" borderId="103" xfId="0" applyBorder="1" applyAlignment="1">
      <alignment horizontal="center" vertical="center" textRotation="255" shrinkToFit="1"/>
    </xf>
    <xf numFmtId="179" fontId="66" fillId="0" borderId="0" xfId="0" applyNumberFormat="1" applyFont="1" applyAlignment="1">
      <alignment horizontal="center" vertical="center"/>
    </xf>
    <xf numFmtId="0" fontId="23" fillId="0" borderId="0" xfId="0" applyFont="1">
      <alignment vertical="center"/>
    </xf>
    <xf numFmtId="0" fontId="23" fillId="0" borderId="35" xfId="0" applyFont="1" applyBorder="1" applyAlignment="1">
      <alignment horizontal="right" vertical="center"/>
    </xf>
    <xf numFmtId="0" fontId="69" fillId="0" borderId="84" xfId="0" applyFont="1" applyBorder="1">
      <alignment vertical="center"/>
    </xf>
    <xf numFmtId="0" fontId="61" fillId="0" borderId="84" xfId="0" applyFont="1" applyBorder="1">
      <alignment vertical="center"/>
    </xf>
    <xf numFmtId="179" fontId="23" fillId="0" borderId="84" xfId="0" applyNumberFormat="1" applyFont="1" applyBorder="1">
      <alignment vertical="center"/>
    </xf>
    <xf numFmtId="179" fontId="23" fillId="0" borderId="84" xfId="0" applyNumberFormat="1" applyFont="1" applyBorder="1" applyAlignment="1">
      <alignment horizontal="center" vertical="center"/>
    </xf>
    <xf numFmtId="179" fontId="65" fillId="0" borderId="84" xfId="0" applyNumberFormat="1" applyFont="1" applyBorder="1" applyAlignment="1">
      <alignment horizontal="right" vertical="center"/>
    </xf>
    <xf numFmtId="179" fontId="65" fillId="0" borderId="84" xfId="0" applyNumberFormat="1" applyFont="1" applyBorder="1" applyAlignment="1">
      <alignment horizontal="center" vertical="center"/>
    </xf>
    <xf numFmtId="0" fontId="13" fillId="0" borderId="84" xfId="0" applyFont="1" applyBorder="1">
      <alignment vertical="center"/>
    </xf>
    <xf numFmtId="179" fontId="65" fillId="0" borderId="84" xfId="0" applyNumberFormat="1" applyFont="1" applyBorder="1">
      <alignment vertical="center"/>
    </xf>
    <xf numFmtId="179" fontId="66" fillId="0" borderId="84" xfId="0" applyNumberFormat="1" applyFont="1" applyBorder="1">
      <alignment vertical="center"/>
    </xf>
    <xf numFmtId="0" fontId="0" fillId="0" borderId="84" xfId="0" applyBorder="1">
      <alignment vertical="center"/>
    </xf>
    <xf numFmtId="0" fontId="67" fillId="0" borderId="84" xfId="0" applyFont="1" applyBorder="1">
      <alignment vertical="center"/>
    </xf>
    <xf numFmtId="0" fontId="68" fillId="0" borderId="84" xfId="0" applyFont="1" applyBorder="1">
      <alignment vertical="center"/>
    </xf>
    <xf numFmtId="179" fontId="87" fillId="0" borderId="0" xfId="0" applyNumberFormat="1" applyFont="1">
      <alignment vertical="center"/>
    </xf>
    <xf numFmtId="179" fontId="88" fillId="0" borderId="0" xfId="0" applyNumberFormat="1" applyFont="1">
      <alignment vertical="center"/>
    </xf>
    <xf numFmtId="179" fontId="61" fillId="0" borderId="0" xfId="0" applyNumberFormat="1" applyFont="1" applyAlignment="1">
      <alignment horizontal="right" vertical="center"/>
    </xf>
    <xf numFmtId="179" fontId="63" fillId="0" borderId="0" xfId="0" applyNumberFormat="1" applyFont="1">
      <alignment vertical="center"/>
    </xf>
    <xf numFmtId="14" fontId="68" fillId="0" borderId="0" xfId="0" applyNumberFormat="1" applyFont="1">
      <alignment vertical="center"/>
    </xf>
    <xf numFmtId="0" fontId="66" fillId="0" borderId="0" xfId="0" applyFont="1" applyAlignment="1">
      <alignment horizontal="center" vertical="center"/>
    </xf>
    <xf numFmtId="0" fontId="71" fillId="0" borderId="0" xfId="0" applyFont="1" applyAlignment="1">
      <alignment horizontal="center" vertical="top" textRotation="255" shrinkToFit="1"/>
    </xf>
    <xf numFmtId="0" fontId="0" fillId="7" borderId="57" xfId="0" applyFill="1" applyBorder="1" applyAlignment="1">
      <alignment horizontal="center" vertical="center"/>
    </xf>
    <xf numFmtId="185" fontId="21" fillId="0" borderId="57" xfId="0" applyNumberFormat="1" applyFont="1" applyBorder="1" applyAlignment="1">
      <alignment horizontal="center" vertical="center"/>
    </xf>
    <xf numFmtId="185" fontId="71" fillId="0" borderId="0" xfId="0" applyNumberFormat="1" applyFont="1" applyAlignment="1">
      <alignment horizontal="center" vertical="center"/>
    </xf>
    <xf numFmtId="0" fontId="0" fillId="7" borderId="58" xfId="0" applyFill="1" applyBorder="1" applyAlignment="1">
      <alignment horizontal="center" vertical="center"/>
    </xf>
    <xf numFmtId="184" fontId="21" fillId="0" borderId="58" xfId="6" applyNumberFormat="1" applyFont="1" applyFill="1" applyBorder="1" applyAlignment="1">
      <alignment horizontal="center" vertical="center"/>
    </xf>
    <xf numFmtId="0" fontId="71" fillId="0" borderId="0" xfId="0" applyFont="1" applyAlignment="1">
      <alignment horizontal="center" vertical="center" textRotation="255" shrinkToFit="1"/>
    </xf>
    <xf numFmtId="185" fontId="13" fillId="0" borderId="57" xfId="0" applyNumberFormat="1" applyFont="1" applyBorder="1" applyAlignment="1">
      <alignment horizontal="center" vertical="center"/>
    </xf>
    <xf numFmtId="184" fontId="13" fillId="0" borderId="58" xfId="6" applyNumberFormat="1" applyFont="1" applyFill="1" applyBorder="1" applyAlignment="1">
      <alignment horizontal="center" vertical="center"/>
    </xf>
    <xf numFmtId="179" fontId="23" fillId="0" borderId="0" xfId="0" applyNumberFormat="1" applyFont="1">
      <alignment vertical="center"/>
    </xf>
    <xf numFmtId="0" fontId="58" fillId="0" borderId="0" xfId="0" applyFont="1">
      <alignment vertical="center"/>
    </xf>
    <xf numFmtId="0" fontId="0" fillId="0" borderId="0" xfId="0" applyAlignment="1">
      <alignment shrinkToFit="1"/>
    </xf>
    <xf numFmtId="0" fontId="0" fillId="0" borderId="100" xfId="0" applyBorder="1" applyAlignment="1">
      <alignment vertical="center" textRotation="255" shrinkToFit="1"/>
    </xf>
    <xf numFmtId="0" fontId="0" fillId="0" borderId="48" xfId="0" applyBorder="1" applyAlignment="1">
      <alignment vertical="center" textRotation="255" shrinkToFit="1"/>
    </xf>
    <xf numFmtId="0" fontId="0" fillId="0" borderId="40" xfId="0" applyBorder="1" applyAlignment="1">
      <alignment horizontal="center" vertical="center"/>
    </xf>
    <xf numFmtId="0" fontId="0" fillId="0" borderId="15" xfId="0" applyBorder="1" applyAlignment="1">
      <alignment horizontal="center" vertical="center"/>
    </xf>
    <xf numFmtId="184" fontId="0" fillId="0" borderId="40" xfId="6" applyNumberFormat="1" applyFont="1" applyFill="1" applyBorder="1" applyAlignment="1">
      <alignment horizontal="center" vertical="center"/>
    </xf>
    <xf numFmtId="0" fontId="0" fillId="7" borderId="96" xfId="0" applyFill="1" applyBorder="1" applyAlignment="1">
      <alignment horizontal="center" vertical="center"/>
    </xf>
    <xf numFmtId="185" fontId="21" fillId="0" borderId="96" xfId="0" applyNumberFormat="1" applyFont="1" applyBorder="1" applyAlignment="1">
      <alignment horizontal="center" vertical="center"/>
    </xf>
    <xf numFmtId="0" fontId="0" fillId="0" borderId="104" xfId="0" applyBorder="1" applyAlignment="1">
      <alignment horizontal="center" vertical="center"/>
    </xf>
    <xf numFmtId="0" fontId="0" fillId="0" borderId="101" xfId="0" applyBorder="1" applyAlignment="1">
      <alignment horizontal="center" vertical="center"/>
    </xf>
    <xf numFmtId="0" fontId="0" fillId="0" borderId="46" xfId="0" applyBorder="1" applyAlignment="1">
      <alignment horizontal="center" vertical="center"/>
    </xf>
    <xf numFmtId="184" fontId="0" fillId="0" borderId="101" xfId="6" applyNumberFormat="1" applyFont="1" applyFill="1" applyBorder="1" applyAlignment="1">
      <alignment horizontal="center" vertical="center"/>
    </xf>
    <xf numFmtId="0" fontId="0" fillId="7" borderId="34" xfId="0" applyFill="1" applyBorder="1" applyAlignment="1">
      <alignment horizontal="center" vertical="center"/>
    </xf>
    <xf numFmtId="0" fontId="0" fillId="0" borderId="103" xfId="0" applyBorder="1" applyAlignment="1">
      <alignment horizontal="center" vertical="center"/>
    </xf>
    <xf numFmtId="0" fontId="0" fillId="0" borderId="100" xfId="0" applyBorder="1" applyAlignment="1">
      <alignment horizontal="center" vertical="center"/>
    </xf>
    <xf numFmtId="0" fontId="0" fillId="0" borderId="48" xfId="0" applyBorder="1" applyAlignment="1">
      <alignment horizontal="center" vertical="center"/>
    </xf>
    <xf numFmtId="184" fontId="0" fillId="0" borderId="100" xfId="6" applyNumberFormat="1" applyFont="1" applyFill="1" applyBorder="1" applyAlignment="1">
      <alignment horizontal="center" vertical="center"/>
    </xf>
    <xf numFmtId="0" fontId="0" fillId="7" borderId="37" xfId="0" applyFill="1" applyBorder="1" applyAlignment="1">
      <alignment horizontal="center" vertical="center"/>
    </xf>
    <xf numFmtId="185" fontId="13" fillId="0" borderId="96" xfId="0" applyNumberFormat="1" applyFont="1" applyBorder="1" applyAlignment="1">
      <alignment horizontal="center" vertical="center"/>
    </xf>
    <xf numFmtId="0" fontId="47" fillId="8" borderId="1" xfId="7" applyFill="1" applyBorder="1" applyAlignment="1">
      <alignment horizontal="center" vertical="center"/>
    </xf>
    <xf numFmtId="0" fontId="74" fillId="9" borderId="97" xfId="7" applyFont="1" applyFill="1" applyBorder="1" applyAlignment="1">
      <alignment horizontal="center" vertical="center" wrapText="1"/>
    </xf>
    <xf numFmtId="183" fontId="74" fillId="0" borderId="1" xfId="7" applyNumberFormat="1" applyFont="1" applyBorder="1" applyAlignment="1">
      <alignment horizontal="center" vertical="center" wrapText="1"/>
    </xf>
    <xf numFmtId="0" fontId="74" fillId="0" borderId="0" xfId="7" applyFont="1" applyAlignment="1">
      <alignment horizontal="center" vertical="center" wrapText="1"/>
    </xf>
    <xf numFmtId="0" fontId="74" fillId="10" borderId="97" xfId="7" applyFont="1" applyFill="1" applyBorder="1" applyAlignment="1">
      <alignment horizontal="center" vertical="center" wrapText="1"/>
    </xf>
    <xf numFmtId="0" fontId="74" fillId="9" borderId="98" xfId="7" applyFont="1" applyFill="1" applyBorder="1" applyAlignment="1">
      <alignment horizontal="center" vertical="center" wrapText="1"/>
    </xf>
    <xf numFmtId="0" fontId="74" fillId="9" borderId="99" xfId="7" applyFont="1" applyFill="1" applyBorder="1" applyAlignment="1">
      <alignment horizontal="center" vertical="center" wrapText="1"/>
    </xf>
    <xf numFmtId="0" fontId="74" fillId="9" borderId="1" xfId="7" applyFont="1" applyFill="1" applyBorder="1" applyAlignment="1">
      <alignment horizontal="center" vertical="center" wrapText="1"/>
    </xf>
    <xf numFmtId="0" fontId="15" fillId="0" borderId="19" xfId="3" applyFont="1" applyBorder="1">
      <alignment vertical="center"/>
    </xf>
    <xf numFmtId="0" fontId="15" fillId="0" borderId="0" xfId="3" applyFont="1">
      <alignment vertical="center"/>
    </xf>
    <xf numFmtId="0" fontId="49" fillId="0" borderId="0" xfId="3" applyFont="1" applyAlignment="1">
      <alignment vertical="top" wrapText="1"/>
    </xf>
    <xf numFmtId="0" fontId="44" fillId="0" borderId="86" xfId="5" applyNumberFormat="1" applyFont="1" applyBorder="1" applyAlignment="1">
      <alignment vertical="center"/>
    </xf>
    <xf numFmtId="49" fontId="44" fillId="0" borderId="74" xfId="5" applyNumberFormat="1" applyFont="1" applyBorder="1" applyAlignment="1">
      <alignment vertical="center"/>
    </xf>
    <xf numFmtId="0" fontId="44" fillId="0" borderId="93" xfId="5" applyFont="1" applyBorder="1">
      <alignment vertical="center"/>
    </xf>
    <xf numFmtId="0" fontId="0" fillId="0" borderId="93" xfId="0" applyBorder="1">
      <alignment vertical="center"/>
    </xf>
    <xf numFmtId="0" fontId="0" fillId="0" borderId="81" xfId="0" applyBorder="1">
      <alignment vertical="center"/>
    </xf>
    <xf numFmtId="0" fontId="0" fillId="0" borderId="82" xfId="0" applyBorder="1">
      <alignment vertical="center"/>
    </xf>
    <xf numFmtId="0" fontId="0" fillId="0" borderId="113" xfId="0" applyBorder="1">
      <alignment vertical="center"/>
    </xf>
    <xf numFmtId="0" fontId="0" fillId="0" borderId="0" xfId="0" applyBorder="1">
      <alignment vertical="center"/>
    </xf>
    <xf numFmtId="0" fontId="0" fillId="0" borderId="114" xfId="0" applyBorder="1">
      <alignment vertical="center"/>
    </xf>
    <xf numFmtId="0" fontId="0" fillId="0" borderId="115" xfId="0" applyBorder="1">
      <alignment vertical="center"/>
    </xf>
    <xf numFmtId="0" fontId="0" fillId="0" borderId="71" xfId="0" applyBorder="1">
      <alignment vertical="center"/>
    </xf>
    <xf numFmtId="0" fontId="0" fillId="0" borderId="0" xfId="0" applyBorder="1" applyAlignment="1">
      <alignment horizontal="center" vertical="center"/>
    </xf>
    <xf numFmtId="0" fontId="0" fillId="0" borderId="0" xfId="0" applyBorder="1">
      <alignment vertical="center"/>
    </xf>
    <xf numFmtId="0" fontId="91" fillId="0" borderId="0" xfId="0" applyFont="1" applyBorder="1" applyAlignment="1">
      <alignment vertical="center"/>
    </xf>
    <xf numFmtId="0" fontId="63" fillId="0" borderId="0" xfId="0" applyFont="1" applyBorder="1" applyAlignment="1">
      <alignment vertical="center"/>
    </xf>
    <xf numFmtId="0" fontId="0" fillId="0" borderId="0" xfId="0" applyBorder="1" applyAlignment="1">
      <alignment horizontal="right" vertical="center"/>
    </xf>
    <xf numFmtId="0" fontId="0" fillId="0" borderId="0" xfId="0" applyBorder="1" applyAlignment="1">
      <alignment horizontal="right" vertical="center"/>
    </xf>
    <xf numFmtId="0" fontId="0" fillId="0" borderId="92" xfId="0" applyBorder="1">
      <alignment vertical="center"/>
    </xf>
    <xf numFmtId="0" fontId="0" fillId="0" borderId="5" xfId="0" applyBorder="1">
      <alignment vertical="center"/>
    </xf>
    <xf numFmtId="0" fontId="93" fillId="0" borderId="0" xfId="5" applyFont="1">
      <alignment vertical="center"/>
    </xf>
    <xf numFmtId="0" fontId="81" fillId="0" borderId="0" xfId="5" applyFont="1">
      <alignment vertical="center"/>
    </xf>
    <xf numFmtId="0" fontId="94" fillId="0" borderId="0" xfId="5" applyFont="1" applyAlignment="1">
      <alignment horizontal="right" vertical="center"/>
    </xf>
    <xf numFmtId="0" fontId="95" fillId="7" borderId="0" xfId="5" applyFont="1" applyFill="1">
      <alignment vertical="center"/>
    </xf>
    <xf numFmtId="0" fontId="96" fillId="0" borderId="0" xfId="5" applyFont="1" applyAlignment="1">
      <alignment horizontal="right" vertical="center" wrapText="1"/>
    </xf>
    <xf numFmtId="0" fontId="82" fillId="11" borderId="1" xfId="5" applyFont="1" applyFill="1" applyBorder="1" applyAlignment="1">
      <alignment horizontal="center" vertical="center" wrapText="1" shrinkToFit="1"/>
    </xf>
    <xf numFmtId="0" fontId="99" fillId="11" borderId="1" xfId="5" applyFont="1" applyFill="1" applyBorder="1" applyAlignment="1">
      <alignment horizontal="center" vertical="center" wrapText="1" shrinkToFit="1"/>
    </xf>
    <xf numFmtId="0" fontId="100" fillId="7" borderId="57" xfId="5" applyFont="1" applyFill="1" applyBorder="1" applyAlignment="1">
      <alignment horizontal="center" vertical="center"/>
    </xf>
    <xf numFmtId="0" fontId="100" fillId="0" borderId="3" xfId="5" applyFont="1" applyBorder="1" applyAlignment="1">
      <alignment horizontal="center" vertical="center"/>
    </xf>
    <xf numFmtId="0" fontId="98" fillId="0" borderId="1" xfId="5" applyFont="1" applyBorder="1" applyAlignment="1">
      <alignment horizontal="center" vertical="center" shrinkToFit="1"/>
    </xf>
    <xf numFmtId="0" fontId="100" fillId="0" borderId="57" xfId="5" applyFont="1" applyBorder="1" applyAlignment="1">
      <alignment horizontal="center" vertical="center"/>
    </xf>
    <xf numFmtId="0" fontId="100" fillId="7" borderId="3" xfId="5" applyFont="1" applyFill="1" applyBorder="1" applyAlignment="1">
      <alignment horizontal="center" vertical="center"/>
    </xf>
    <xf numFmtId="0" fontId="98" fillId="0" borderId="1" xfId="5" applyFont="1" applyBorder="1" applyAlignment="1">
      <alignment horizontal="center" vertical="center"/>
    </xf>
    <xf numFmtId="0" fontId="102" fillId="7" borderId="57" xfId="5" applyFont="1" applyFill="1" applyBorder="1" applyAlignment="1">
      <alignment horizontal="center" vertical="center"/>
    </xf>
    <xf numFmtId="0" fontId="103" fillId="0" borderId="1" xfId="5" applyFont="1" applyBorder="1" applyAlignment="1">
      <alignment horizontal="center" vertical="center" shrinkToFit="1"/>
    </xf>
    <xf numFmtId="0" fontId="103" fillId="0" borderId="1" xfId="5" applyFont="1" applyBorder="1" applyAlignment="1">
      <alignment horizontal="center" vertical="center"/>
    </xf>
    <xf numFmtId="0" fontId="98" fillId="0" borderId="100" xfId="5" applyFont="1" applyBorder="1" applyAlignment="1">
      <alignment horizontal="center" vertical="center" shrinkToFit="1"/>
    </xf>
    <xf numFmtId="0" fontId="102" fillId="7" borderId="3" xfId="5" applyFont="1" applyFill="1" applyBorder="1" applyAlignment="1">
      <alignment horizontal="center" vertical="center"/>
    </xf>
    <xf numFmtId="0" fontId="100" fillId="11" borderId="57" xfId="5" applyFont="1" applyFill="1" applyBorder="1" applyAlignment="1">
      <alignment horizontal="center" vertical="center"/>
    </xf>
    <xf numFmtId="0" fontId="100" fillId="11" borderId="3" xfId="5" applyFont="1" applyFill="1" applyBorder="1" applyAlignment="1">
      <alignment horizontal="center" vertical="center"/>
    </xf>
    <xf numFmtId="0" fontId="98" fillId="11" borderId="1" xfId="5" applyFont="1" applyFill="1" applyBorder="1" applyAlignment="1">
      <alignment horizontal="center" vertical="center" shrinkToFit="1"/>
    </xf>
    <xf numFmtId="0" fontId="99" fillId="0" borderId="102" xfId="5" applyFont="1" applyBorder="1" applyAlignment="1">
      <alignment vertical="center" shrinkToFit="1"/>
    </xf>
    <xf numFmtId="0" fontId="99" fillId="0" borderId="101" xfId="5" applyFont="1" applyBorder="1" applyAlignment="1">
      <alignment vertical="center" shrinkToFit="1"/>
    </xf>
    <xf numFmtId="0" fontId="98" fillId="15" borderId="103" xfId="5" applyFont="1" applyFill="1" applyBorder="1" applyAlignment="1">
      <alignment horizontal="center" vertical="center"/>
    </xf>
    <xf numFmtId="0" fontId="100" fillId="7" borderId="37" xfId="5" applyFont="1" applyFill="1" applyBorder="1" applyAlignment="1">
      <alignment horizontal="center" vertical="center"/>
    </xf>
    <xf numFmtId="0" fontId="100" fillId="0" borderId="4" xfId="5" applyFont="1" applyBorder="1" applyAlignment="1">
      <alignment horizontal="center" vertical="center"/>
    </xf>
    <xf numFmtId="0" fontId="100" fillId="0" borderId="58" xfId="5" applyFont="1" applyBorder="1" applyAlignment="1">
      <alignment horizontal="center" vertical="center"/>
    </xf>
    <xf numFmtId="0" fontId="81" fillId="0" borderId="0" xfId="5" applyFont="1" applyAlignment="1">
      <alignment horizontal="center" vertical="center"/>
    </xf>
    <xf numFmtId="0" fontId="105" fillId="0" borderId="0" xfId="5" applyFont="1" applyBorder="1">
      <alignment vertical="center"/>
    </xf>
    <xf numFmtId="0" fontId="105" fillId="0" borderId="0" xfId="5" applyFont="1">
      <alignment vertical="center"/>
    </xf>
    <xf numFmtId="0" fontId="105" fillId="0" borderId="0" xfId="5" applyFont="1" applyAlignment="1">
      <alignment horizontal="left" vertical="center"/>
    </xf>
    <xf numFmtId="0" fontId="10" fillId="3" borderId="0" xfId="1" applyFont="1" applyFill="1" applyBorder="1" applyAlignment="1">
      <alignment vertical="center" wrapText="1"/>
    </xf>
    <xf numFmtId="0" fontId="106" fillId="3" borderId="0" xfId="1" applyFont="1" applyFill="1" applyAlignment="1">
      <alignment vertical="center"/>
    </xf>
    <xf numFmtId="0" fontId="47" fillId="7" borderId="2" xfId="5" applyFill="1" applyBorder="1">
      <alignment vertical="center"/>
    </xf>
    <xf numFmtId="0" fontId="47" fillId="17" borderId="1" xfId="5" applyFill="1" applyBorder="1">
      <alignment vertical="center"/>
    </xf>
    <xf numFmtId="0" fontId="47" fillId="18" borderId="1" xfId="5" applyFill="1" applyBorder="1">
      <alignment vertical="center"/>
    </xf>
    <xf numFmtId="0" fontId="47" fillId="0" borderId="0" xfId="5">
      <alignment vertical="center"/>
    </xf>
    <xf numFmtId="0" fontId="47" fillId="0" borderId="2" xfId="5" applyBorder="1">
      <alignment vertical="center"/>
    </xf>
    <xf numFmtId="0" fontId="47" fillId="0" borderId="1" xfId="5" applyBorder="1">
      <alignment vertical="center"/>
    </xf>
    <xf numFmtId="0" fontId="47" fillId="7" borderId="1" xfId="5" applyFill="1" applyBorder="1">
      <alignment vertical="center"/>
    </xf>
    <xf numFmtId="0" fontId="95" fillId="7" borderId="0" xfId="5" applyNumberFormat="1" applyFont="1" applyFill="1">
      <alignment vertical="center"/>
    </xf>
    <xf numFmtId="49" fontId="1" fillId="16" borderId="44" xfId="1" applyNumberFormat="1" applyFill="1" applyBorder="1" applyAlignment="1">
      <alignment horizontal="center" vertical="center"/>
    </xf>
    <xf numFmtId="49" fontId="1" fillId="16" borderId="1" xfId="1" applyNumberFormat="1" applyFill="1" applyBorder="1" applyAlignment="1">
      <alignment horizontal="center" vertical="center"/>
    </xf>
    <xf numFmtId="0" fontId="1" fillId="16" borderId="57" xfId="1" applyFill="1" applyBorder="1" applyAlignment="1">
      <alignment vertical="center" wrapText="1"/>
    </xf>
    <xf numFmtId="0" fontId="108" fillId="0" borderId="0" xfId="1" applyFont="1" applyAlignment="1">
      <alignment horizontal="center" vertical="center"/>
    </xf>
    <xf numFmtId="0" fontId="1" fillId="0" borderId="0" xfId="1" applyAlignment="1">
      <alignment vertical="center"/>
    </xf>
    <xf numFmtId="0" fontId="1" fillId="0" borderId="0" xfId="1" applyAlignment="1">
      <alignment horizontal="left" vertical="center" indent="1"/>
    </xf>
    <xf numFmtId="176" fontId="109" fillId="0" borderId="3" xfId="1" applyNumberFormat="1" applyFont="1" applyBorder="1" applyAlignment="1">
      <alignment horizontal="center" vertical="center"/>
    </xf>
    <xf numFmtId="0" fontId="109" fillId="0" borderId="0" xfId="1" applyFont="1" applyAlignment="1">
      <alignment vertical="center"/>
    </xf>
    <xf numFmtId="0" fontId="109" fillId="0" borderId="3" xfId="1" applyFont="1" applyBorder="1" applyAlignment="1">
      <alignment vertical="center"/>
    </xf>
    <xf numFmtId="0" fontId="109" fillId="0" borderId="1" xfId="1" applyFont="1" applyBorder="1" applyAlignment="1">
      <alignment horizontal="center" vertical="center"/>
    </xf>
    <xf numFmtId="38" fontId="110" fillId="19" borderId="1" xfId="10" applyFont="1" applyFill="1" applyBorder="1" applyAlignment="1">
      <alignment horizontal="center" vertical="center"/>
    </xf>
    <xf numFmtId="38" fontId="110" fillId="0" borderId="3" xfId="10" applyFont="1" applyFill="1" applyBorder="1" applyAlignment="1">
      <alignment horizontal="center" vertical="center"/>
    </xf>
    <xf numFmtId="0" fontId="109" fillId="0" borderId="100" xfId="1" applyFont="1" applyBorder="1" applyAlignment="1">
      <alignment horizontal="center" vertical="center"/>
    </xf>
    <xf numFmtId="0" fontId="109" fillId="19" borderId="101" xfId="1" quotePrefix="1" applyFont="1" applyFill="1" applyBorder="1" applyAlignment="1">
      <alignment horizontal="center" vertical="center"/>
    </xf>
    <xf numFmtId="0" fontId="109" fillId="0" borderId="101" xfId="1" quotePrefix="1" applyFont="1" applyBorder="1" applyAlignment="1">
      <alignment horizontal="center" vertical="center"/>
    </xf>
    <xf numFmtId="0" fontId="109" fillId="15" borderId="2" xfId="1" applyFont="1" applyFill="1" applyBorder="1" applyAlignment="1">
      <alignment vertical="center"/>
    </xf>
    <xf numFmtId="0" fontId="109" fillId="15" borderId="3" xfId="1" applyFont="1" applyFill="1" applyBorder="1" applyAlignment="1">
      <alignment vertical="center"/>
    </xf>
    <xf numFmtId="0" fontId="111" fillId="19" borderId="101" xfId="1" applyFont="1" applyFill="1" applyBorder="1" applyAlignment="1">
      <alignment horizontal="center" vertical="center"/>
    </xf>
    <xf numFmtId="0" fontId="112" fillId="15" borderId="101" xfId="1" applyFont="1" applyFill="1" applyBorder="1" applyAlignment="1">
      <alignment horizontal="center" vertical="center"/>
    </xf>
    <xf numFmtId="0" fontId="112" fillId="19" borderId="101" xfId="1" applyFont="1" applyFill="1" applyBorder="1" applyAlignment="1">
      <alignment horizontal="center" vertical="center"/>
    </xf>
    <xf numFmtId="0" fontId="117" fillId="0" borderId="1" xfId="1" applyFont="1" applyBorder="1" applyAlignment="1">
      <alignment horizontal="center" vertical="center"/>
    </xf>
    <xf numFmtId="0" fontId="1" fillId="0" borderId="101" xfId="1" applyBorder="1" applyAlignment="1">
      <alignment horizontal="center" vertical="center"/>
    </xf>
    <xf numFmtId="0" fontId="109" fillId="0" borderId="3" xfId="1" applyFont="1" applyBorder="1" applyAlignment="1">
      <alignment horizontal="left" vertical="center" wrapText="1" indent="1"/>
    </xf>
    <xf numFmtId="0" fontId="109" fillId="0" borderId="2" xfId="1" applyFont="1" applyBorder="1" applyAlignment="1">
      <alignment horizontal="left" vertical="center" indent="1"/>
    </xf>
    <xf numFmtId="0" fontId="109" fillId="0" borderId="3" xfId="1" applyFont="1" applyBorder="1" applyAlignment="1">
      <alignment horizontal="left" vertical="center" indent="1"/>
    </xf>
    <xf numFmtId="38" fontId="109" fillId="0" borderId="3" xfId="10" applyFont="1" applyBorder="1" applyAlignment="1">
      <alignment horizontal="right" vertical="center" indent="1"/>
    </xf>
    <xf numFmtId="0" fontId="109" fillId="0" borderId="3" xfId="1" quotePrefix="1" applyFont="1" applyBorder="1" applyAlignment="1">
      <alignment vertical="center"/>
    </xf>
    <xf numFmtId="0" fontId="42" fillId="0" borderId="73" xfId="5" applyFont="1" applyBorder="1" applyAlignment="1">
      <alignment horizontal="center" vertical="center"/>
    </xf>
    <xf numFmtId="0" fontId="53" fillId="0" borderId="86" xfId="5" applyFont="1" applyBorder="1" applyAlignment="1">
      <alignment horizontal="right" vertical="center"/>
      <extLst>
        <ext xmlns:xfpb="http://schemas.microsoft.com/office/spreadsheetml/2022/featurepropertybag" uri="{C7286773-470A-42A8-94C5-96B5CB345126}">
          <xfpb:xfComplement i="0"/>
        </ext>
      </extLst>
    </xf>
    <xf numFmtId="0" fontId="53" fillId="0" borderId="87" xfId="5" applyFont="1" applyBorder="1" applyAlignment="1">
      <alignment vertical="center"/>
    </xf>
    <xf numFmtId="0" fontId="53" fillId="0" borderId="87" xfId="5" applyFont="1" applyBorder="1" applyAlignment="1">
      <alignment vertical="center" wrapText="1"/>
    </xf>
    <xf numFmtId="0" fontId="53" fillId="0" borderId="87" xfId="5" applyFont="1" applyBorder="1" applyAlignment="1">
      <alignment horizontal="right" vertical="center"/>
      <extLst>
        <ext xmlns:xfpb="http://schemas.microsoft.com/office/spreadsheetml/2022/featurepropertybag" uri="{C7286773-470A-42A8-94C5-96B5CB345126}">
          <xfpb:xfComplement i="0"/>
        </ext>
      </extLst>
    </xf>
    <xf numFmtId="0" fontId="53" fillId="0" borderId="116" xfId="5" applyFont="1" applyBorder="1" applyAlignment="1">
      <alignment horizontal="right" vertical="center"/>
      <extLst>
        <ext xmlns:xfpb="http://schemas.microsoft.com/office/spreadsheetml/2022/featurepropertybag" uri="{C7286773-470A-42A8-94C5-96B5CB345126}">
          <xfpb:xfComplement i="0"/>
        </ext>
      </extLst>
    </xf>
    <xf numFmtId="0" fontId="53" fillId="0" borderId="74" xfId="5" applyFont="1" applyBorder="1" applyAlignment="1">
      <alignment horizontal="right" vertical="center"/>
      <extLst>
        <ext xmlns:xfpb="http://schemas.microsoft.com/office/spreadsheetml/2022/featurepropertybag" uri="{C7286773-470A-42A8-94C5-96B5CB345126}">
          <xfpb:xfComplement i="0"/>
        </ext>
      </extLst>
    </xf>
    <xf numFmtId="0" fontId="7" fillId="3" borderId="0" xfId="1" applyFont="1" applyFill="1" applyBorder="1" applyAlignment="1">
      <alignment horizontal="center"/>
    </xf>
    <xf numFmtId="0" fontId="10" fillId="3" borderId="0" xfId="0" applyFont="1" applyFill="1" applyAlignment="1">
      <alignment horizontal="left" vertical="center"/>
    </xf>
    <xf numFmtId="0" fontId="12" fillId="3" borderId="1" xfId="1" applyFont="1" applyFill="1" applyBorder="1" applyAlignment="1">
      <alignment horizontal="center" vertical="center" wrapText="1"/>
    </xf>
    <xf numFmtId="0" fontId="10" fillId="3" borderId="0" xfId="1" applyFont="1" applyFill="1" applyAlignment="1">
      <alignment horizontal="left" vertical="center"/>
    </xf>
    <xf numFmtId="0" fontId="12" fillId="3" borderId="2" xfId="1" applyFont="1" applyFill="1" applyBorder="1" applyAlignment="1">
      <alignment horizontal="distributed" vertical="center" wrapText="1" indent="1" shrinkToFit="1"/>
    </xf>
    <xf numFmtId="0" fontId="12" fillId="3" borderId="3" xfId="1" applyFont="1" applyFill="1" applyBorder="1" applyAlignment="1">
      <alignment horizontal="distributed" vertical="center" indent="1" shrinkToFit="1"/>
    </xf>
    <xf numFmtId="0" fontId="12" fillId="3" borderId="4" xfId="1" applyFont="1" applyFill="1" applyBorder="1" applyAlignment="1">
      <alignment horizontal="distributed" vertical="center" indent="1" shrinkToFit="1"/>
    </xf>
    <xf numFmtId="49" fontId="10" fillId="0" borderId="2" xfId="1" applyNumberFormat="1" applyFont="1" applyFill="1" applyBorder="1" applyAlignment="1">
      <alignment horizontal="left" vertical="center" shrinkToFit="1"/>
    </xf>
    <xf numFmtId="49" fontId="10" fillId="0" borderId="3" xfId="1" applyNumberFormat="1" applyFont="1" applyFill="1" applyBorder="1" applyAlignment="1">
      <alignment horizontal="left" vertical="center" shrinkToFit="1"/>
    </xf>
    <xf numFmtId="49" fontId="10" fillId="0" borderId="4" xfId="1" applyNumberFormat="1" applyFont="1" applyFill="1" applyBorder="1" applyAlignment="1">
      <alignment horizontal="left" vertical="center" shrinkToFit="1"/>
    </xf>
    <xf numFmtId="0" fontId="12" fillId="3" borderId="48"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45" xfId="1" applyFont="1" applyFill="1" applyBorder="1" applyAlignment="1">
      <alignment horizontal="center" vertical="center" wrapText="1"/>
    </xf>
    <xf numFmtId="0" fontId="12" fillId="3" borderId="0"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2" fillId="3" borderId="46" xfId="1" applyFont="1" applyFill="1" applyBorder="1" applyAlignment="1">
      <alignment horizontal="center" vertical="center" wrapText="1"/>
    </xf>
    <xf numFmtId="0" fontId="12" fillId="3" borderId="35" xfId="1" applyFont="1" applyFill="1" applyBorder="1" applyAlignment="1">
      <alignment horizontal="center" vertical="center" wrapText="1"/>
    </xf>
    <xf numFmtId="0" fontId="12" fillId="3" borderId="47" xfId="1" applyFont="1" applyFill="1" applyBorder="1" applyAlignment="1">
      <alignment horizontal="center" vertical="center" wrapText="1"/>
    </xf>
    <xf numFmtId="0" fontId="12" fillId="3" borderId="2" xfId="1" applyFont="1" applyFill="1" applyBorder="1" applyAlignment="1">
      <alignment horizontal="distributed" vertical="center" indent="1" shrinkToFit="1"/>
    </xf>
    <xf numFmtId="49" fontId="10" fillId="3" borderId="0" xfId="1" applyNumberFormat="1" applyFont="1" applyFill="1" applyAlignment="1">
      <alignment horizontal="center" vertical="center" wrapText="1" shrinkToFit="1"/>
    </xf>
    <xf numFmtId="49" fontId="10" fillId="3" borderId="7" xfId="1" applyNumberFormat="1" applyFont="1" applyFill="1" applyBorder="1" applyAlignment="1">
      <alignment horizontal="center" vertical="center" wrapText="1" shrinkToFit="1"/>
    </xf>
    <xf numFmtId="49" fontId="10" fillId="3" borderId="8" xfId="1" applyNumberFormat="1" applyFont="1" applyFill="1" applyBorder="1" applyAlignment="1">
      <alignment horizontal="center" vertical="center" wrapText="1" shrinkToFit="1"/>
    </xf>
    <xf numFmtId="49" fontId="10" fillId="3" borderId="9" xfId="1" applyNumberFormat="1" applyFont="1" applyFill="1" applyBorder="1" applyAlignment="1">
      <alignment horizontal="center" vertical="center" wrapText="1" shrinkToFit="1"/>
    </xf>
    <xf numFmtId="0" fontId="2" fillId="2" borderId="0" xfId="1" applyFont="1" applyFill="1" applyAlignment="1">
      <alignment vertical="center"/>
    </xf>
    <xf numFmtId="0" fontId="6" fillId="3" borderId="0" xfId="2" applyFill="1" applyAlignment="1">
      <alignment horizontal="left" vertical="center"/>
    </xf>
    <xf numFmtId="0" fontId="10" fillId="3" borderId="1" xfId="0" applyFont="1" applyFill="1" applyBorder="1" applyAlignment="1">
      <alignment horizontal="distributed" vertical="center" indent="2" shrinkToFit="1"/>
    </xf>
    <xf numFmtId="49" fontId="10" fillId="0" borderId="2" xfId="1" applyNumberFormat="1" applyFont="1" applyFill="1" applyBorder="1" applyAlignment="1">
      <alignment horizontal="left" vertical="center" wrapText="1" shrinkToFit="1"/>
    </xf>
    <xf numFmtId="49" fontId="10" fillId="0" borderId="3" xfId="1" applyNumberFormat="1" applyFont="1" applyFill="1" applyBorder="1" applyAlignment="1">
      <alignment horizontal="left" vertical="center" wrapText="1" shrinkToFit="1"/>
    </xf>
    <xf numFmtId="49" fontId="10" fillId="0" borderId="4" xfId="1" applyNumberFormat="1" applyFont="1" applyFill="1" applyBorder="1" applyAlignment="1">
      <alignment horizontal="left" vertical="center" wrapText="1" shrinkToFit="1"/>
    </xf>
    <xf numFmtId="0" fontId="10" fillId="3" borderId="2" xfId="0" applyFont="1" applyFill="1" applyBorder="1" applyAlignment="1">
      <alignment horizontal="distributed" vertical="center" indent="2" shrinkToFit="1"/>
    </xf>
    <xf numFmtId="0" fontId="10" fillId="3" borderId="3" xfId="0" applyFont="1" applyFill="1" applyBorder="1" applyAlignment="1">
      <alignment horizontal="distributed" vertical="center" indent="2" shrinkToFit="1"/>
    </xf>
    <xf numFmtId="0" fontId="10" fillId="3" borderId="4" xfId="0" applyFont="1" applyFill="1" applyBorder="1" applyAlignment="1">
      <alignment horizontal="distributed" vertical="center" indent="2" shrinkToFit="1"/>
    </xf>
    <xf numFmtId="177" fontId="10" fillId="0" borderId="2" xfId="0" applyNumberFormat="1" applyFont="1" applyFill="1" applyBorder="1" applyAlignment="1">
      <alignment horizontal="left" vertical="center" shrinkToFit="1"/>
    </xf>
    <xf numFmtId="177" fontId="10" fillId="0" borderId="3" xfId="0" applyNumberFormat="1" applyFont="1" applyFill="1" applyBorder="1" applyAlignment="1">
      <alignment horizontal="left" vertical="center" shrinkToFit="1"/>
    </xf>
    <xf numFmtId="177" fontId="10" fillId="0" borderId="4" xfId="0" applyNumberFormat="1" applyFont="1" applyFill="1" applyBorder="1" applyAlignment="1">
      <alignment horizontal="left" vertical="center" shrinkToFit="1"/>
    </xf>
    <xf numFmtId="177" fontId="10" fillId="3" borderId="0" xfId="0" applyNumberFormat="1" applyFont="1" applyFill="1" applyAlignment="1">
      <alignment horizontal="left" vertical="center"/>
    </xf>
    <xf numFmtId="49" fontId="10" fillId="0" borderId="2" xfId="0" applyNumberFormat="1" applyFont="1" applyFill="1" applyBorder="1" applyAlignment="1">
      <alignment horizontal="left" vertical="center" shrinkToFit="1"/>
    </xf>
    <xf numFmtId="49" fontId="10" fillId="0" borderId="3" xfId="0" applyNumberFormat="1" applyFont="1" applyFill="1" applyBorder="1" applyAlignment="1">
      <alignment horizontal="left" vertical="center" shrinkToFit="1"/>
    </xf>
    <xf numFmtId="49" fontId="10" fillId="0" borderId="4" xfId="0" applyNumberFormat="1" applyFont="1" applyFill="1" applyBorder="1" applyAlignment="1">
      <alignment horizontal="left" vertical="center" shrinkToFit="1"/>
    </xf>
    <xf numFmtId="176" fontId="10" fillId="3" borderId="0" xfId="1" applyNumberFormat="1" applyFont="1" applyFill="1" applyAlignment="1">
      <alignment horizontal="left" vertical="center"/>
    </xf>
    <xf numFmtId="176" fontId="10" fillId="0" borderId="2" xfId="1" applyNumberFormat="1" applyFont="1" applyFill="1" applyBorder="1" applyAlignment="1">
      <alignment horizontal="left" vertical="center" shrinkToFit="1"/>
    </xf>
    <xf numFmtId="176" fontId="10" fillId="0" borderId="3" xfId="1" applyNumberFormat="1" applyFont="1" applyFill="1" applyBorder="1" applyAlignment="1">
      <alignment horizontal="left" vertical="center" shrinkToFit="1"/>
    </xf>
    <xf numFmtId="176" fontId="10" fillId="0" borderId="4" xfId="1" applyNumberFormat="1" applyFont="1" applyFill="1" applyBorder="1" applyAlignment="1">
      <alignment horizontal="left" vertical="center" shrinkToFit="1"/>
    </xf>
    <xf numFmtId="176" fontId="10" fillId="3" borderId="0" xfId="0" applyNumberFormat="1" applyFont="1" applyFill="1" applyAlignment="1">
      <alignment horizontal="left" vertical="center"/>
    </xf>
    <xf numFmtId="58" fontId="10" fillId="0" borderId="2" xfId="1" applyNumberFormat="1" applyFont="1" applyFill="1" applyBorder="1" applyAlignment="1">
      <alignment horizontal="center" vertical="center" shrinkToFit="1"/>
    </xf>
    <xf numFmtId="58" fontId="10" fillId="0" borderId="3" xfId="1" applyNumberFormat="1" applyFont="1" applyFill="1" applyBorder="1" applyAlignment="1">
      <alignment horizontal="center" vertical="center" shrinkToFit="1"/>
    </xf>
    <xf numFmtId="49" fontId="10" fillId="0" borderId="3" xfId="1" applyNumberFormat="1" applyFont="1" applyFill="1" applyBorder="1" applyAlignment="1">
      <alignment horizontal="center" vertical="center" shrinkToFit="1"/>
    </xf>
    <xf numFmtId="58" fontId="10" fillId="0" borderId="4" xfId="1" applyNumberFormat="1" applyFont="1" applyFill="1" applyBorder="1" applyAlignment="1">
      <alignment horizontal="center" vertical="center" shrinkToFit="1"/>
    </xf>
    <xf numFmtId="0" fontId="7" fillId="3" borderId="1" xfId="1" applyFont="1" applyFill="1" applyBorder="1" applyAlignment="1">
      <alignment horizontal="center" vertical="center"/>
    </xf>
    <xf numFmtId="49" fontId="10" fillId="0" borderId="1" xfId="1" applyNumberFormat="1" applyFont="1" applyFill="1" applyBorder="1" applyAlignment="1">
      <alignment horizontal="left" vertical="center" shrinkToFit="1"/>
    </xf>
    <xf numFmtId="0" fontId="12" fillId="3" borderId="1" xfId="1" applyFont="1" applyFill="1" applyBorder="1" applyAlignment="1">
      <alignment horizontal="distributed" vertical="center" wrapText="1" indent="1" shrinkToFit="1"/>
    </xf>
    <xf numFmtId="0" fontId="49" fillId="3" borderId="1" xfId="3" applyFont="1" applyFill="1" applyBorder="1" applyAlignment="1">
      <alignment horizontal="center" vertical="center" wrapText="1"/>
    </xf>
    <xf numFmtId="178" fontId="44" fillId="0" borderId="35" xfId="5" applyNumberFormat="1" applyFont="1" applyBorder="1" applyAlignment="1">
      <alignment horizontal="center" vertical="center"/>
    </xf>
    <xf numFmtId="0" fontId="44" fillId="0" borderId="35" xfId="5" applyFont="1" applyBorder="1" applyAlignment="1">
      <alignment horizontal="center" vertical="center"/>
    </xf>
    <xf numFmtId="0" fontId="44" fillId="0" borderId="73" xfId="5" applyFont="1" applyFill="1" applyBorder="1" applyAlignment="1">
      <alignment horizontal="center" vertical="center"/>
    </xf>
    <xf numFmtId="0" fontId="90" fillId="0" borderId="0" xfId="5" applyFont="1" applyAlignment="1">
      <alignment vertical="center" wrapText="1"/>
    </xf>
    <xf numFmtId="58" fontId="44" fillId="0" borderId="78" xfId="5" applyNumberFormat="1" applyFont="1" applyBorder="1" applyAlignment="1">
      <alignment horizontal="center" vertical="center"/>
    </xf>
    <xf numFmtId="58" fontId="44" fillId="0" borderId="77" xfId="5" applyNumberFormat="1" applyFont="1" applyBorder="1" applyAlignment="1">
      <alignment horizontal="center" vertical="center"/>
    </xf>
    <xf numFmtId="58" fontId="44" fillId="0" borderId="79" xfId="5" applyNumberFormat="1" applyFont="1" applyBorder="1" applyAlignment="1">
      <alignment horizontal="center" vertical="center"/>
    </xf>
    <xf numFmtId="0" fontId="44" fillId="0" borderId="78" xfId="5" applyFont="1" applyBorder="1" applyAlignment="1">
      <alignment horizontal="center" vertical="center"/>
    </xf>
    <xf numFmtId="0" fontId="44" fillId="0" borderId="77" xfId="5" applyFont="1" applyBorder="1" applyAlignment="1">
      <alignment horizontal="center" vertical="center"/>
    </xf>
    <xf numFmtId="0" fontId="44" fillId="0" borderId="66" xfId="5" applyFont="1" applyBorder="1" applyAlignment="1">
      <alignment horizontal="center" vertical="center"/>
    </xf>
    <xf numFmtId="0" fontId="44" fillId="0" borderId="78" xfId="5" applyNumberFormat="1" applyFont="1" applyBorder="1" applyAlignment="1">
      <alignment horizontal="left" vertical="center"/>
    </xf>
    <xf numFmtId="0" fontId="44" fillId="0" borderId="77" xfId="5" applyNumberFormat="1" applyFont="1" applyBorder="1" applyAlignment="1">
      <alignment horizontal="left" vertical="center"/>
    </xf>
    <xf numFmtId="0" fontId="44" fillId="0" borderId="79" xfId="5" applyNumberFormat="1" applyFont="1" applyBorder="1" applyAlignment="1">
      <alignment horizontal="left" vertical="center"/>
    </xf>
    <xf numFmtId="49" fontId="44" fillId="0" borderId="74" xfId="5" applyNumberFormat="1" applyFont="1" applyBorder="1" applyAlignment="1">
      <alignment horizontal="center" vertical="center"/>
    </xf>
    <xf numFmtId="49" fontId="44" fillId="0" borderId="73" xfId="5" applyNumberFormat="1" applyFont="1" applyBorder="1" applyAlignment="1">
      <alignment horizontal="center" vertical="center"/>
    </xf>
    <xf numFmtId="49" fontId="44" fillId="0" borderId="62" xfId="5" applyNumberFormat="1" applyFont="1" applyBorder="1" applyAlignment="1">
      <alignment horizontal="center" vertical="center"/>
    </xf>
    <xf numFmtId="0" fontId="44" fillId="0" borderId="86" xfId="5" applyNumberFormat="1" applyFont="1" applyBorder="1" applyAlignment="1">
      <alignment horizontal="center" vertical="center"/>
    </xf>
    <xf numFmtId="0" fontId="44" fillId="0" borderId="87" xfId="5" applyNumberFormat="1" applyFont="1" applyBorder="1" applyAlignment="1">
      <alignment horizontal="center" vertical="center"/>
    </xf>
    <xf numFmtId="0" fontId="44" fillId="0" borderId="88" xfId="5" applyNumberFormat="1" applyFont="1" applyBorder="1" applyAlignment="1">
      <alignment horizontal="center" vertical="center"/>
    </xf>
    <xf numFmtId="0" fontId="44" fillId="0" borderId="78" xfId="5" applyNumberFormat="1" applyFont="1" applyBorder="1" applyAlignment="1">
      <alignment horizontal="center" vertical="center"/>
    </xf>
    <xf numFmtId="0" fontId="44" fillId="0" borderId="77" xfId="5" applyNumberFormat="1" applyFont="1" applyBorder="1" applyAlignment="1">
      <alignment horizontal="center" vertical="center"/>
    </xf>
    <xf numFmtId="0" fontId="44" fillId="0" borderId="66" xfId="5" applyNumberFormat="1" applyFont="1" applyBorder="1" applyAlignment="1">
      <alignment horizontal="center" vertical="center"/>
    </xf>
    <xf numFmtId="0" fontId="44" fillId="0" borderId="86" xfId="5" applyNumberFormat="1" applyFont="1" applyBorder="1" applyAlignment="1">
      <alignment horizontal="left" vertical="center"/>
    </xf>
    <xf numFmtId="0" fontId="44" fillId="0" borderId="87" xfId="5" applyNumberFormat="1" applyFont="1" applyBorder="1" applyAlignment="1">
      <alignment horizontal="left" vertical="center"/>
    </xf>
    <xf numFmtId="0" fontId="44" fillId="0" borderId="89" xfId="5" applyNumberFormat="1" applyFont="1" applyBorder="1" applyAlignment="1">
      <alignment horizontal="left" vertical="center"/>
    </xf>
    <xf numFmtId="0" fontId="44" fillId="5" borderId="72" xfId="5" applyFont="1" applyFill="1" applyBorder="1" applyAlignment="1">
      <alignment horizontal="center" vertical="center"/>
    </xf>
    <xf numFmtId="0" fontId="44" fillId="5" borderId="73" xfId="5" applyFont="1" applyFill="1" applyBorder="1" applyAlignment="1">
      <alignment horizontal="center" vertical="center"/>
    </xf>
    <xf numFmtId="0" fontId="44" fillId="5" borderId="62" xfId="5" applyFont="1" applyFill="1" applyBorder="1" applyAlignment="1">
      <alignment horizontal="center" vertical="center"/>
    </xf>
    <xf numFmtId="0" fontId="44" fillId="5" borderId="76" xfId="5" applyFont="1" applyFill="1" applyBorder="1" applyAlignment="1">
      <alignment horizontal="center" vertical="center"/>
    </xf>
    <xf numFmtId="0" fontId="44" fillId="5" borderId="77" xfId="5" applyFont="1" applyFill="1" applyBorder="1" applyAlignment="1">
      <alignment horizontal="center" vertical="center"/>
    </xf>
    <xf numFmtId="0" fontId="44" fillId="5" borderId="66" xfId="5" applyFont="1" applyFill="1" applyBorder="1" applyAlignment="1">
      <alignment horizontal="center" vertical="center"/>
    </xf>
    <xf numFmtId="0" fontId="44" fillId="0" borderId="79" xfId="5" applyNumberFormat="1" applyFont="1" applyBorder="1" applyAlignment="1">
      <alignment horizontal="center" vertical="center"/>
    </xf>
    <xf numFmtId="0" fontId="42" fillId="0" borderId="0" xfId="5" applyFont="1" applyAlignment="1">
      <alignment horizontal="center" vertical="center"/>
    </xf>
    <xf numFmtId="0" fontId="42" fillId="0" borderId="77" xfId="5" applyFont="1" applyBorder="1" applyAlignment="1">
      <alignment horizontal="center" vertical="center"/>
    </xf>
    <xf numFmtId="0" fontId="42" fillId="0" borderId="66" xfId="5" applyFont="1" applyBorder="1" applyAlignment="1">
      <alignment horizontal="center" vertical="center"/>
    </xf>
    <xf numFmtId="0" fontId="42" fillId="0" borderId="79" xfId="5" applyFont="1" applyBorder="1" applyAlignment="1">
      <alignment horizontal="center" vertical="center"/>
    </xf>
    <xf numFmtId="0" fontId="42" fillId="5" borderId="80" xfId="5" applyFont="1" applyFill="1" applyBorder="1" applyAlignment="1">
      <alignment vertical="center" wrapText="1"/>
    </xf>
    <xf numFmtId="0" fontId="42" fillId="0" borderId="81" xfId="5" applyFont="1" applyBorder="1">
      <alignment vertical="center"/>
    </xf>
    <xf numFmtId="0" fontId="42" fillId="0" borderId="83" xfId="5" applyFont="1" applyBorder="1">
      <alignment vertical="center"/>
    </xf>
    <xf numFmtId="0" fontId="42" fillId="0" borderId="84" xfId="5" applyFont="1" applyBorder="1">
      <alignment vertical="center"/>
    </xf>
    <xf numFmtId="0" fontId="42" fillId="0" borderId="82" xfId="5" applyFont="1" applyBorder="1" applyAlignment="1">
      <alignment vertical="center" wrapText="1"/>
    </xf>
    <xf numFmtId="0" fontId="42" fillId="0" borderId="83" xfId="5" applyFont="1" applyBorder="1" applyAlignment="1">
      <alignment vertical="center" wrapText="1"/>
    </xf>
    <xf numFmtId="0" fontId="42" fillId="0" borderId="71" xfId="5" applyFont="1" applyBorder="1" applyAlignment="1">
      <alignment vertical="center" wrapText="1"/>
    </xf>
    <xf numFmtId="0" fontId="122" fillId="0" borderId="77" xfId="5" applyFont="1" applyBorder="1" applyAlignment="1">
      <alignment horizontal="center" vertical="center"/>
    </xf>
    <xf numFmtId="0" fontId="122" fillId="0" borderId="66" xfId="5" applyFont="1" applyBorder="1" applyAlignment="1">
      <alignment horizontal="center" vertical="center"/>
    </xf>
    <xf numFmtId="0" fontId="44" fillId="5" borderId="80" xfId="5" applyFont="1" applyFill="1" applyBorder="1" applyAlignment="1">
      <alignment horizontal="center" vertical="center"/>
    </xf>
    <xf numFmtId="0" fontId="44" fillId="5" borderId="81" xfId="5" applyFont="1" applyFill="1" applyBorder="1" applyAlignment="1">
      <alignment horizontal="center" vertical="center"/>
    </xf>
    <xf numFmtId="0" fontId="44" fillId="5" borderId="82" xfId="5" applyFont="1" applyFill="1" applyBorder="1" applyAlignment="1">
      <alignment horizontal="center" vertical="center"/>
    </xf>
    <xf numFmtId="0" fontId="44" fillId="5" borderId="83" xfId="5" applyFont="1" applyFill="1" applyBorder="1" applyAlignment="1">
      <alignment horizontal="center" vertical="center"/>
    </xf>
    <xf numFmtId="0" fontId="44" fillId="5" borderId="84" xfId="5" applyFont="1" applyFill="1" applyBorder="1" applyAlignment="1">
      <alignment horizontal="center" vertical="center"/>
    </xf>
    <xf numFmtId="0" fontId="44" fillId="5" borderId="71" xfId="5" applyFont="1" applyFill="1" applyBorder="1" applyAlignment="1">
      <alignment horizontal="center" vertical="center"/>
    </xf>
    <xf numFmtId="0" fontId="42" fillId="0" borderId="48" xfId="5" applyFont="1" applyBorder="1" applyAlignment="1">
      <alignment horizontal="left" vertical="top"/>
    </xf>
    <xf numFmtId="0" fontId="42" fillId="0" borderId="5" xfId="5" applyFont="1" applyBorder="1" applyAlignment="1">
      <alignment horizontal="left" vertical="top"/>
    </xf>
    <xf numFmtId="0" fontId="42" fillId="0" borderId="6" xfId="5" applyFont="1" applyBorder="1" applyAlignment="1">
      <alignment horizontal="left" vertical="top"/>
    </xf>
    <xf numFmtId="0" fontId="42" fillId="0" borderId="45" xfId="5" applyFont="1" applyBorder="1" applyAlignment="1">
      <alignment horizontal="left" vertical="top"/>
    </xf>
    <xf numFmtId="0" fontId="42" fillId="0" borderId="0" xfId="5" applyFont="1" applyBorder="1" applyAlignment="1">
      <alignment horizontal="left" vertical="top"/>
    </xf>
    <xf numFmtId="0" fontId="42" fillId="0" borderId="10" xfId="5" applyFont="1" applyBorder="1" applyAlignment="1">
      <alignment horizontal="left" vertical="top"/>
    </xf>
    <xf numFmtId="0" fontId="42" fillId="0" borderId="46" xfId="5" applyFont="1" applyBorder="1" applyAlignment="1">
      <alignment horizontal="left" vertical="top"/>
    </xf>
    <xf numFmtId="0" fontId="42" fillId="0" borderId="35" xfId="5" applyFont="1" applyBorder="1" applyAlignment="1">
      <alignment horizontal="left" vertical="top"/>
    </xf>
    <xf numFmtId="0" fontId="42" fillId="0" borderId="47" xfId="5" applyFont="1" applyBorder="1" applyAlignment="1">
      <alignment horizontal="left" vertical="top"/>
    </xf>
    <xf numFmtId="0" fontId="44" fillId="5" borderId="90" xfId="5" applyFont="1" applyFill="1" applyBorder="1" applyAlignment="1">
      <alignment horizontal="center" vertical="center"/>
    </xf>
    <xf numFmtId="0" fontId="44" fillId="5" borderId="87" xfId="5" applyFont="1" applyFill="1" applyBorder="1" applyAlignment="1">
      <alignment horizontal="center" vertical="center"/>
    </xf>
    <xf numFmtId="0" fontId="44" fillId="5" borderId="88" xfId="5" applyFont="1" applyFill="1" applyBorder="1" applyAlignment="1">
      <alignment horizontal="center" vertical="center"/>
    </xf>
    <xf numFmtId="0" fontId="42" fillId="5" borderId="48" xfId="5" applyFont="1" applyFill="1" applyBorder="1" applyAlignment="1">
      <alignment vertical="center" wrapText="1"/>
    </xf>
    <xf numFmtId="0" fontId="15" fillId="0" borderId="5" xfId="5" applyFont="1" applyBorder="1" applyAlignment="1">
      <alignment vertical="center" wrapText="1"/>
    </xf>
    <xf numFmtId="0" fontId="15" fillId="0" borderId="91" xfId="5" applyFont="1" applyBorder="1" applyAlignment="1">
      <alignment vertical="center" wrapText="1"/>
    </xf>
    <xf numFmtId="0" fontId="15" fillId="0" borderId="46" xfId="5" applyFont="1" applyBorder="1" applyAlignment="1">
      <alignment vertical="center" wrapText="1"/>
    </xf>
    <xf numFmtId="0" fontId="15" fillId="0" borderId="35" xfId="5" applyFont="1" applyBorder="1" applyAlignment="1">
      <alignment vertical="center" wrapText="1"/>
    </xf>
    <xf numFmtId="0" fontId="15" fillId="0" borderId="85" xfId="5" applyFont="1" applyBorder="1" applyAlignment="1">
      <alignment vertical="center" wrapText="1"/>
    </xf>
    <xf numFmtId="0" fontId="42" fillId="5" borderId="72" xfId="5" applyFont="1" applyFill="1" applyBorder="1" applyAlignment="1">
      <alignment vertical="center" wrapText="1"/>
    </xf>
    <xf numFmtId="0" fontId="42" fillId="0" borderId="73" xfId="5" applyFont="1" applyBorder="1" applyAlignment="1">
      <alignment vertical="center" wrapText="1"/>
    </xf>
    <xf numFmtId="0" fontId="42" fillId="5" borderId="74" xfId="5" applyFont="1" applyFill="1" applyBorder="1" applyAlignment="1">
      <alignment horizontal="center" vertical="center" wrapText="1"/>
    </xf>
    <xf numFmtId="0" fontId="42" fillId="5" borderId="73" xfId="5" applyFont="1" applyFill="1" applyBorder="1" applyAlignment="1">
      <alignment horizontal="center" vertical="center" wrapText="1"/>
    </xf>
    <xf numFmtId="0" fontId="42" fillId="5" borderId="62" xfId="5" applyFont="1" applyFill="1" applyBorder="1" applyAlignment="1">
      <alignment horizontal="center" vertical="center" wrapText="1"/>
    </xf>
    <xf numFmtId="0" fontId="42" fillId="0" borderId="73" xfId="5" applyFont="1" applyBorder="1" applyAlignment="1">
      <alignment horizontal="center" vertical="center" wrapText="1"/>
    </xf>
    <xf numFmtId="0" fontId="42" fillId="0" borderId="75" xfId="5" applyFont="1" applyBorder="1" applyAlignment="1">
      <alignment horizontal="center" vertical="center" wrapText="1"/>
    </xf>
    <xf numFmtId="0" fontId="44" fillId="5" borderId="46" xfId="5" applyFont="1" applyFill="1" applyBorder="1" applyAlignment="1">
      <alignment horizontal="center" vertical="center"/>
    </xf>
    <xf numFmtId="0" fontId="44" fillId="5" borderId="35" xfId="5" applyFont="1" applyFill="1" applyBorder="1" applyAlignment="1">
      <alignment horizontal="center" vertical="center"/>
    </xf>
    <xf numFmtId="0" fontId="44" fillId="5" borderId="85" xfId="5" applyFont="1" applyFill="1" applyBorder="1" applyAlignment="1">
      <alignment horizontal="center" vertical="center"/>
    </xf>
    <xf numFmtId="0" fontId="44" fillId="0" borderId="86" xfId="5" applyFont="1" applyBorder="1" applyAlignment="1">
      <alignment horizontal="center" vertical="center"/>
    </xf>
    <xf numFmtId="0" fontId="44" fillId="0" borderId="87" xfId="5" applyFont="1" applyBorder="1" applyAlignment="1">
      <alignment horizontal="center" vertical="center"/>
    </xf>
    <xf numFmtId="0" fontId="44" fillId="0" borderId="88" xfId="5" applyFont="1" applyBorder="1" applyAlignment="1">
      <alignment horizontal="center" vertical="center"/>
    </xf>
    <xf numFmtId="0" fontId="82" fillId="0" borderId="0" xfId="5" applyFont="1" applyAlignment="1">
      <alignment vertical="center" wrapText="1"/>
    </xf>
    <xf numFmtId="0" fontId="97" fillId="0" borderId="0" xfId="5" applyFont="1">
      <alignment vertical="center"/>
    </xf>
    <xf numFmtId="0" fontId="98" fillId="15" borderId="39" xfId="5" applyFont="1" applyFill="1" applyBorder="1" applyAlignment="1">
      <alignment horizontal="center" vertical="center" wrapText="1"/>
    </xf>
    <xf numFmtId="0" fontId="98" fillId="15" borderId="44" xfId="5" applyFont="1" applyFill="1" applyBorder="1" applyAlignment="1">
      <alignment horizontal="center" vertical="center" wrapText="1"/>
    </xf>
    <xf numFmtId="0" fontId="98" fillId="15" borderId="40" xfId="5" applyFont="1" applyFill="1" applyBorder="1" applyAlignment="1">
      <alignment horizontal="center" vertical="center"/>
    </xf>
    <xf numFmtId="0" fontId="98" fillId="15" borderId="15" xfId="5" applyFont="1" applyFill="1" applyBorder="1" applyAlignment="1">
      <alignment horizontal="center" vertical="center"/>
    </xf>
    <xf numFmtId="0" fontId="98" fillId="15" borderId="1" xfId="5" applyFont="1" applyFill="1" applyBorder="1" applyAlignment="1">
      <alignment horizontal="center" vertical="center"/>
    </xf>
    <xf numFmtId="0" fontId="98" fillId="15" borderId="2" xfId="5" applyFont="1" applyFill="1" applyBorder="1" applyAlignment="1">
      <alignment horizontal="center" vertical="center"/>
    </xf>
    <xf numFmtId="0" fontId="95" fillId="15" borderId="31" xfId="5" applyFont="1" applyFill="1" applyBorder="1" applyAlignment="1">
      <alignment horizontal="center" vertical="center" wrapText="1"/>
    </xf>
    <xf numFmtId="0" fontId="95" fillId="15" borderId="34" xfId="5" applyFont="1" applyFill="1" applyBorder="1" applyAlignment="1">
      <alignment horizontal="center" vertical="center" wrapText="1"/>
    </xf>
    <xf numFmtId="0" fontId="95" fillId="11" borderId="5" xfId="5" applyFont="1" applyFill="1" applyBorder="1" applyAlignment="1">
      <alignment horizontal="center" vertical="center" wrapText="1"/>
    </xf>
    <xf numFmtId="0" fontId="95" fillId="11" borderId="35" xfId="5" applyFont="1" applyFill="1" applyBorder="1" applyAlignment="1">
      <alignment horizontal="center" vertical="center" wrapText="1"/>
    </xf>
    <xf numFmtId="0" fontId="99" fillId="11" borderId="1" xfId="5" applyFont="1" applyFill="1" applyBorder="1" applyAlignment="1">
      <alignment horizontal="center" vertical="center" wrapText="1"/>
    </xf>
    <xf numFmtId="0" fontId="99" fillId="11" borderId="1" xfId="5" applyFont="1" applyFill="1" applyBorder="1" applyAlignment="1">
      <alignment horizontal="center" vertical="center" wrapText="1" shrinkToFit="1"/>
    </xf>
    <xf numFmtId="0" fontId="98" fillId="15" borderId="103" xfId="5" applyFont="1" applyFill="1" applyBorder="1" applyAlignment="1">
      <alignment horizontal="center" vertical="center" textRotation="255"/>
    </xf>
    <xf numFmtId="0" fontId="98" fillId="15" borderId="33" xfId="5" applyFont="1" applyFill="1" applyBorder="1" applyAlignment="1">
      <alignment horizontal="center" vertical="center" textRotation="255"/>
    </xf>
    <xf numFmtId="0" fontId="98" fillId="15" borderId="104" xfId="5" applyFont="1" applyFill="1" applyBorder="1" applyAlignment="1">
      <alignment horizontal="center" vertical="center" textRotation="255"/>
    </xf>
    <xf numFmtId="0" fontId="99" fillId="0" borderId="2" xfId="5" applyFont="1" applyBorder="1" applyAlignment="1">
      <alignment horizontal="left" vertical="center" shrinkToFit="1"/>
    </xf>
    <xf numFmtId="0" fontId="99" fillId="0" borderId="3" xfId="5" applyFont="1" applyBorder="1" applyAlignment="1">
      <alignment horizontal="left" vertical="center" shrinkToFit="1"/>
    </xf>
    <xf numFmtId="0" fontId="99" fillId="0" borderId="1" xfId="5" applyFont="1" applyBorder="1" applyAlignment="1">
      <alignment vertical="center" shrinkToFit="1"/>
    </xf>
    <xf numFmtId="0" fontId="99" fillId="0" borderId="2" xfId="5" applyFont="1" applyBorder="1" applyAlignment="1">
      <alignment vertical="center" shrinkToFit="1"/>
    </xf>
    <xf numFmtId="0" fontId="99" fillId="0" borderId="2" xfId="5" applyFont="1" applyBorder="1" applyAlignment="1">
      <alignment horizontal="left" vertical="center" wrapText="1" shrinkToFit="1"/>
    </xf>
    <xf numFmtId="0" fontId="99" fillId="0" borderId="3" xfId="5" applyFont="1" applyBorder="1" applyAlignment="1">
      <alignment horizontal="left" vertical="center" wrapText="1" shrinkToFit="1"/>
    </xf>
    <xf numFmtId="0" fontId="99" fillId="0" borderId="4" xfId="5" applyFont="1" applyBorder="1" applyAlignment="1">
      <alignment horizontal="left" vertical="center" wrapText="1" shrinkToFit="1"/>
    </xf>
    <xf numFmtId="0" fontId="99" fillId="0" borderId="3" xfId="5" applyFont="1" applyBorder="1" applyAlignment="1">
      <alignment vertical="center" shrinkToFit="1"/>
    </xf>
    <xf numFmtId="0" fontId="99" fillId="0" borderId="4" xfId="5" applyFont="1" applyBorder="1" applyAlignment="1">
      <alignment vertical="center" shrinkToFit="1"/>
    </xf>
    <xf numFmtId="0" fontId="101" fillId="0" borderId="1" xfId="5" applyFont="1" applyBorder="1" applyAlignment="1">
      <alignment vertical="center" shrinkToFit="1"/>
    </xf>
    <xf numFmtId="0" fontId="101" fillId="0" borderId="2" xfId="5" applyFont="1" applyBorder="1" applyAlignment="1">
      <alignment vertical="center" shrinkToFit="1"/>
    </xf>
    <xf numFmtId="0" fontId="101" fillId="0" borderId="2" xfId="5" applyFont="1" applyBorder="1" applyAlignment="1">
      <alignment horizontal="left" vertical="center" shrinkToFit="1"/>
    </xf>
    <xf numFmtId="0" fontId="101" fillId="0" borderId="3" xfId="5" applyFont="1" applyBorder="1" applyAlignment="1">
      <alignment horizontal="left" vertical="center" shrinkToFit="1"/>
    </xf>
    <xf numFmtId="0" fontId="101" fillId="0" borderId="4" xfId="5" applyFont="1" applyBorder="1" applyAlignment="1">
      <alignment horizontal="left" vertical="center" shrinkToFit="1"/>
    </xf>
    <xf numFmtId="0" fontId="99" fillId="0" borderId="4" xfId="5" applyFont="1" applyBorder="1" applyAlignment="1">
      <alignment horizontal="left" vertical="center" shrinkToFit="1"/>
    </xf>
    <xf numFmtId="0" fontId="101" fillId="0" borderId="3" xfId="5" applyFont="1" applyBorder="1" applyAlignment="1">
      <alignment vertical="center" shrinkToFit="1"/>
    </xf>
    <xf numFmtId="0" fontId="101" fillId="0" borderId="4" xfId="5" applyFont="1" applyBorder="1" applyAlignment="1">
      <alignment vertical="center" shrinkToFit="1"/>
    </xf>
    <xf numFmtId="0" fontId="98" fillId="15" borderId="103" xfId="5" applyFont="1" applyFill="1" applyBorder="1" applyAlignment="1">
      <alignment horizontal="center" vertical="center" wrapText="1"/>
    </xf>
    <xf numFmtId="0" fontId="98" fillId="15" borderId="33" xfId="5" applyFont="1" applyFill="1" applyBorder="1" applyAlignment="1">
      <alignment horizontal="center" vertical="center" wrapText="1"/>
    </xf>
    <xf numFmtId="0" fontId="98" fillId="15" borderId="104" xfId="5" applyFont="1" applyFill="1" applyBorder="1" applyAlignment="1">
      <alignment horizontal="center" vertical="center" wrapText="1"/>
    </xf>
    <xf numFmtId="0" fontId="99" fillId="0" borderId="48" xfId="5" applyFont="1" applyBorder="1" applyAlignment="1">
      <alignment vertical="center" shrinkToFit="1"/>
    </xf>
    <xf numFmtId="0" fontId="98" fillId="15" borderId="103" xfId="5" applyFont="1" applyFill="1" applyBorder="1" applyAlignment="1">
      <alignment horizontal="center" vertical="center"/>
    </xf>
    <xf numFmtId="0" fontId="98" fillId="15" borderId="33" xfId="5" applyFont="1" applyFill="1" applyBorder="1" applyAlignment="1">
      <alignment horizontal="center" vertical="center"/>
    </xf>
    <xf numFmtId="0" fontId="98" fillId="15" borderId="104" xfId="5" applyFont="1" applyFill="1" applyBorder="1" applyAlignment="1">
      <alignment horizontal="center" vertical="center"/>
    </xf>
    <xf numFmtId="0" fontId="99" fillId="0" borderId="100" xfId="5" applyFont="1" applyBorder="1" applyAlignment="1">
      <alignment vertical="center" shrinkToFit="1"/>
    </xf>
    <xf numFmtId="0" fontId="98" fillId="13" borderId="103" xfId="5" applyFont="1" applyFill="1" applyBorder="1" applyAlignment="1">
      <alignment horizontal="center" vertical="center" wrapText="1"/>
    </xf>
    <xf numFmtId="0" fontId="98" fillId="13" borderId="33" xfId="5" applyFont="1" applyFill="1" applyBorder="1" applyAlignment="1">
      <alignment horizontal="center" vertical="center"/>
    </xf>
    <xf numFmtId="0" fontId="98" fillId="13" borderId="94" xfId="5" applyFont="1" applyFill="1" applyBorder="1" applyAlignment="1">
      <alignment horizontal="center" vertical="center"/>
    </xf>
    <xf numFmtId="0" fontId="99" fillId="0" borderId="54" xfId="5" applyFont="1" applyBorder="1" applyAlignment="1">
      <alignment horizontal="left" vertical="center" shrinkToFit="1"/>
    </xf>
    <xf numFmtId="0" fontId="99" fillId="0" borderId="22" xfId="5" applyFont="1" applyBorder="1" applyAlignment="1">
      <alignment horizontal="left" vertical="center" shrinkToFit="1"/>
    </xf>
    <xf numFmtId="0" fontId="99" fillId="0" borderId="51" xfId="5" applyFont="1" applyBorder="1" applyAlignment="1">
      <alignment horizontal="left" vertical="center" shrinkToFit="1"/>
    </xf>
    <xf numFmtId="0" fontId="75" fillId="0" borderId="0" xfId="5" applyFont="1" applyAlignment="1">
      <alignment vertical="top" wrapText="1"/>
    </xf>
    <xf numFmtId="0" fontId="0" fillId="0" borderId="1" xfId="0" applyBorder="1">
      <alignment vertical="center"/>
    </xf>
    <xf numFmtId="0" fontId="0" fillId="11" borderId="1" xfId="0" applyFill="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vertical="center"/>
    </xf>
    <xf numFmtId="0" fontId="0" fillId="0" borderId="114" xfId="0" applyBorder="1" applyAlignment="1">
      <alignment vertical="center"/>
    </xf>
    <xf numFmtId="0" fontId="91" fillId="0" borderId="0" xfId="0" applyFont="1" applyBorder="1" applyAlignment="1">
      <alignment horizontal="distributed" vertical="center"/>
    </xf>
    <xf numFmtId="0" fontId="0" fillId="0" borderId="113" xfId="0" applyNumberFormat="1" applyBorder="1" applyAlignment="1">
      <alignment horizontal="center" vertical="center"/>
    </xf>
    <xf numFmtId="0" fontId="0" fillId="0" borderId="0" xfId="0" applyNumberFormat="1" applyBorder="1" applyAlignment="1">
      <alignment horizontal="center" vertical="center"/>
    </xf>
    <xf numFmtId="0" fontId="0" fillId="0" borderId="0" xfId="0" applyBorder="1" applyAlignment="1">
      <alignment horizontal="left" vertical="top" wrapText="1"/>
    </xf>
    <xf numFmtId="0" fontId="0" fillId="0" borderId="114" xfId="0" applyBorder="1" applyAlignment="1">
      <alignment horizontal="left" vertical="top" wrapText="1"/>
    </xf>
    <xf numFmtId="0" fontId="15" fillId="6" borderId="74" xfId="5" applyFont="1" applyFill="1" applyBorder="1" applyAlignment="1">
      <alignment horizontal="center" vertical="center" shrinkToFit="1"/>
    </xf>
    <xf numFmtId="0" fontId="15" fillId="6" borderId="73" xfId="5" applyFont="1" applyFill="1" applyBorder="1" applyAlignment="1">
      <alignment horizontal="center" vertical="center" shrinkToFit="1"/>
    </xf>
    <xf numFmtId="0" fontId="15" fillId="6" borderId="75" xfId="5" applyFont="1" applyFill="1" applyBorder="1" applyAlignment="1">
      <alignment horizontal="center" vertical="center" shrinkToFit="1"/>
    </xf>
    <xf numFmtId="0" fontId="53" fillId="6" borderId="77" xfId="5" quotePrefix="1" applyFont="1" applyFill="1" applyBorder="1" applyAlignment="1">
      <alignment horizontal="left" vertical="center" shrinkToFit="1"/>
    </xf>
    <xf numFmtId="0" fontId="53" fillId="6" borderId="79" xfId="5" quotePrefix="1" applyFont="1" applyFill="1" applyBorder="1" applyAlignment="1">
      <alignment horizontal="left" vertical="center" shrinkToFit="1"/>
    </xf>
    <xf numFmtId="0" fontId="53" fillId="6" borderId="72" xfId="5" applyFont="1" applyFill="1" applyBorder="1" applyAlignment="1">
      <alignment horizontal="center" vertical="center" shrinkToFit="1"/>
    </xf>
    <xf numFmtId="0" fontId="53" fillId="6" borderId="73" xfId="5" applyFont="1" applyFill="1" applyBorder="1" applyAlignment="1">
      <alignment horizontal="center" vertical="center" shrinkToFit="1"/>
    </xf>
    <xf numFmtId="0" fontId="54" fillId="0" borderId="84" xfId="5" quotePrefix="1" applyFont="1" applyBorder="1" applyAlignment="1">
      <alignment horizontal="left" vertical="center" shrinkToFit="1"/>
    </xf>
    <xf numFmtId="0" fontId="54" fillId="0" borderId="35" xfId="5" quotePrefix="1" applyFont="1" applyBorder="1" applyAlignment="1">
      <alignment horizontal="left" vertical="center" shrinkToFit="1"/>
    </xf>
    <xf numFmtId="0" fontId="54" fillId="0" borderId="78" xfId="5" quotePrefix="1" applyFont="1" applyBorder="1" applyAlignment="1">
      <alignment horizontal="center" vertical="center" shrinkToFit="1"/>
    </xf>
    <xf numFmtId="0" fontId="54" fillId="0" borderId="77" xfId="5" quotePrefix="1" applyFont="1" applyBorder="1" applyAlignment="1">
      <alignment horizontal="center" vertical="center" shrinkToFit="1"/>
    </xf>
    <xf numFmtId="0" fontId="54" fillId="0" borderId="79" xfId="5" quotePrefix="1" applyFont="1" applyBorder="1" applyAlignment="1">
      <alignment horizontal="center" vertical="center" shrinkToFit="1"/>
    </xf>
    <xf numFmtId="0" fontId="54" fillId="0" borderId="86" xfId="5" quotePrefix="1" applyFont="1" applyBorder="1" applyAlignment="1">
      <alignment horizontal="center" vertical="center" shrinkToFit="1"/>
    </xf>
    <xf numFmtId="0" fontId="54" fillId="0" borderId="87" xfId="5" quotePrefix="1" applyFont="1" applyBorder="1" applyAlignment="1">
      <alignment horizontal="center" vertical="center" shrinkToFit="1"/>
    </xf>
    <xf numFmtId="0" fontId="54" fillId="0" borderId="89" xfId="5" quotePrefix="1" applyFont="1" applyBorder="1" applyAlignment="1">
      <alignment horizontal="center" vertical="center" shrinkToFit="1"/>
    </xf>
    <xf numFmtId="0" fontId="53" fillId="0" borderId="0" xfId="5" quotePrefix="1" applyFont="1" applyAlignment="1">
      <alignment horizontal="left" vertical="center" shrinkToFit="1"/>
    </xf>
    <xf numFmtId="0" fontId="43" fillId="0" borderId="0" xfId="5" applyFont="1" applyAlignment="1">
      <alignment horizontal="center" vertical="center"/>
    </xf>
    <xf numFmtId="0" fontId="45" fillId="6" borderId="90" xfId="5" applyFont="1" applyFill="1" applyBorder="1" applyAlignment="1">
      <alignment horizontal="left" vertical="center"/>
    </xf>
    <xf numFmtId="0" fontId="45" fillId="6" borderId="87" xfId="5" applyFont="1" applyFill="1" applyBorder="1" applyAlignment="1">
      <alignment horizontal="left" vertical="center"/>
    </xf>
    <xf numFmtId="20" fontId="44" fillId="0" borderId="93" xfId="5" quotePrefix="1" applyNumberFormat="1" applyFont="1" applyBorder="1" applyAlignment="1">
      <alignment horizontal="right" vertical="center"/>
    </xf>
    <xf numFmtId="0" fontId="44" fillId="0" borderId="81" xfId="5" applyFont="1" applyBorder="1" applyAlignment="1">
      <alignment horizontal="right" vertical="center"/>
    </xf>
    <xf numFmtId="0" fontId="44" fillId="0" borderId="95" xfId="5" applyFont="1" applyBorder="1" applyAlignment="1">
      <alignment horizontal="right" vertical="center"/>
    </xf>
    <xf numFmtId="20" fontId="44" fillId="0" borderId="93" xfId="5" applyNumberFormat="1" applyFont="1" applyBorder="1" applyAlignment="1">
      <alignment horizontal="right" vertical="center"/>
    </xf>
    <xf numFmtId="0" fontId="45" fillId="6" borderId="76" xfId="5" applyFont="1" applyFill="1" applyBorder="1" applyAlignment="1">
      <alignment horizontal="left" vertical="center"/>
    </xf>
    <xf numFmtId="0" fontId="45" fillId="6" borderId="77" xfId="5" applyFont="1" applyFill="1" applyBorder="1" applyAlignment="1">
      <alignment horizontal="left" vertical="center"/>
    </xf>
    <xf numFmtId="0" fontId="44" fillId="0" borderId="0" xfId="5" applyFont="1" applyBorder="1" applyAlignment="1">
      <alignment horizontal="center" vertical="center"/>
    </xf>
    <xf numFmtId="178" fontId="44" fillId="0" borderId="0" xfId="5" applyNumberFormat="1" applyFont="1" applyBorder="1" applyAlignment="1">
      <alignment horizontal="center" vertical="center"/>
    </xf>
    <xf numFmtId="0" fontId="44" fillId="6" borderId="72" xfId="5" applyFont="1" applyFill="1" applyBorder="1" applyAlignment="1">
      <alignment horizontal="center" vertical="center"/>
    </xf>
    <xf numFmtId="0" fontId="44" fillId="6" borderId="73" xfId="5" applyFont="1" applyFill="1" applyBorder="1" applyAlignment="1">
      <alignment horizontal="center" vertical="center"/>
    </xf>
    <xf numFmtId="0" fontId="44" fillId="6" borderId="75" xfId="5" applyFont="1" applyFill="1" applyBorder="1" applyAlignment="1">
      <alignment horizontal="center" vertical="center"/>
    </xf>
    <xf numFmtId="0" fontId="44" fillId="0" borderId="93" xfId="5" applyFont="1" applyBorder="1" applyAlignment="1">
      <alignment horizontal="right" vertical="center"/>
    </xf>
    <xf numFmtId="0" fontId="44" fillId="0" borderId="86" xfId="5" applyFont="1" applyBorder="1" applyAlignment="1">
      <alignment horizontal="right" vertical="center"/>
    </xf>
    <xf numFmtId="0" fontId="44" fillId="0" borderId="87" xfId="5" applyFont="1" applyBorder="1" applyAlignment="1">
      <alignment horizontal="right" vertical="center"/>
    </xf>
    <xf numFmtId="0" fontId="44" fillId="0" borderId="89" xfId="5" applyFont="1" applyBorder="1" applyAlignment="1">
      <alignment horizontal="right" vertical="center"/>
    </xf>
    <xf numFmtId="0" fontId="44" fillId="0" borderId="74" xfId="5" applyNumberFormat="1" applyFont="1" applyBorder="1" applyAlignment="1">
      <alignment horizontal="center" vertical="center"/>
    </xf>
    <xf numFmtId="0" fontId="44" fillId="0" borderId="73" xfId="5" applyNumberFormat="1" applyFont="1" applyBorder="1" applyAlignment="1">
      <alignment horizontal="center" vertical="center"/>
    </xf>
    <xf numFmtId="0" fontId="44" fillId="0" borderId="75" xfId="5" applyNumberFormat="1" applyFont="1" applyBorder="1" applyAlignment="1">
      <alignment horizontal="center" vertical="center"/>
    </xf>
    <xf numFmtId="0" fontId="42" fillId="0" borderId="1" xfId="5" applyFont="1" applyBorder="1" applyAlignment="1">
      <alignment horizontal="center" vertical="center"/>
    </xf>
    <xf numFmtId="0" fontId="42" fillId="0" borderId="1" xfId="5" applyFont="1" applyBorder="1" applyAlignment="1">
      <alignment horizontal="center" vertical="center" textRotation="255"/>
    </xf>
    <xf numFmtId="186" fontId="44" fillId="0" borderId="93" xfId="5" applyNumberFormat="1" applyFont="1" applyBorder="1" applyAlignment="1">
      <alignment horizontal="right" vertical="center"/>
    </xf>
    <xf numFmtId="186" fontId="44" fillId="0" borderId="81" xfId="5" applyNumberFormat="1" applyFont="1" applyBorder="1" applyAlignment="1">
      <alignment horizontal="right" vertical="center"/>
    </xf>
    <xf numFmtId="186" fontId="44" fillId="0" borderId="95" xfId="5" applyNumberFormat="1" applyFont="1" applyBorder="1" applyAlignment="1">
      <alignment horizontal="right" vertical="center"/>
    </xf>
    <xf numFmtId="0" fontId="44" fillId="0" borderId="78" xfId="5" applyFont="1" applyBorder="1" applyAlignment="1">
      <alignment horizontal="left" vertical="center"/>
    </xf>
    <xf numFmtId="0" fontId="44" fillId="0" borderId="77" xfId="5" applyFont="1" applyBorder="1" applyAlignment="1">
      <alignment horizontal="left" vertical="center"/>
    </xf>
    <xf numFmtId="0" fontId="44" fillId="0" borderId="79" xfId="5" applyFont="1" applyBorder="1" applyAlignment="1">
      <alignment horizontal="left" vertical="center"/>
    </xf>
    <xf numFmtId="0" fontId="44" fillId="0" borderId="86" xfId="5" applyFont="1" applyBorder="1" applyAlignment="1">
      <alignment horizontal="left" vertical="center"/>
    </xf>
    <xf numFmtId="0" fontId="44" fillId="0" borderId="87" xfId="5" applyFont="1" applyBorder="1" applyAlignment="1">
      <alignment horizontal="left" vertical="center"/>
    </xf>
    <xf numFmtId="0" fontId="44" fillId="0" borderId="89" xfId="5" applyFont="1" applyBorder="1" applyAlignment="1">
      <alignment horizontal="left" vertical="center"/>
    </xf>
    <xf numFmtId="0" fontId="44" fillId="0" borderId="74" xfId="5" applyFont="1" applyBorder="1" applyAlignment="1">
      <alignment horizontal="left" vertical="center"/>
    </xf>
    <xf numFmtId="0" fontId="44" fillId="0" borderId="73" xfId="5" applyFont="1" applyBorder="1" applyAlignment="1">
      <alignment horizontal="left" vertical="center"/>
    </xf>
    <xf numFmtId="0" fontId="44" fillId="0" borderId="75" xfId="5" applyFont="1" applyBorder="1" applyAlignment="1">
      <alignment horizontal="left" vertical="center"/>
    </xf>
    <xf numFmtId="0" fontId="58" fillId="0" borderId="0" xfId="0" applyFont="1">
      <alignment vertical="center"/>
    </xf>
    <xf numFmtId="0" fontId="61" fillId="0" borderId="0" xfId="0" applyFont="1">
      <alignment vertical="center"/>
    </xf>
    <xf numFmtId="179" fontId="87" fillId="0" borderId="0" xfId="0" applyNumberFormat="1" applyFont="1">
      <alignment vertical="center"/>
    </xf>
    <xf numFmtId="179" fontId="61" fillId="0" borderId="0" xfId="0" applyNumberFormat="1" applyFont="1" applyAlignment="1">
      <alignment horizontal="left" vertical="center" wrapText="1"/>
    </xf>
    <xf numFmtId="179" fontId="61" fillId="0" borderId="0" xfId="0" applyNumberFormat="1" applyFont="1" applyAlignment="1">
      <alignment vertical="center" wrapText="1"/>
    </xf>
    <xf numFmtId="179" fontId="66" fillId="0" borderId="0" xfId="0" applyNumberFormat="1" applyFont="1" applyAlignment="1">
      <alignment horizontal="center" vertical="center"/>
    </xf>
    <xf numFmtId="0" fontId="58" fillId="0" borderId="0" xfId="0" applyFont="1" applyAlignment="1">
      <alignment horizontal="left" vertical="center"/>
    </xf>
    <xf numFmtId="179" fontId="23" fillId="0" borderId="0" xfId="0" applyNumberFormat="1" applyFont="1" applyAlignment="1">
      <alignment horizontal="center" vertical="center"/>
    </xf>
    <xf numFmtId="0" fontId="23" fillId="0" borderId="0" xfId="0" applyNumberFormat="1" applyFont="1" applyAlignment="1">
      <alignment horizontal="center" vertical="center"/>
    </xf>
    <xf numFmtId="0" fontId="66" fillId="0" borderId="0" xfId="0" applyFont="1" applyAlignment="1">
      <alignment horizontal="center" vertical="center"/>
    </xf>
    <xf numFmtId="0" fontId="0" fillId="0" borderId="0" xfId="0" applyAlignment="1">
      <alignment horizontal="left" vertical="center"/>
    </xf>
    <xf numFmtId="178" fontId="23" fillId="0" borderId="35" xfId="0" applyNumberFormat="1" applyFont="1" applyBorder="1" applyAlignment="1">
      <alignment horizontal="center" vertical="center"/>
    </xf>
    <xf numFmtId="179" fontId="65" fillId="0" borderId="0" xfId="0" applyNumberFormat="1" applyFont="1" applyAlignment="1">
      <alignment horizontal="right" vertical="center"/>
    </xf>
    <xf numFmtId="179" fontId="13" fillId="0" borderId="0" xfId="0" applyNumberFormat="1" applyFont="1" applyAlignment="1">
      <alignment horizontal="center" vertical="center"/>
    </xf>
    <xf numFmtId="180" fontId="23" fillId="0" borderId="15" xfId="0" applyNumberFormat="1" applyFont="1" applyBorder="1" applyAlignment="1">
      <alignment horizontal="center" vertical="center"/>
    </xf>
    <xf numFmtId="180" fontId="23" fillId="0" borderId="12" xfId="0" applyNumberFormat="1" applyFont="1" applyBorder="1" applyAlignment="1">
      <alignment horizontal="center" vertical="center"/>
    </xf>
    <xf numFmtId="0" fontId="66" fillId="0" borderId="39" xfId="0" applyFont="1" applyBorder="1" applyAlignment="1">
      <alignment horizontal="center" vertical="center"/>
    </xf>
    <xf numFmtId="0" fontId="66" fillId="0" borderId="40" xfId="0" applyFont="1" applyBorder="1" applyAlignment="1">
      <alignment horizontal="center" vertical="center"/>
    </xf>
    <xf numFmtId="0" fontId="66" fillId="0" borderId="96" xfId="0" applyFont="1" applyBorder="1" applyAlignment="1">
      <alignment horizontal="center" vertical="center"/>
    </xf>
    <xf numFmtId="0" fontId="0" fillId="0" borderId="0" xfId="0" applyAlignment="1">
      <alignment horizontal="center" vertical="top" textRotation="255" wrapText="1"/>
    </xf>
    <xf numFmtId="0" fontId="0" fillId="0" borderId="0" xfId="0" applyAlignment="1">
      <alignment horizontal="center" vertical="top" textRotation="255"/>
    </xf>
    <xf numFmtId="0" fontId="0" fillId="0" borderId="103" xfId="0" applyBorder="1" applyAlignment="1">
      <alignment horizontal="center" vertical="center" textRotation="255" shrinkToFit="1"/>
    </xf>
    <xf numFmtId="0" fontId="0" fillId="0" borderId="33" xfId="0" applyBorder="1" applyAlignment="1">
      <alignment horizontal="center" vertical="center" textRotation="255" shrinkToFit="1"/>
    </xf>
    <xf numFmtId="0" fontId="0" fillId="0" borderId="104" xfId="0" applyBorder="1" applyAlignment="1">
      <alignment horizontal="center" vertical="center" textRotation="255" shrinkToFit="1"/>
    </xf>
    <xf numFmtId="0" fontId="0" fillId="0" borderId="100" xfId="0" applyBorder="1" applyAlignment="1">
      <alignment horizontal="center" vertical="center" textRotation="255" shrinkToFit="1"/>
    </xf>
    <xf numFmtId="0" fontId="0" fillId="0" borderId="102" xfId="0" applyBorder="1" applyAlignment="1">
      <alignment horizontal="center" vertical="center" textRotation="255" shrinkToFit="1"/>
    </xf>
    <xf numFmtId="0" fontId="0" fillId="0" borderId="101" xfId="0" applyBorder="1" applyAlignment="1">
      <alignment horizontal="center" vertical="center" textRotation="255" shrinkToFit="1"/>
    </xf>
    <xf numFmtId="0" fontId="0" fillId="7" borderId="37" xfId="0" applyFill="1" applyBorder="1" applyAlignment="1">
      <alignment horizontal="center" vertical="center" textRotation="255" shrinkToFit="1"/>
    </xf>
    <xf numFmtId="0" fontId="0" fillId="7" borderId="32" xfId="0" applyFill="1" applyBorder="1" applyAlignment="1">
      <alignment horizontal="center" vertical="center" textRotation="255" shrinkToFit="1"/>
    </xf>
    <xf numFmtId="0" fontId="0" fillId="7" borderId="34" xfId="0" applyFill="1" applyBorder="1" applyAlignment="1">
      <alignment horizontal="center" vertical="center" textRotation="255" shrinkToFit="1"/>
    </xf>
    <xf numFmtId="0" fontId="21" fillId="0" borderId="57" xfId="0" applyFont="1" applyBorder="1" applyAlignment="1">
      <alignment vertical="center" textRotation="255" shrinkToFit="1"/>
    </xf>
    <xf numFmtId="0" fontId="66" fillId="0" borderId="11" xfId="0" applyFont="1" applyBorder="1" applyAlignment="1">
      <alignment horizontal="center" vertical="center"/>
    </xf>
    <xf numFmtId="0" fontId="66" fillId="0" borderId="12" xfId="0" applyFont="1" applyBorder="1" applyAlignment="1">
      <alignment horizontal="center" vertical="center"/>
    </xf>
    <xf numFmtId="0" fontId="66" fillId="0" borderId="13" xfId="0" applyFont="1" applyBorder="1" applyAlignment="1">
      <alignment horizontal="center" vertical="center"/>
    </xf>
    <xf numFmtId="0" fontId="0" fillId="0" borderId="44"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7" borderId="57" xfId="0" applyFill="1" applyBorder="1" applyAlignment="1">
      <alignment horizontal="center" vertical="center" textRotation="255" shrinkToFit="1"/>
    </xf>
    <xf numFmtId="0" fontId="13" fillId="0" borderId="37" xfId="0" applyFont="1" applyBorder="1" applyAlignment="1">
      <alignment horizontal="center" vertical="center" textRotation="255" shrinkToFit="1"/>
    </xf>
    <xf numFmtId="0" fontId="13" fillId="0" borderId="32" xfId="0" applyFont="1" applyBorder="1" applyAlignment="1">
      <alignment horizontal="center" vertical="center" textRotation="255" shrinkToFit="1"/>
    </xf>
    <xf numFmtId="0" fontId="13" fillId="0" borderId="34" xfId="0" applyFont="1" applyBorder="1" applyAlignment="1">
      <alignment horizontal="center" vertical="center" textRotation="255" shrinkToFit="1"/>
    </xf>
    <xf numFmtId="179" fontId="87" fillId="0" borderId="0" xfId="0" applyNumberFormat="1" applyFont="1" applyAlignment="1">
      <alignment horizontal="center" vertical="center"/>
    </xf>
    <xf numFmtId="0" fontId="23" fillId="0" borderId="0" xfId="0" applyFont="1" applyAlignment="1">
      <alignment horizontal="center" vertical="center"/>
    </xf>
    <xf numFmtId="179" fontId="65" fillId="0" borderId="0" xfId="0" applyNumberFormat="1" applyFont="1" applyAlignment="1">
      <alignment horizontal="center" vertical="center"/>
    </xf>
    <xf numFmtId="0" fontId="21" fillId="0" borderId="37" xfId="0" applyFont="1" applyBorder="1" applyAlignment="1">
      <alignment vertical="center" textRotation="255" shrinkToFit="1"/>
    </xf>
    <xf numFmtId="0" fontId="0" fillId="0" borderId="109" xfId="0" applyBorder="1" applyAlignment="1">
      <alignment horizontal="center" vertical="center"/>
    </xf>
    <xf numFmtId="0" fontId="0" fillId="0" borderId="110" xfId="0" applyBorder="1" applyAlignment="1">
      <alignment horizontal="center" vertical="center"/>
    </xf>
    <xf numFmtId="0" fontId="0" fillId="0" borderId="111" xfId="0" applyBorder="1" applyAlignment="1">
      <alignment horizontal="center" vertical="center"/>
    </xf>
    <xf numFmtId="0" fontId="0" fillId="0" borderId="112" xfId="0" applyBorder="1" applyAlignment="1">
      <alignment horizontal="center" vertical="center"/>
    </xf>
    <xf numFmtId="0" fontId="23" fillId="0" borderId="0" xfId="0" applyFont="1" applyAlignment="1">
      <alignment horizontal="left" vertical="center"/>
    </xf>
    <xf numFmtId="0" fontId="73" fillId="8" borderId="1" xfId="7" applyFont="1" applyFill="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horizontal="center" vertical="center"/>
    </xf>
    <xf numFmtId="0" fontId="15" fillId="0" borderId="17" xfId="3" applyFont="1" applyBorder="1" applyAlignment="1">
      <alignment horizontal="center" vertical="center"/>
    </xf>
    <xf numFmtId="0" fontId="15" fillId="0" borderId="54" xfId="3" applyFont="1" applyBorder="1" applyAlignment="1">
      <alignment horizontal="center" vertical="center"/>
    </xf>
    <xf numFmtId="0" fontId="15" fillId="0" borderId="22" xfId="3" applyFont="1" applyBorder="1" applyAlignment="1">
      <alignment horizontal="center" vertical="center"/>
    </xf>
    <xf numFmtId="0" fontId="15" fillId="0" borderId="23" xfId="3" applyFont="1" applyBorder="1" applyAlignment="1">
      <alignment horizontal="center" vertical="center"/>
    </xf>
    <xf numFmtId="0" fontId="15" fillId="0" borderId="39" xfId="3" applyFont="1" applyBorder="1" applyAlignment="1">
      <alignment horizontal="center" vertical="center" wrapText="1"/>
    </xf>
    <xf numFmtId="0" fontId="15" fillId="0" borderId="40" xfId="3" applyFont="1" applyBorder="1" applyAlignment="1">
      <alignment horizontal="center" vertical="center"/>
    </xf>
    <xf numFmtId="0" fontId="15" fillId="0" borderId="44" xfId="3" applyFont="1" applyBorder="1" applyAlignment="1">
      <alignment horizontal="center" vertical="center"/>
    </xf>
    <xf numFmtId="0" fontId="15" fillId="0" borderId="1" xfId="3" applyFont="1" applyBorder="1" applyAlignment="1">
      <alignment horizontal="center" vertical="center"/>
    </xf>
    <xf numFmtId="0" fontId="15" fillId="0" borderId="40" xfId="3" applyFont="1" applyBorder="1" applyAlignment="1">
      <alignment horizontal="center" vertical="center" wrapText="1"/>
    </xf>
    <xf numFmtId="0" fontId="15" fillId="0" borderId="14" xfId="3" applyFont="1" applyBorder="1" applyAlignment="1">
      <alignment horizontal="center" vertical="center" wrapText="1"/>
    </xf>
    <xf numFmtId="0" fontId="15" fillId="0" borderId="4" xfId="3" applyFont="1" applyBorder="1" applyAlignment="1">
      <alignment horizontal="center" vertical="center"/>
    </xf>
    <xf numFmtId="0" fontId="15" fillId="0" borderId="41" xfId="3" applyFont="1" applyBorder="1" applyAlignment="1">
      <alignment horizontal="center" vertical="center" wrapText="1"/>
    </xf>
    <xf numFmtId="0" fontId="15" fillId="0" borderId="25" xfId="3" applyFont="1" applyBorder="1" applyAlignment="1">
      <alignment horizontal="center" vertical="center" wrapText="1"/>
    </xf>
    <xf numFmtId="0" fontId="15" fillId="0" borderId="42" xfId="3" applyFont="1" applyBorder="1" applyAlignment="1">
      <alignment horizontal="center" vertical="center" wrapText="1"/>
    </xf>
    <xf numFmtId="0" fontId="15" fillId="0" borderId="45" xfId="3" applyFont="1" applyBorder="1" applyAlignment="1">
      <alignment horizontal="center" vertical="center" wrapText="1"/>
    </xf>
    <xf numFmtId="0" fontId="15" fillId="0" borderId="0" xfId="3" applyFont="1" applyAlignment="1">
      <alignment horizontal="center" vertical="center" wrapText="1"/>
    </xf>
    <xf numFmtId="0" fontId="15" fillId="0" borderId="10" xfId="3" applyFont="1" applyBorder="1" applyAlignment="1">
      <alignment horizontal="center" vertical="center" wrapText="1"/>
    </xf>
    <xf numFmtId="0" fontId="15" fillId="0" borderId="46" xfId="3" applyFont="1" applyBorder="1" applyAlignment="1">
      <alignment horizontal="center" vertical="center" wrapText="1"/>
    </xf>
    <xf numFmtId="0" fontId="15" fillId="0" borderId="35" xfId="3" applyFont="1" applyBorder="1" applyAlignment="1">
      <alignment horizontal="center" vertical="center" wrapText="1"/>
    </xf>
    <xf numFmtId="0" fontId="15" fillId="0" borderId="47" xfId="3" applyFont="1" applyBorder="1" applyAlignment="1">
      <alignment horizontal="center" vertical="center" wrapText="1"/>
    </xf>
    <xf numFmtId="0" fontId="15" fillId="0" borderId="26" xfId="3" applyFont="1" applyBorder="1" applyAlignment="1">
      <alignment horizontal="center" vertical="center" wrapText="1"/>
    </xf>
    <xf numFmtId="0" fontId="15" fillId="0" borderId="20" xfId="3" applyFont="1" applyBorder="1" applyAlignment="1">
      <alignment horizontal="center" vertical="center" wrapText="1"/>
    </xf>
    <xf numFmtId="0" fontId="15" fillId="0" borderId="36"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12" xfId="3" applyFont="1" applyBorder="1" applyAlignment="1">
      <alignment horizontal="center" vertical="center"/>
    </xf>
    <xf numFmtId="0" fontId="15" fillId="0" borderId="14" xfId="3" applyFont="1" applyBorder="1" applyAlignment="1">
      <alignment horizontal="center" vertical="center"/>
    </xf>
    <xf numFmtId="0" fontId="15" fillId="0" borderId="16" xfId="3" applyFont="1" applyBorder="1" applyAlignment="1">
      <alignment horizontal="center" vertical="center"/>
    </xf>
    <xf numFmtId="0" fontId="15" fillId="0" borderId="15" xfId="3" applyFont="1" applyBorder="1" applyAlignment="1">
      <alignment horizontal="center" vertical="center" wrapText="1"/>
    </xf>
    <xf numFmtId="0" fontId="15" fillId="0" borderId="13" xfId="3" applyFont="1" applyBorder="1" applyAlignment="1">
      <alignment horizontal="center" vertical="center"/>
    </xf>
    <xf numFmtId="0" fontId="15" fillId="0" borderId="49" xfId="3" applyFont="1" applyBorder="1" applyAlignment="1">
      <alignment horizontal="center" vertical="center"/>
    </xf>
    <xf numFmtId="0" fontId="15" fillId="0" borderId="50" xfId="3" applyFont="1" applyBorder="1" applyAlignment="1">
      <alignment horizontal="center" vertical="center"/>
    </xf>
    <xf numFmtId="0" fontId="15" fillId="0" borderId="51" xfId="3" applyFont="1" applyBorder="1" applyAlignment="1">
      <alignment horizontal="center" vertical="center"/>
    </xf>
    <xf numFmtId="0" fontId="15" fillId="0" borderId="48" xfId="3" applyFont="1" applyBorder="1" applyAlignment="1">
      <alignment horizontal="center" vertical="center"/>
    </xf>
    <xf numFmtId="0" fontId="15" fillId="0" borderId="5" xfId="3" applyFont="1" applyBorder="1" applyAlignment="1">
      <alignment horizontal="center" vertical="center"/>
    </xf>
    <xf numFmtId="0" fontId="15" fillId="0" borderId="6" xfId="3" applyFont="1" applyBorder="1" applyAlignment="1">
      <alignment horizontal="center" vertical="center"/>
    </xf>
    <xf numFmtId="0" fontId="15" fillId="0" borderId="45" xfId="3" applyFont="1" applyBorder="1" applyAlignment="1">
      <alignment horizontal="center" vertical="center"/>
    </xf>
    <xf numFmtId="0" fontId="15" fillId="0" borderId="0" xfId="3" applyFont="1" applyAlignment="1">
      <alignment horizontal="center" vertical="center"/>
    </xf>
    <xf numFmtId="0" fontId="15" fillId="0" borderId="10" xfId="3" applyFont="1" applyBorder="1" applyAlignment="1">
      <alignment horizontal="center" vertical="center"/>
    </xf>
    <xf numFmtId="0" fontId="15" fillId="0" borderId="52" xfId="3" applyFont="1" applyBorder="1" applyAlignment="1">
      <alignment horizontal="center" vertical="center"/>
    </xf>
    <xf numFmtId="0" fontId="15" fillId="0" borderId="29" xfId="3" applyFont="1" applyBorder="1" applyAlignment="1">
      <alignment horizontal="center" vertical="center"/>
    </xf>
    <xf numFmtId="0" fontId="15" fillId="0" borderId="53" xfId="3" applyFont="1" applyBorder="1" applyAlignment="1">
      <alignment horizontal="center" vertical="center"/>
    </xf>
    <xf numFmtId="0" fontId="15" fillId="0" borderId="19" xfId="3" applyFont="1" applyBorder="1" applyAlignment="1">
      <alignment horizontal="center" vertical="center"/>
    </xf>
    <xf numFmtId="0" fontId="15" fillId="0" borderId="20" xfId="3" applyFont="1" applyBorder="1" applyAlignment="1">
      <alignment horizontal="center" vertical="center"/>
    </xf>
    <xf numFmtId="0" fontId="15" fillId="0" borderId="30" xfId="3" applyFont="1" applyBorder="1" applyAlignment="1">
      <alignment horizontal="center" vertical="center"/>
    </xf>
    <xf numFmtId="0" fontId="15" fillId="0" borderId="21" xfId="3" applyFont="1" applyBorder="1" applyAlignment="1">
      <alignment horizontal="center" vertical="center"/>
    </xf>
    <xf numFmtId="0" fontId="21" fillId="0" borderId="0" xfId="3" applyFont="1" applyAlignment="1">
      <alignment horizontal="center" vertical="center" wrapText="1"/>
    </xf>
    <xf numFmtId="0" fontId="21" fillId="0" borderId="55" xfId="3" applyFont="1" applyBorder="1" applyAlignment="1">
      <alignment horizontal="center" vertical="center" wrapText="1"/>
    </xf>
    <xf numFmtId="0" fontId="21" fillId="0" borderId="43" xfId="3" applyFont="1" applyBorder="1" applyAlignment="1">
      <alignment horizontal="center" vertical="center" wrapText="1"/>
    </xf>
    <xf numFmtId="0" fontId="21" fillId="0" borderId="56" xfId="3" applyFont="1" applyBorder="1" applyAlignment="1">
      <alignment horizontal="center" vertical="center" wrapText="1"/>
    </xf>
    <xf numFmtId="0" fontId="15" fillId="0" borderId="1" xfId="3" applyFont="1" applyBorder="1" applyAlignment="1">
      <alignment horizontal="center" vertical="center" wrapText="1"/>
    </xf>
    <xf numFmtId="0" fontId="15" fillId="0" borderId="57" xfId="3" applyFont="1" applyBorder="1" applyAlignment="1">
      <alignment horizontal="center" vertical="center"/>
    </xf>
    <xf numFmtId="0" fontId="15" fillId="0" borderId="58" xfId="3" applyFont="1" applyBorder="1" applyAlignment="1">
      <alignment horizontal="center" vertical="center"/>
    </xf>
    <xf numFmtId="0" fontId="15" fillId="0" borderId="39" xfId="3" applyFont="1" applyBorder="1" applyAlignment="1">
      <alignment horizontal="center" vertical="center"/>
    </xf>
    <xf numFmtId="0" fontId="15" fillId="0" borderId="5" xfId="3" applyFont="1" applyBorder="1" applyAlignment="1">
      <alignment horizontal="center" vertical="center" wrapText="1"/>
    </xf>
    <xf numFmtId="176" fontId="15" fillId="0" borderId="29" xfId="3" applyNumberFormat="1" applyFont="1" applyBorder="1" applyAlignment="1">
      <alignment horizontal="center" vertical="center"/>
    </xf>
    <xf numFmtId="0" fontId="15" fillId="0" borderId="37" xfId="3" applyFont="1" applyBorder="1" applyAlignment="1">
      <alignment horizontal="center" vertical="center" textRotation="255"/>
    </xf>
    <xf numFmtId="0" fontId="15" fillId="0" borderId="32" xfId="3" applyFont="1" applyBorder="1" applyAlignment="1">
      <alignment horizontal="center" vertical="center" textRotation="255"/>
    </xf>
    <xf numFmtId="0" fontId="15" fillId="0" borderId="38" xfId="3" applyFont="1" applyBorder="1" applyAlignment="1">
      <alignment horizontal="center" vertical="center" textRotation="255"/>
    </xf>
    <xf numFmtId="0" fontId="15" fillId="0" borderId="5" xfId="3" applyFont="1" applyBorder="1" applyAlignment="1">
      <alignment vertical="center" wrapText="1"/>
    </xf>
    <xf numFmtId="0" fontId="15" fillId="0" borderId="5" xfId="3" applyFont="1" applyBorder="1">
      <alignment vertical="center"/>
    </xf>
    <xf numFmtId="0" fontId="15" fillId="0" borderId="0" xfId="3" applyFont="1">
      <alignment vertical="center"/>
    </xf>
    <xf numFmtId="0" fontId="15" fillId="0" borderId="0" xfId="3" applyFont="1" applyAlignment="1">
      <alignment vertical="top" wrapText="1"/>
    </xf>
    <xf numFmtId="0" fontId="15" fillId="0" borderId="29" xfId="3" applyFont="1" applyBorder="1" applyAlignment="1">
      <alignment horizontal="left" vertical="center"/>
    </xf>
    <xf numFmtId="0" fontId="15" fillId="0" borderId="33" xfId="3" applyFont="1" applyBorder="1" applyAlignment="1">
      <alignment horizontal="center" vertical="center" textRotation="255"/>
    </xf>
    <xf numFmtId="0" fontId="15" fillId="0" borderId="94" xfId="3" applyFont="1" applyBorder="1" applyAlignment="1">
      <alignment horizontal="center" vertical="center" textRotation="255"/>
    </xf>
    <xf numFmtId="0" fontId="15" fillId="0" borderId="34" xfId="3" applyFont="1" applyBorder="1" applyAlignment="1">
      <alignment horizontal="center" vertical="center" textRotation="255"/>
    </xf>
    <xf numFmtId="0" fontId="15" fillId="0" borderId="5" xfId="3" applyFont="1" applyBorder="1" applyAlignment="1">
      <alignment horizontal="left" vertical="center"/>
    </xf>
    <xf numFmtId="0" fontId="15" fillId="0" borderId="0" xfId="3" applyFont="1" applyAlignment="1">
      <alignment horizontal="left" vertical="center"/>
    </xf>
    <xf numFmtId="0" fontId="15" fillId="0" borderId="35" xfId="3" applyFont="1" applyBorder="1" applyAlignment="1">
      <alignment horizontal="center" vertical="center"/>
    </xf>
    <xf numFmtId="178" fontId="49" fillId="0" borderId="0" xfId="3" applyNumberFormat="1" applyFont="1" applyAlignment="1">
      <alignment horizontal="center" vertical="center"/>
    </xf>
    <xf numFmtId="0" fontId="15" fillId="0" borderId="18" xfId="3" applyFont="1" applyBorder="1">
      <alignment vertical="center"/>
    </xf>
    <xf numFmtId="0" fontId="15" fillId="0" borderId="19" xfId="3" applyFont="1" applyBorder="1">
      <alignment vertical="center"/>
    </xf>
    <xf numFmtId="0" fontId="15" fillId="0" borderId="18" xfId="3" applyFont="1" applyBorder="1" applyAlignment="1">
      <alignment horizontal="center" vertical="center"/>
    </xf>
    <xf numFmtId="0" fontId="17" fillId="0" borderId="21" xfId="3" applyNumberFormat="1" applyFont="1" applyBorder="1" applyAlignment="1">
      <alignment vertical="center"/>
    </xf>
    <xf numFmtId="0" fontId="17" fillId="0" borderId="22" xfId="3" applyNumberFormat="1" applyFont="1" applyBorder="1" applyAlignment="1">
      <alignment vertical="center"/>
    </xf>
    <xf numFmtId="0" fontId="17" fillId="0" borderId="23" xfId="3" applyNumberFormat="1" applyFont="1" applyBorder="1" applyAlignment="1">
      <alignment vertical="center"/>
    </xf>
    <xf numFmtId="0" fontId="16" fillId="0" borderId="0" xfId="3" applyFont="1" applyAlignment="1">
      <alignment horizontal="center" vertical="center"/>
    </xf>
    <xf numFmtId="0" fontId="15" fillId="0" borderId="11" xfId="3" applyFont="1" applyBorder="1" applyAlignment="1">
      <alignment horizontal="center" vertical="center"/>
    </xf>
    <xf numFmtId="0" fontId="15" fillId="0" borderId="11" xfId="3" applyFont="1" applyBorder="1">
      <alignment vertical="center"/>
    </xf>
    <xf numFmtId="0" fontId="15" fillId="0" borderId="12" xfId="3" applyFont="1" applyBorder="1">
      <alignment vertical="center"/>
    </xf>
    <xf numFmtId="0" fontId="15" fillId="0" borderId="14" xfId="3" applyFont="1" applyBorder="1">
      <alignment vertical="center"/>
    </xf>
    <xf numFmtId="0" fontId="15" fillId="0" borderId="15" xfId="3" applyFont="1" applyBorder="1" applyAlignment="1">
      <alignment horizontal="center" vertical="center"/>
    </xf>
    <xf numFmtId="178" fontId="41" fillId="0" borderId="15" xfId="3" applyNumberFormat="1" applyFont="1" applyBorder="1" applyAlignment="1">
      <alignment horizontal="center" vertical="center"/>
    </xf>
    <xf numFmtId="178" fontId="41" fillId="0" borderId="12" xfId="3" applyNumberFormat="1" applyFont="1" applyBorder="1" applyAlignment="1">
      <alignment horizontal="center" vertical="center"/>
    </xf>
    <xf numFmtId="178" fontId="41" fillId="0" borderId="13" xfId="3" applyNumberFormat="1" applyFont="1" applyBorder="1" applyAlignment="1">
      <alignment horizontal="center" vertical="center"/>
    </xf>
    <xf numFmtId="178" fontId="41" fillId="0" borderId="15" xfId="3" applyNumberFormat="1" applyFont="1" applyBorder="1" applyAlignment="1">
      <alignment horizontal="left" vertical="center" wrapText="1" shrinkToFit="1"/>
    </xf>
    <xf numFmtId="178" fontId="41" fillId="0" borderId="12" xfId="3" applyNumberFormat="1" applyFont="1" applyBorder="1" applyAlignment="1">
      <alignment horizontal="left" vertical="center" wrapText="1" shrinkToFit="1"/>
    </xf>
    <xf numFmtId="178" fontId="41" fillId="0" borderId="13" xfId="3" applyNumberFormat="1" applyFont="1" applyBorder="1" applyAlignment="1">
      <alignment horizontal="left" vertical="center" wrapText="1" shrinkToFit="1"/>
    </xf>
    <xf numFmtId="0" fontId="49" fillId="0" borderId="0" xfId="3" applyFont="1" applyAlignment="1">
      <alignment vertical="top" wrapText="1"/>
    </xf>
    <xf numFmtId="0" fontId="49" fillId="0" borderId="0" xfId="3" applyFont="1" applyAlignment="1">
      <alignment horizontal="center" vertical="center" wrapText="1"/>
    </xf>
    <xf numFmtId="178" fontId="15" fillId="0" borderId="0" xfId="3" applyNumberFormat="1" applyFont="1" applyAlignment="1">
      <alignment horizontal="center" vertical="center" shrinkToFit="1"/>
    </xf>
    <xf numFmtId="178" fontId="15" fillId="0" borderId="15" xfId="3" applyNumberFormat="1" applyFont="1" applyBorder="1" applyAlignment="1">
      <alignment horizontal="center" vertical="center" shrinkToFit="1"/>
    </xf>
    <xf numFmtId="178" fontId="15" fillId="0" borderId="12" xfId="3" applyNumberFormat="1" applyFont="1" applyBorder="1" applyAlignment="1">
      <alignment horizontal="center" vertical="center" shrinkToFit="1"/>
    </xf>
    <xf numFmtId="178" fontId="15" fillId="0" borderId="13" xfId="3" applyNumberFormat="1" applyFont="1" applyBorder="1" applyAlignment="1">
      <alignment horizontal="center" vertical="center" shrinkToFit="1"/>
    </xf>
    <xf numFmtId="0" fontId="15" fillId="0" borderId="31" xfId="3" applyFont="1" applyBorder="1" applyAlignment="1">
      <alignment horizontal="center" vertical="center" textRotation="255"/>
    </xf>
    <xf numFmtId="0" fontId="15" fillId="0" borderId="25" xfId="3" applyFont="1" applyBorder="1" applyAlignment="1">
      <alignment horizontal="left" vertical="center"/>
    </xf>
    <xf numFmtId="0" fontId="15" fillId="0" borderId="25" xfId="3" applyFont="1" applyBorder="1" applyAlignment="1">
      <alignment horizontal="center" vertical="center"/>
    </xf>
    <xf numFmtId="0" fontId="15" fillId="0" borderId="27" xfId="3" applyFont="1" applyBorder="1" applyAlignment="1">
      <alignment horizontal="center" vertical="center" textRotation="255"/>
    </xf>
    <xf numFmtId="178" fontId="15" fillId="0" borderId="35" xfId="3" applyNumberFormat="1" applyFont="1" applyBorder="1" applyAlignment="1">
      <alignment horizontal="center" vertical="center"/>
    </xf>
    <xf numFmtId="0" fontId="18" fillId="0" borderId="0" xfId="3" applyFont="1" applyFill="1" applyAlignment="1">
      <alignment horizontal="center" vertical="center" shrinkToFit="1"/>
    </xf>
    <xf numFmtId="0" fontId="25" fillId="0" borderId="0" xfId="3" applyFont="1" applyAlignment="1">
      <alignment horizontal="center" vertical="center"/>
    </xf>
    <xf numFmtId="0" fontId="28" fillId="0" borderId="2" xfId="3" applyFont="1" applyBorder="1" applyAlignment="1">
      <alignment horizontal="center" vertical="center"/>
    </xf>
    <xf numFmtId="0" fontId="28" fillId="0" borderId="3" xfId="3" applyFont="1" applyBorder="1" applyAlignment="1">
      <alignment horizontal="center" vertical="center"/>
    </xf>
    <xf numFmtId="0" fontId="29" fillId="0" borderId="3" xfId="3" applyNumberFormat="1" applyFont="1" applyBorder="1" applyAlignment="1">
      <alignment horizontal="center" vertical="center"/>
    </xf>
    <xf numFmtId="0" fontId="29" fillId="0" borderId="4" xfId="3" applyNumberFormat="1" applyFont="1" applyBorder="1" applyAlignment="1">
      <alignment horizontal="center" vertical="center"/>
    </xf>
    <xf numFmtId="0" fontId="29" fillId="0" borderId="3" xfId="3" applyNumberFormat="1" applyFont="1" applyBorder="1" applyAlignment="1">
      <alignment horizontal="center" vertical="center" shrinkToFit="1"/>
    </xf>
    <xf numFmtId="0" fontId="29" fillId="0" borderId="4" xfId="3" applyNumberFormat="1" applyFont="1" applyBorder="1" applyAlignment="1">
      <alignment horizontal="center" vertical="center" shrinkToFit="1"/>
    </xf>
    <xf numFmtId="0" fontId="78" fillId="0" borderId="0" xfId="3" quotePrefix="1" applyFont="1" applyAlignment="1">
      <alignment horizontal="right" vertical="center"/>
    </xf>
    <xf numFmtId="0" fontId="78" fillId="0" borderId="0" xfId="3" applyFont="1" applyAlignment="1">
      <alignment horizontal="right" vertical="center"/>
    </xf>
    <xf numFmtId="0" fontId="78" fillId="0" borderId="0" xfId="3" applyFont="1" applyAlignment="1">
      <alignment horizontal="left" vertical="center"/>
    </xf>
    <xf numFmtId="0" fontId="75" fillId="13" borderId="2" xfId="3" applyFont="1" applyFill="1" applyBorder="1" applyAlignment="1">
      <alignment horizontal="center" vertical="center"/>
    </xf>
    <xf numFmtId="0" fontId="75" fillId="13" borderId="3" xfId="3" applyFont="1" applyFill="1" applyBorder="1">
      <alignment vertical="center"/>
    </xf>
    <xf numFmtId="0" fontId="75" fillId="13" borderId="4" xfId="3" applyFont="1" applyFill="1" applyBorder="1">
      <alignment vertical="center"/>
    </xf>
    <xf numFmtId="0" fontId="75" fillId="13" borderId="2" xfId="3" applyFont="1" applyFill="1" applyBorder="1" applyAlignment="1">
      <alignment horizontal="left" vertical="center" wrapText="1"/>
    </xf>
    <xf numFmtId="0" fontId="75" fillId="13" borderId="3" xfId="3" applyFont="1" applyFill="1" applyBorder="1" applyAlignment="1">
      <alignment horizontal="center" vertical="center"/>
    </xf>
    <xf numFmtId="0" fontId="75" fillId="13" borderId="4" xfId="3" applyFont="1" applyFill="1" applyBorder="1" applyAlignment="1">
      <alignment horizontal="center" vertical="center"/>
    </xf>
    <xf numFmtId="0" fontId="75" fillId="13" borderId="2" xfId="3" applyFont="1" applyFill="1" applyBorder="1" applyAlignment="1">
      <alignment horizontal="center" vertical="center" wrapText="1"/>
    </xf>
    <xf numFmtId="0" fontId="84" fillId="13" borderId="2" xfId="3" applyFont="1" applyFill="1" applyBorder="1" applyAlignment="1">
      <alignment horizontal="center" vertical="center"/>
    </xf>
    <xf numFmtId="0" fontId="84" fillId="13" borderId="3" xfId="3" applyFont="1" applyFill="1" applyBorder="1" applyAlignment="1">
      <alignment horizontal="center" vertical="center"/>
    </xf>
    <xf numFmtId="0" fontId="84" fillId="13" borderId="4" xfId="3" applyFont="1" applyFill="1" applyBorder="1" applyAlignment="1">
      <alignment horizontal="center" vertical="center"/>
    </xf>
    <xf numFmtId="0" fontId="75" fillId="0" borderId="2" xfId="3" applyFont="1" applyBorder="1" applyAlignment="1">
      <alignment horizontal="center" vertical="center"/>
    </xf>
    <xf numFmtId="0" fontId="75" fillId="0" borderId="3" xfId="3" applyFont="1" applyBorder="1" applyAlignment="1">
      <alignment horizontal="center" vertical="center"/>
    </xf>
    <xf numFmtId="0" fontId="75" fillId="0" borderId="4" xfId="3" applyFont="1" applyBorder="1" applyAlignment="1">
      <alignment horizontal="center" vertical="center"/>
    </xf>
    <xf numFmtId="0" fontId="75" fillId="0" borderId="2" xfId="3" applyFont="1" applyBorder="1" applyAlignment="1">
      <alignment horizontal="center" vertical="center" wrapText="1"/>
    </xf>
    <xf numFmtId="0" fontId="75" fillId="0" borderId="3" xfId="3" applyFont="1" applyBorder="1" applyAlignment="1">
      <alignment horizontal="center" vertical="center" wrapText="1"/>
    </xf>
    <xf numFmtId="0" fontId="75" fillId="0" borderId="4" xfId="3" applyFont="1" applyBorder="1" applyAlignment="1">
      <alignment horizontal="center" vertical="center" wrapText="1"/>
    </xf>
    <xf numFmtId="0" fontId="81" fillId="0" borderId="2" xfId="8" applyFont="1" applyBorder="1" applyAlignment="1">
      <alignment vertical="center" wrapText="1"/>
    </xf>
    <xf numFmtId="0" fontId="75" fillId="0" borderId="3" xfId="3" applyFont="1" applyBorder="1" applyAlignment="1">
      <alignment vertical="center" wrapText="1"/>
    </xf>
    <xf numFmtId="0" fontId="75" fillId="0" borderId="4" xfId="3" applyFont="1" applyBorder="1" applyAlignment="1">
      <alignment vertical="center" wrapText="1"/>
    </xf>
    <xf numFmtId="0" fontId="75" fillId="13" borderId="2" xfId="3" applyFont="1" applyFill="1" applyBorder="1" applyAlignment="1">
      <alignment horizontal="center" vertical="center" shrinkToFit="1"/>
    </xf>
    <xf numFmtId="0" fontId="75" fillId="13" borderId="3" xfId="3" applyFont="1" applyFill="1" applyBorder="1" applyAlignment="1">
      <alignment horizontal="center" vertical="center" shrinkToFit="1"/>
    </xf>
    <xf numFmtId="0" fontId="75" fillId="13" borderId="4" xfId="3" applyFont="1" applyFill="1" applyBorder="1" applyAlignment="1">
      <alignment horizontal="center" vertical="center" shrinkToFit="1"/>
    </xf>
    <xf numFmtId="0" fontId="75" fillId="13" borderId="2" xfId="3" applyFont="1" applyFill="1" applyBorder="1" applyAlignment="1">
      <alignment horizontal="left" vertical="center" shrinkToFit="1"/>
    </xf>
    <xf numFmtId="0" fontId="75" fillId="13" borderId="3" xfId="3" applyFont="1" applyFill="1" applyBorder="1" applyAlignment="1">
      <alignment horizontal="left" vertical="center" shrinkToFit="1"/>
    </xf>
    <xf numFmtId="0" fontId="75" fillId="13" borderId="4" xfId="3" applyFont="1" applyFill="1" applyBorder="1" applyAlignment="1">
      <alignment horizontal="left" vertical="center" shrinkToFit="1"/>
    </xf>
    <xf numFmtId="0" fontId="81" fillId="0" borderId="2" xfId="8" applyFont="1" applyBorder="1" applyAlignment="1">
      <alignment horizontal="left" vertical="center"/>
    </xf>
    <xf numFmtId="0" fontId="75" fillId="0" borderId="3" xfId="3" applyFont="1" applyBorder="1">
      <alignment vertical="center"/>
    </xf>
    <xf numFmtId="0" fontId="75" fillId="0" borderId="4" xfId="3" applyFont="1" applyBorder="1">
      <alignment vertical="center"/>
    </xf>
    <xf numFmtId="0" fontId="81" fillId="0" borderId="2" xfId="8" applyFont="1" applyBorder="1">
      <alignment vertical="center"/>
    </xf>
    <xf numFmtId="0" fontId="78" fillId="0" borderId="35" xfId="3" applyFont="1" applyBorder="1" applyAlignment="1">
      <alignment horizontal="left" vertical="center"/>
    </xf>
    <xf numFmtId="0" fontId="75" fillId="0" borderId="2" xfId="3" applyFont="1" applyBorder="1" applyAlignment="1">
      <alignment horizontal="center" vertical="center" wrapText="1" shrinkToFit="1"/>
    </xf>
    <xf numFmtId="0" fontId="75" fillId="0" borderId="3" xfId="3" applyFont="1" applyBorder="1" applyAlignment="1">
      <alignment horizontal="center" vertical="center" shrinkToFit="1"/>
    </xf>
    <xf numFmtId="0" fontId="75" fillId="0" borderId="4" xfId="3" applyFont="1" applyBorder="1" applyAlignment="1">
      <alignment horizontal="center" vertical="center" shrinkToFit="1"/>
    </xf>
    <xf numFmtId="0" fontId="76" fillId="0" borderId="0" xfId="3" applyFont="1" applyAlignment="1">
      <alignment horizontal="center" vertical="center" wrapText="1"/>
    </xf>
    <xf numFmtId="0" fontId="66" fillId="0" borderId="2" xfId="3" quotePrefix="1" applyFont="1" applyBorder="1" applyAlignment="1">
      <alignment horizontal="center" vertical="center"/>
    </xf>
    <xf numFmtId="0" fontId="66" fillId="0" borderId="3" xfId="3" applyFont="1" applyBorder="1" applyAlignment="1">
      <alignment horizontal="center" vertical="center"/>
    </xf>
    <xf numFmtId="0" fontId="66" fillId="0" borderId="4" xfId="3" applyFont="1" applyBorder="1" applyAlignment="1">
      <alignment horizontal="center" vertical="center"/>
    </xf>
    <xf numFmtId="0" fontId="75" fillId="13" borderId="2" xfId="3" applyFont="1" applyFill="1" applyBorder="1" applyAlignment="1">
      <alignment horizontal="left" vertical="center"/>
    </xf>
    <xf numFmtId="0" fontId="75" fillId="13" borderId="3" xfId="3" applyFont="1" applyFill="1" applyBorder="1" applyAlignment="1">
      <alignment horizontal="left" vertical="center"/>
    </xf>
    <xf numFmtId="0" fontId="75" fillId="13" borderId="4" xfId="3" applyFont="1" applyFill="1" applyBorder="1" applyAlignment="1">
      <alignment horizontal="left" vertical="center"/>
    </xf>
    <xf numFmtId="0" fontId="76" fillId="12" borderId="0" xfId="3" applyFont="1" applyFill="1" applyAlignment="1">
      <alignment horizontal="center" vertical="center" wrapText="1"/>
    </xf>
    <xf numFmtId="0" fontId="109" fillId="0" borderId="1" xfId="1" applyFont="1" applyBorder="1" applyAlignment="1">
      <alignment vertical="center" wrapText="1"/>
    </xf>
    <xf numFmtId="0" fontId="109" fillId="0" borderId="3" xfId="1" applyFont="1" applyBorder="1" applyAlignment="1">
      <alignment horizontal="left" vertical="center"/>
    </xf>
    <xf numFmtId="0" fontId="109" fillId="0" borderId="4" xfId="1" applyFont="1" applyBorder="1" applyAlignment="1">
      <alignment horizontal="left" vertical="center"/>
    </xf>
    <xf numFmtId="0" fontId="109" fillId="0" borderId="48" xfId="1" applyFont="1" applyBorder="1" applyAlignment="1">
      <alignment horizontal="center" vertical="center"/>
    </xf>
    <xf numFmtId="0" fontId="109" fillId="0" borderId="5" xfId="1" applyFont="1" applyBorder="1" applyAlignment="1">
      <alignment horizontal="center" vertical="center"/>
    </xf>
    <xf numFmtId="0" fontId="109" fillId="0" borderId="6" xfId="1" applyFont="1" applyBorder="1" applyAlignment="1">
      <alignment horizontal="center" vertical="center"/>
    </xf>
    <xf numFmtId="0" fontId="109" fillId="0" borderId="45" xfId="1" applyFont="1" applyBorder="1" applyAlignment="1">
      <alignment horizontal="center" vertical="center"/>
    </xf>
    <xf numFmtId="0" fontId="109" fillId="0" borderId="0" xfId="1" applyFont="1" applyAlignment="1">
      <alignment horizontal="center" vertical="center"/>
    </xf>
    <xf numFmtId="0" fontId="109" fillId="0" borderId="10" xfId="1" applyFont="1" applyBorder="1" applyAlignment="1">
      <alignment horizontal="center" vertical="center"/>
    </xf>
    <xf numFmtId="0" fontId="109" fillId="0" borderId="46" xfId="1" applyFont="1" applyBorder="1" applyAlignment="1">
      <alignment horizontal="center" vertical="center"/>
    </xf>
    <xf numFmtId="0" fontId="109" fillId="0" borderId="35" xfId="1" applyFont="1" applyBorder="1" applyAlignment="1">
      <alignment horizontal="center" vertical="center"/>
    </xf>
    <xf numFmtId="0" fontId="109" fillId="0" borderId="47" xfId="1" applyFont="1" applyBorder="1" applyAlignment="1">
      <alignment horizontal="center" vertical="center"/>
    </xf>
    <xf numFmtId="0" fontId="109" fillId="15" borderId="2" xfId="1" applyFont="1" applyFill="1" applyBorder="1" applyAlignment="1">
      <alignment vertical="center" wrapText="1"/>
    </xf>
    <xf numFmtId="0" fontId="109" fillId="15" borderId="3" xfId="1" applyFont="1" applyFill="1" applyBorder="1" applyAlignment="1">
      <alignment vertical="center" wrapText="1"/>
    </xf>
    <xf numFmtId="0" fontId="109" fillId="0" borderId="2" xfId="1" applyFont="1" applyBorder="1" applyAlignment="1">
      <alignment horizontal="left" vertical="center" indent="1"/>
    </xf>
    <xf numFmtId="0" fontId="109" fillId="0" borderId="4" xfId="1" applyFont="1" applyBorder="1" applyAlignment="1">
      <alignment horizontal="left" vertical="center" indent="1"/>
    </xf>
    <xf numFmtId="0" fontId="109" fillId="19" borderId="2" xfId="1" applyFont="1" applyFill="1" applyBorder="1" applyAlignment="1">
      <alignment horizontal="left" vertical="center" indent="1"/>
    </xf>
    <xf numFmtId="0" fontId="109" fillId="19" borderId="3" xfId="1" applyFont="1" applyFill="1" applyBorder="1" applyAlignment="1">
      <alignment horizontal="left" vertical="center" indent="1"/>
    </xf>
    <xf numFmtId="0" fontId="109" fillId="19" borderId="4" xfId="1" applyFont="1" applyFill="1" applyBorder="1" applyAlignment="1">
      <alignment horizontal="left" vertical="center" indent="1"/>
    </xf>
    <xf numFmtId="0" fontId="109" fillId="0" borderId="1" xfId="1" applyFont="1" applyBorder="1" applyAlignment="1">
      <alignment horizontal="left" vertical="center" wrapText="1" indent="1"/>
    </xf>
    <xf numFmtId="0" fontId="109" fillId="19" borderId="3" xfId="1" applyFont="1" applyFill="1" applyBorder="1" applyAlignment="1">
      <alignment horizontal="right" vertical="center" indent="1"/>
    </xf>
    <xf numFmtId="0" fontId="109" fillId="0" borderId="2" xfId="1" applyFont="1" applyBorder="1" applyAlignment="1">
      <alignment horizontal="center" vertical="center"/>
    </xf>
    <xf numFmtId="0" fontId="109" fillId="0" borderId="4" xfId="1" applyFont="1" applyBorder="1" applyAlignment="1">
      <alignment horizontal="center" vertical="center"/>
    </xf>
    <xf numFmtId="0" fontId="109" fillId="0" borderId="3" xfId="1" applyFont="1" applyBorder="1" applyAlignment="1">
      <alignment horizontal="center" vertical="center" wrapText="1"/>
    </xf>
    <xf numFmtId="0" fontId="109" fillId="19" borderId="2" xfId="1" applyFont="1" applyFill="1" applyBorder="1" applyAlignment="1">
      <alignment horizontal="center" vertical="center"/>
    </xf>
    <xf numFmtId="0" fontId="109" fillId="19" borderId="3" xfId="1" applyFont="1" applyFill="1" applyBorder="1" applyAlignment="1">
      <alignment horizontal="center" vertical="center"/>
    </xf>
    <xf numFmtId="176" fontId="109" fillId="19" borderId="3" xfId="1" applyNumberFormat="1" applyFont="1" applyFill="1" applyBorder="1" applyAlignment="1">
      <alignment horizontal="center" vertical="center"/>
    </xf>
    <xf numFmtId="176" fontId="109" fillId="19" borderId="4" xfId="1" applyNumberFormat="1" applyFont="1" applyFill="1" applyBorder="1" applyAlignment="1">
      <alignment horizontal="center" vertical="center"/>
    </xf>
    <xf numFmtId="187" fontId="109" fillId="19" borderId="2" xfId="1" applyNumberFormat="1" applyFont="1" applyFill="1" applyBorder="1" applyAlignment="1">
      <alignment vertical="center"/>
    </xf>
    <xf numFmtId="187" fontId="109" fillId="19" borderId="3" xfId="1" applyNumberFormat="1" applyFont="1" applyFill="1" applyBorder="1" applyAlignment="1">
      <alignment vertical="center"/>
    </xf>
    <xf numFmtId="0" fontId="107" fillId="0" borderId="35" xfId="1" applyFont="1" applyBorder="1" applyAlignment="1">
      <alignment horizontal="center" vertical="center"/>
    </xf>
    <xf numFmtId="0" fontId="109" fillId="0" borderId="1" xfId="1" applyFont="1" applyBorder="1" applyAlignment="1">
      <alignment horizontal="left" vertical="center" indent="1"/>
    </xf>
    <xf numFmtId="0" fontId="109" fillId="19" borderId="2" xfId="1" quotePrefix="1" applyNumberFormat="1" applyFont="1" applyFill="1" applyBorder="1" applyAlignment="1">
      <alignment horizontal="left" vertical="center" indent="1"/>
    </xf>
    <xf numFmtId="0" fontId="109" fillId="19" borderId="3" xfId="1" applyNumberFormat="1" applyFont="1" applyFill="1" applyBorder="1" applyAlignment="1">
      <alignment horizontal="left" vertical="center" indent="1"/>
    </xf>
    <xf numFmtId="0" fontId="109" fillId="19" borderId="4" xfId="1" applyNumberFormat="1" applyFont="1" applyFill="1" applyBorder="1" applyAlignment="1">
      <alignment horizontal="left" vertical="center" indent="1"/>
    </xf>
    <xf numFmtId="0" fontId="109" fillId="19" borderId="2" xfId="1" applyNumberFormat="1" applyFont="1" applyFill="1" applyBorder="1" applyAlignment="1">
      <alignment horizontal="left" vertical="center" indent="1"/>
    </xf>
    <xf numFmtId="178" fontId="50" fillId="3" borderId="15" xfId="3" applyNumberFormat="1" applyFont="1" applyFill="1" applyBorder="1" applyAlignment="1">
      <alignment horizontal="center" vertical="center"/>
    </xf>
    <xf numFmtId="178" fontId="50" fillId="3" borderId="12" xfId="3" applyNumberFormat="1" applyFont="1" applyFill="1" applyBorder="1" applyAlignment="1">
      <alignment horizontal="center" vertical="center"/>
    </xf>
    <xf numFmtId="178" fontId="50" fillId="3" borderId="13" xfId="3" applyNumberFormat="1" applyFont="1" applyFill="1" applyBorder="1" applyAlignment="1">
      <alignment horizontal="center" vertical="center"/>
    </xf>
    <xf numFmtId="0" fontId="109" fillId="0" borderId="3" xfId="1" applyFont="1" applyBorder="1" applyAlignment="1">
      <alignment vertical="center"/>
    </xf>
    <xf numFmtId="0" fontId="1" fillId="0" borderId="4" xfId="1" applyBorder="1" applyAlignment="1">
      <alignment vertical="center"/>
    </xf>
    <xf numFmtId="0" fontId="117" fillId="19" borderId="3" xfId="1" applyFont="1" applyFill="1" applyBorder="1" applyAlignment="1">
      <alignment vertical="center"/>
    </xf>
    <xf numFmtId="0" fontId="121" fillId="19" borderId="4" xfId="1" applyFont="1" applyFill="1" applyBorder="1" applyAlignment="1">
      <alignment vertical="center"/>
    </xf>
    <xf numFmtId="38" fontId="109" fillId="19" borderId="3" xfId="10" applyFont="1" applyFill="1" applyBorder="1" applyAlignment="1">
      <alignment horizontal="right" vertical="center" indent="1"/>
    </xf>
    <xf numFmtId="0" fontId="115" fillId="0" borderId="48" xfId="1" applyFont="1" applyBorder="1" applyAlignment="1">
      <alignment horizontal="left" vertical="center"/>
    </xf>
    <xf numFmtId="0" fontId="116" fillId="0" borderId="5" xfId="1" applyFont="1" applyBorder="1" applyAlignment="1">
      <alignment horizontal="left" vertical="center"/>
    </xf>
    <xf numFmtId="0" fontId="116" fillId="0" borderId="45" xfId="1" applyFont="1" applyBorder="1" applyAlignment="1">
      <alignment horizontal="left" vertical="center"/>
    </xf>
    <xf numFmtId="0" fontId="116" fillId="0" borderId="0" xfId="1" applyFont="1" applyAlignment="1">
      <alignment horizontal="left" vertical="center"/>
    </xf>
    <xf numFmtId="0" fontId="116" fillId="0" borderId="46" xfId="1" applyFont="1" applyBorder="1" applyAlignment="1">
      <alignment horizontal="left" vertical="center"/>
    </xf>
    <xf numFmtId="0" fontId="116" fillId="0" borderId="35" xfId="1" applyFont="1" applyBorder="1" applyAlignment="1">
      <alignment horizontal="left" vertical="center"/>
    </xf>
    <xf numFmtId="0" fontId="1" fillId="0" borderId="3" xfId="1" applyBorder="1" applyAlignment="1">
      <alignment horizontal="center" vertical="center"/>
    </xf>
    <xf numFmtId="0" fontId="1" fillId="0" borderId="4" xfId="1" applyBorder="1" applyAlignment="1">
      <alignment horizontal="center" vertical="center"/>
    </xf>
    <xf numFmtId="0" fontId="109" fillId="0" borderId="3" xfId="1" applyFont="1" applyBorder="1" applyAlignment="1">
      <alignment horizontal="center" vertical="center"/>
    </xf>
    <xf numFmtId="0" fontId="109" fillId="0" borderId="46" xfId="1" applyFont="1" applyBorder="1" applyAlignment="1">
      <alignment horizontal="left" vertical="center"/>
    </xf>
    <xf numFmtId="0" fontId="1" fillId="0" borderId="47" xfId="1" applyBorder="1" applyAlignment="1">
      <alignment horizontal="left" vertical="center"/>
    </xf>
    <xf numFmtId="0" fontId="120" fillId="19" borderId="4" xfId="1" applyFont="1" applyFill="1" applyBorder="1" applyAlignment="1">
      <alignment vertical="center"/>
    </xf>
    <xf numFmtId="0" fontId="118" fillId="0" borderId="48" xfId="1" applyFont="1" applyBorder="1" applyAlignment="1">
      <alignment horizontal="left" vertical="center"/>
    </xf>
    <xf numFmtId="0" fontId="119" fillId="0" borderId="5" xfId="1" applyFont="1" applyBorder="1" applyAlignment="1">
      <alignment horizontal="left" vertical="center"/>
    </xf>
    <xf numFmtId="0" fontId="119" fillId="0" borderId="45" xfId="1" applyFont="1" applyBorder="1" applyAlignment="1">
      <alignment horizontal="left" vertical="center"/>
    </xf>
    <xf numFmtId="0" fontId="119" fillId="0" borderId="0" xfId="1" applyFont="1" applyAlignment="1">
      <alignment horizontal="left" vertical="center"/>
    </xf>
    <xf numFmtId="0" fontId="119" fillId="0" borderId="46" xfId="1" applyFont="1" applyBorder="1" applyAlignment="1">
      <alignment horizontal="left" vertical="center"/>
    </xf>
    <xf numFmtId="0" fontId="119" fillId="0" borderId="35" xfId="1" applyFont="1" applyBorder="1" applyAlignment="1">
      <alignment horizontal="left" vertical="center"/>
    </xf>
    <xf numFmtId="0" fontId="115" fillId="0" borderId="48" xfId="1" applyFont="1" applyBorder="1" applyAlignment="1">
      <alignment horizontal="left" vertical="center" shrinkToFit="1"/>
    </xf>
    <xf numFmtId="0" fontId="116" fillId="0" borderId="5" xfId="1" applyFont="1" applyBorder="1" applyAlignment="1">
      <alignment horizontal="left" vertical="center" shrinkToFit="1"/>
    </xf>
    <xf numFmtId="0" fontId="116" fillId="0" borderId="45" xfId="1" applyFont="1" applyBorder="1" applyAlignment="1">
      <alignment horizontal="left" vertical="center" shrinkToFit="1"/>
    </xf>
    <xf numFmtId="0" fontId="116" fillId="0" borderId="0" xfId="1" applyFont="1" applyAlignment="1">
      <alignment horizontal="left" vertical="center" shrinkToFit="1"/>
    </xf>
    <xf numFmtId="0" fontId="116" fillId="0" borderId="46" xfId="1" applyFont="1" applyBorder="1" applyAlignment="1">
      <alignment horizontal="left" vertical="center" shrinkToFit="1"/>
    </xf>
    <xf numFmtId="0" fontId="116" fillId="0" borderId="35" xfId="1" applyFont="1" applyBorder="1" applyAlignment="1">
      <alignment horizontal="left" vertical="center" shrinkToFit="1"/>
    </xf>
    <xf numFmtId="0" fontId="113" fillId="0" borderId="35" xfId="1" applyFont="1" applyBorder="1" applyAlignment="1">
      <alignment horizontal="right" vertical="center"/>
    </xf>
  </cellXfs>
  <cellStyles count="11">
    <cellStyle name="パーセント" xfId="6" builtinId="5"/>
    <cellStyle name="ハイパーリンク" xfId="2" builtinId="8"/>
    <cellStyle name="ハイパーリンク 2" xfId="4" xr:uid="{92A47F90-D377-4B3D-B42A-88BA803EA44E}"/>
    <cellStyle name="ハイパーリンク 3" xfId="9" xr:uid="{53370388-0556-4AB4-91C9-034A5555C368}"/>
    <cellStyle name="桁区切り 2" xfId="10" xr:uid="{DC3BC3C8-019C-4BFB-92A3-7737AAF25E6A}"/>
    <cellStyle name="標準" xfId="0" builtinId="0"/>
    <cellStyle name="標準 2" xfId="5" xr:uid="{D26CE6AC-AB33-4478-A0A3-3E6BB49C2001}"/>
    <cellStyle name="標準 2 2" xfId="3" xr:uid="{2F8CF4B9-AD1A-4C86-9C4F-68D61FB20304}"/>
    <cellStyle name="標準 2 3" xfId="7" xr:uid="{A0E0632C-01C3-4CD4-B28E-0D0929309204}"/>
    <cellStyle name="標準 2 4" xfId="8" xr:uid="{CF22108A-C324-48EE-A724-FA6CC259D2EA}"/>
    <cellStyle name="標準 4 4" xfId="1" xr:uid="{178657E6-23B6-45EC-B349-9C265A4A9770}"/>
  </cellStyles>
  <dxfs count="224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dxf>
    <dxf>
      <font>
        <b val="0"/>
        <i val="0"/>
        <strike/>
      </font>
    </dxf>
    <dxf>
      <font>
        <b/>
        <i val="0"/>
      </font>
    </dxf>
    <dxf>
      <font>
        <b val="0"/>
        <i val="0"/>
        <strike/>
      </font>
    </dxf>
    <dxf>
      <font>
        <b/>
        <i val="0"/>
      </font>
    </dxf>
    <dxf>
      <font>
        <b val="0"/>
        <i val="0"/>
        <strike/>
      </font>
    </dxf>
    <dxf>
      <fill>
        <patternFill>
          <bgColor rgb="FFFFFF00"/>
        </patternFill>
      </fill>
    </dxf>
    <dxf>
      <fill>
        <patternFill>
          <bgColor rgb="FFFFFF00"/>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dxf>
    <dxf>
      <font>
        <b val="0"/>
        <i val="0"/>
        <strike/>
      </font>
    </dxf>
    <dxf>
      <font>
        <b/>
        <i val="0"/>
      </font>
    </dxf>
    <dxf>
      <font>
        <b val="0"/>
        <i val="0"/>
        <strike/>
      </font>
    </dxf>
    <dxf>
      <font>
        <b/>
        <i val="0"/>
      </font>
    </dxf>
    <dxf>
      <font>
        <b val="0"/>
        <i val="0"/>
        <strike/>
      </font>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dxf>
    <dxf>
      <font>
        <b val="0"/>
        <i val="0"/>
        <strike/>
      </font>
    </dxf>
    <dxf>
      <font>
        <b/>
        <i val="0"/>
      </font>
    </dxf>
    <dxf>
      <font>
        <b val="0"/>
        <i val="0"/>
        <strike/>
      </font>
    </dxf>
    <dxf>
      <font>
        <b/>
        <i val="0"/>
      </font>
    </dxf>
    <dxf>
      <font>
        <b val="0"/>
        <i val="0"/>
        <strike/>
      </font>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5" tint="0.79998168889431442"/>
        </patternFill>
      </fill>
    </dxf>
    <dxf>
      <fill>
        <patternFill>
          <bgColor theme="0" tint="-0.14996795556505021"/>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5" tint="0.79998168889431442"/>
        </patternFill>
      </fill>
    </dxf>
    <dxf>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theme="4" tint="0.79998168889431442"/>
        </patternFill>
      </fill>
    </dxf>
    <dxf>
      <fill>
        <patternFill>
          <bgColor theme="0" tint="-0.34998626667073579"/>
        </patternFill>
      </fill>
    </dxf>
    <dxf>
      <fill>
        <patternFill>
          <bgColor rgb="FFFFFF00"/>
        </patternFill>
      </fill>
    </dxf>
    <dxf>
      <fill>
        <patternFill>
          <bgColor theme="4"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22/11/relationships/FeaturePropertyBag" Target="featurePropertyBag/featurePropertyBag.xml"/></Relationships>
</file>

<file path=xl/ctrlProps/ctrlProp1.xml><?xml version="1.0" encoding="utf-8"?>
<formControlPr xmlns="http://schemas.microsoft.com/office/spreadsheetml/2009/9/main" objectType="Radio" checked="Checked" firstButton="1" fmlaLink="$AQ$1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R$12"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Q$12"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0.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1.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2.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3.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4.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5.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6.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7.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8.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19.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0.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1.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2.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3.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4.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5.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26.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3.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4.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5.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6.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7.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8.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_rels/drawing9.xml.rels><?xml version="1.0" encoding="UTF-8" standalone="yes"?>
<Relationships xmlns="http://schemas.openxmlformats.org/package/2006/relationships"><Relationship Id="rId8" Type="http://schemas.openxmlformats.org/officeDocument/2006/relationships/hyperlink" Target="#'&#36913;&#20241;2&#26085;&#65288;&#20132;&#26367;&#65289;&#35336;&#30011;&#23455;&#32318;&#34920;'!A1"/><Relationship Id="rId13" Type="http://schemas.openxmlformats.org/officeDocument/2006/relationships/hyperlink" Target="#'&#24773;&#22577;&#20849;&#26377;&#12471;&#12473;&#12486;&#12512;&#23455;&#26045;&#65288;&#24076;&#26395;&#22411;&#65289;'!A1"/><Relationship Id="rId18" Type="http://schemas.openxmlformats.org/officeDocument/2006/relationships/hyperlink" Target="#'&#36960;&#38548;&#33256;&#22580;&#23455;&#26045;&#35336;&#30011;&#26360;&#65288;&#35352;&#20837;&#20363;&#65289;'!A1"/><Relationship Id="rId26" Type="http://schemas.openxmlformats.org/officeDocument/2006/relationships/hyperlink" Target="#'&#29105;&#20013;&#30151;&#23550;&#31574; &#12481;&#12455;&#12483;&#12463;&#12471;&#12540;&#12488;'!Print_Area"/><Relationship Id="rId3" Type="http://schemas.openxmlformats.org/officeDocument/2006/relationships/hyperlink" Target="#&#25552;&#20986;&#26360;&#39006;&#12539;&#25104;&#26524;&#21697;&#19968;&#35239;!A1"/><Relationship Id="rId21" Type="http://schemas.openxmlformats.org/officeDocument/2006/relationships/hyperlink" Target="#'&#24555;&#36969;&#12488;&#12452;&#12524;&#65288;&#36027;&#29992;&#30906;&#23450;&#65289;'!Print_Area"/><Relationship Id="rId7" Type="http://schemas.openxmlformats.org/officeDocument/2006/relationships/hyperlink" Target="#'&#36913;&#20241;2&#26085;&#65288;&#29694;&#38281;&#65289;&#35336;&#30011;&#23455;&#32318;&#34920;'!A1"/><Relationship Id="rId12" Type="http://schemas.openxmlformats.org/officeDocument/2006/relationships/hyperlink" Target="#'&#24773;&#22577;&#20849;&#26377;&#12471;&#12473;&#12486;&#12512;&#23455;&#26045;&#65288;&#25351;&#23450;&#22411;&#65289;'!A1"/><Relationship Id="rId17" Type="http://schemas.openxmlformats.org/officeDocument/2006/relationships/hyperlink" Target="#&#36960;&#38548;&#33256;&#22580;&#23455;&#26045;&#35336;&#30011;&#26360;!A1"/><Relationship Id="rId25" Type="http://schemas.openxmlformats.org/officeDocument/2006/relationships/hyperlink" Target="#'&#24555;&#36969;&#12488;&#12452;&#12524; &#12481;&#12455;&#12483;&#12463;&#12471;&#12540;&#12488;'!Print_Area"/><Relationship Id="rId2" Type="http://schemas.openxmlformats.org/officeDocument/2006/relationships/hyperlink" Target="#&#38651;&#23376;&#32013;&#21697;&#20107;&#21069;&#21332;&#35696;!A1"/><Relationship Id="rId16" Type="http://schemas.openxmlformats.org/officeDocument/2006/relationships/hyperlink" Target="#'&#36960;&#38548;&#33256;&#22580;&#23455;&#26045;&#65288;&#24076;&#26395;&#22411;&#65289;'!A1"/><Relationship Id="rId20" Type="http://schemas.openxmlformats.org/officeDocument/2006/relationships/hyperlink" Target="#'&#24555;&#36969;&#12488;&#12452;&#12524;&#65288;&#25351;&#23450;&#22411;&#19981;&#23455;&#26045;&#65289;'!Print_Area"/><Relationship Id="rId1" Type="http://schemas.openxmlformats.org/officeDocument/2006/relationships/hyperlink" Target="#&#22522;&#26412;&#24773;&#22577;&#20837;&#21147;!A1"/><Relationship Id="rId6" Type="http://schemas.openxmlformats.org/officeDocument/2006/relationships/hyperlink" Target="#&#12454;&#12451;&#12540;&#12463;&#12522;&#12540;&#12473;&#12479;&#12531;&#12473;&#23455;&#26045;&#32080;&#26524;!A1"/><Relationship Id="rId11" Type="http://schemas.openxmlformats.org/officeDocument/2006/relationships/hyperlink" Target="#&#23436;&#20840;&#36913;&#20241;2&#26085;&#36948;&#25104;!A1"/><Relationship Id="rId24" Type="http://schemas.openxmlformats.org/officeDocument/2006/relationships/hyperlink" Target="#&#36913;&#20241;2&#26085;&#26410;&#36948;&#25104;!A1"/><Relationship Id="rId5" Type="http://schemas.openxmlformats.org/officeDocument/2006/relationships/hyperlink" Target="#&#12454;&#12451;&#12540;&#12463;&#12522;&#12540;&#12473;&#12479;&#12531;&#12473;&#21021;&#22238;!A1"/><Relationship Id="rId15" Type="http://schemas.openxmlformats.org/officeDocument/2006/relationships/hyperlink" Target="#'&#36960;&#38548;&#33256;&#22580;&#23455;&#26045;&#65288;&#25351;&#23450;&#22411;&#65289;'!A1"/><Relationship Id="rId23" Type="http://schemas.openxmlformats.org/officeDocument/2006/relationships/hyperlink" Target="#&#29105;&#20013;&#30151;&#36027;&#29992;!A1"/><Relationship Id="rId10" Type="http://schemas.openxmlformats.org/officeDocument/2006/relationships/hyperlink" Target="#&#36913;&#20241;2&#26085;&#20132;&#26367;&#21046;&#23455;&#26045;!A1"/><Relationship Id="rId19" Type="http://schemas.openxmlformats.org/officeDocument/2006/relationships/hyperlink" Target="#'&#24555;&#36969;&#12488;&#12452;&#12524;&#23455;&#26045;&#65288;&#24076;&#26395;&#22411;&#23455;&#26045;&#65289;'!Print_Area"/><Relationship Id="rId4" Type="http://schemas.openxmlformats.org/officeDocument/2006/relationships/hyperlink" Target="#&#38651;&#23376;&#23186;&#20307;&#32013;&#21697;&#26360;!A1"/><Relationship Id="rId9" Type="http://schemas.openxmlformats.org/officeDocument/2006/relationships/hyperlink" Target="#'&#36913;&#20241;2&#26085;&#65288;&#29694;&#38281;&#65289;&#35336;&#30011;&#23455;&#32318;&#34920; (&#35352;&#20837;&#20363;)'!A1"/><Relationship Id="rId14" Type="http://schemas.openxmlformats.org/officeDocument/2006/relationships/hyperlink" Target="#'&#21029;&#32025;&#12288;&#21033;&#29992;&#12518;&#12540;&#12470;&#12540;&#30906;&#35469;&#26360;'!A1"/><Relationship Id="rId22" Type="http://schemas.openxmlformats.org/officeDocument/2006/relationships/hyperlink" Target="#&#29105;&#20013;&#30151;&#23455;&#26045;!A1"/></Relationships>
</file>

<file path=xl/drawings/drawing1.xml><?xml version="1.0" encoding="utf-8"?>
<xdr:wsDr xmlns:xdr="http://schemas.openxmlformats.org/drawingml/2006/spreadsheetDrawing" xmlns:a="http://schemas.openxmlformats.org/drawingml/2006/main">
  <xdr:twoCellAnchor>
    <xdr:from>
      <xdr:col>0</xdr:col>
      <xdr:colOff>73477</xdr:colOff>
      <xdr:row>0</xdr:row>
      <xdr:rowOff>53417</xdr:rowOff>
    </xdr:from>
    <xdr:to>
      <xdr:col>0</xdr:col>
      <xdr:colOff>2925536</xdr:colOff>
      <xdr:row>20</xdr:row>
      <xdr:rowOff>8283</xdr:rowOff>
    </xdr:to>
    <xdr:grpSp>
      <xdr:nvGrpSpPr>
        <xdr:cNvPr id="5" name="グループ化 4">
          <a:extLst>
            <a:ext uri="{FF2B5EF4-FFF2-40B4-BE49-F238E27FC236}">
              <a16:creationId xmlns:a16="http://schemas.microsoft.com/office/drawing/2014/main" id="{DE5EA919-8184-A673-8783-71B7C188745E}"/>
            </a:ext>
          </a:extLst>
        </xdr:cNvPr>
        <xdr:cNvGrpSpPr/>
      </xdr:nvGrpSpPr>
      <xdr:grpSpPr>
        <a:xfrm>
          <a:off x="73477" y="53417"/>
          <a:ext cx="2852059" cy="10037759"/>
          <a:chOff x="73477" y="53417"/>
          <a:chExt cx="2852059" cy="10103321"/>
        </a:xfrm>
      </xdr:grpSpPr>
      <xdr:sp macro="" textlink="">
        <xdr:nvSpPr>
          <xdr:cNvPr id="67" name="正方形/長方形 66">
            <a:extLst>
              <a:ext uri="{FF2B5EF4-FFF2-40B4-BE49-F238E27FC236}">
                <a16:creationId xmlns:a16="http://schemas.microsoft.com/office/drawing/2014/main" id="{26E48A1F-A1D2-48DF-BA10-ADF205F6350E}"/>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62" name="正方形/長方形 61">
            <a:extLst>
              <a:ext uri="{FF2B5EF4-FFF2-40B4-BE49-F238E27FC236}">
                <a16:creationId xmlns:a16="http://schemas.microsoft.com/office/drawing/2014/main" id="{8BE3819B-3829-42D5-906C-AFA52BDA2631}"/>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54" name="正方形/長方形 53">
            <a:extLst>
              <a:ext uri="{FF2B5EF4-FFF2-40B4-BE49-F238E27FC236}">
                <a16:creationId xmlns:a16="http://schemas.microsoft.com/office/drawing/2014/main" id="{9185B9F1-46B4-1BC5-7F67-FCE5A7B3B8E1}"/>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55" name="正方形/長方形 54">
            <a:extLst>
              <a:ext uri="{FF2B5EF4-FFF2-40B4-BE49-F238E27FC236}">
                <a16:creationId xmlns:a16="http://schemas.microsoft.com/office/drawing/2014/main" id="{9B2ED961-C61D-49A6-8A29-4DCF06D5BB65}"/>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56" name="正方形/長方形 55">
            <a:extLst>
              <a:ext uri="{FF2B5EF4-FFF2-40B4-BE49-F238E27FC236}">
                <a16:creationId xmlns:a16="http://schemas.microsoft.com/office/drawing/2014/main" id="{E7F2C779-C3FD-48BC-A059-86CE685BFAAC}"/>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57" name="正方形/長方形 56">
            <a:extLst>
              <a:ext uri="{FF2B5EF4-FFF2-40B4-BE49-F238E27FC236}">
                <a16:creationId xmlns:a16="http://schemas.microsoft.com/office/drawing/2014/main" id="{65631F01-7EB5-4D88-A596-13F48AFC77C9}"/>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58" name="正方形/長方形 57">
            <a:extLst>
              <a:ext uri="{FF2B5EF4-FFF2-40B4-BE49-F238E27FC236}">
                <a16:creationId xmlns:a16="http://schemas.microsoft.com/office/drawing/2014/main" id="{E7D2F186-259E-4FBE-A3FF-6C880FF4AA40}"/>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60" name="正方形/長方形 59">
            <a:extLst>
              <a:ext uri="{FF2B5EF4-FFF2-40B4-BE49-F238E27FC236}">
                <a16:creationId xmlns:a16="http://schemas.microsoft.com/office/drawing/2014/main" id="{2B0A9499-DD1B-4723-9100-DD022A712743}"/>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61" name="正方形/長方形 60">
            <a:extLst>
              <a:ext uri="{FF2B5EF4-FFF2-40B4-BE49-F238E27FC236}">
                <a16:creationId xmlns:a16="http://schemas.microsoft.com/office/drawing/2014/main" id="{35350B81-5772-4785-906F-442EDC9F75E7}"/>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3" name="四角形: 角度付き 2">
            <a:hlinkClick xmlns:r="http://schemas.openxmlformats.org/officeDocument/2006/relationships" r:id="rId1"/>
            <a:extLst>
              <a:ext uri="{FF2B5EF4-FFF2-40B4-BE49-F238E27FC236}">
                <a16:creationId xmlns:a16="http://schemas.microsoft.com/office/drawing/2014/main" id="{971A8317-5E1E-CDB2-8B68-55BF4F50601D}"/>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22" name="四角形: 角度付き 21">
            <a:hlinkClick xmlns:r="http://schemas.openxmlformats.org/officeDocument/2006/relationships" r:id="rId2"/>
            <a:extLst>
              <a:ext uri="{FF2B5EF4-FFF2-40B4-BE49-F238E27FC236}">
                <a16:creationId xmlns:a16="http://schemas.microsoft.com/office/drawing/2014/main" id="{9B869484-0FDA-0477-DEAC-0539DA96FFD7}"/>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26" name="四角形: 角度付き 25">
            <a:hlinkClick xmlns:r="http://schemas.openxmlformats.org/officeDocument/2006/relationships" r:id="rId3"/>
            <a:extLst>
              <a:ext uri="{FF2B5EF4-FFF2-40B4-BE49-F238E27FC236}">
                <a16:creationId xmlns:a16="http://schemas.microsoft.com/office/drawing/2014/main" id="{6B17230D-0433-0C37-D245-9E78950D6338}"/>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31" name="四角形: 角度付き 30">
            <a:hlinkClick xmlns:r="http://schemas.openxmlformats.org/officeDocument/2006/relationships" r:id="rId4"/>
            <a:extLst>
              <a:ext uri="{FF2B5EF4-FFF2-40B4-BE49-F238E27FC236}">
                <a16:creationId xmlns:a16="http://schemas.microsoft.com/office/drawing/2014/main" id="{70DD5DA7-D65A-5F10-E064-BFA15C9766D7}"/>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32" name="四角形: 角度付き 31">
            <a:hlinkClick xmlns:r="http://schemas.openxmlformats.org/officeDocument/2006/relationships" r:id="rId5"/>
            <a:extLst>
              <a:ext uri="{FF2B5EF4-FFF2-40B4-BE49-F238E27FC236}">
                <a16:creationId xmlns:a16="http://schemas.microsoft.com/office/drawing/2014/main" id="{0FA85725-3933-3B96-C578-2B67910738B1}"/>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33" name="四角形: 角度付き 32">
            <a:hlinkClick xmlns:r="http://schemas.openxmlformats.org/officeDocument/2006/relationships" r:id="rId6"/>
            <a:extLst>
              <a:ext uri="{FF2B5EF4-FFF2-40B4-BE49-F238E27FC236}">
                <a16:creationId xmlns:a16="http://schemas.microsoft.com/office/drawing/2014/main" id="{CA332C55-089D-7A57-4912-3C7FE0AFE97A}"/>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34" name="四角形: 角度付き 33">
            <a:hlinkClick xmlns:r="http://schemas.openxmlformats.org/officeDocument/2006/relationships" r:id="rId7"/>
            <a:extLst>
              <a:ext uri="{FF2B5EF4-FFF2-40B4-BE49-F238E27FC236}">
                <a16:creationId xmlns:a16="http://schemas.microsoft.com/office/drawing/2014/main" id="{314D5E38-FC2E-ED6E-032D-E2636E2F063D}"/>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35" name="四角形: 角度付き 34">
            <a:hlinkClick xmlns:r="http://schemas.openxmlformats.org/officeDocument/2006/relationships" r:id="rId8"/>
            <a:extLst>
              <a:ext uri="{FF2B5EF4-FFF2-40B4-BE49-F238E27FC236}">
                <a16:creationId xmlns:a16="http://schemas.microsoft.com/office/drawing/2014/main" id="{1378F412-9D31-4BC1-0201-0460D9D64810}"/>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36" name="四角形: 角度付き 35">
            <a:hlinkClick xmlns:r="http://schemas.openxmlformats.org/officeDocument/2006/relationships" r:id="rId9"/>
            <a:extLst>
              <a:ext uri="{FF2B5EF4-FFF2-40B4-BE49-F238E27FC236}">
                <a16:creationId xmlns:a16="http://schemas.microsoft.com/office/drawing/2014/main" id="{066BC3EA-F37F-9A78-AE5B-F64B742E36E3}"/>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37" name="四角形: 角度付き 36">
            <a:hlinkClick xmlns:r="http://schemas.openxmlformats.org/officeDocument/2006/relationships" r:id="rId10"/>
            <a:extLst>
              <a:ext uri="{FF2B5EF4-FFF2-40B4-BE49-F238E27FC236}">
                <a16:creationId xmlns:a16="http://schemas.microsoft.com/office/drawing/2014/main" id="{3648BD40-66E8-F1D1-0E95-0AE8B43CB2B4}"/>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38" name="四角形: 角度付き 37">
            <a:hlinkClick xmlns:r="http://schemas.openxmlformats.org/officeDocument/2006/relationships" r:id="rId11"/>
            <a:extLst>
              <a:ext uri="{FF2B5EF4-FFF2-40B4-BE49-F238E27FC236}">
                <a16:creationId xmlns:a16="http://schemas.microsoft.com/office/drawing/2014/main" id="{F4AD136A-1375-317D-948C-A6B7FC9E2B0C}"/>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39" name="四角形: 角度付き 38">
            <a:hlinkClick xmlns:r="http://schemas.openxmlformats.org/officeDocument/2006/relationships" r:id="rId12"/>
            <a:extLst>
              <a:ext uri="{FF2B5EF4-FFF2-40B4-BE49-F238E27FC236}">
                <a16:creationId xmlns:a16="http://schemas.microsoft.com/office/drawing/2014/main" id="{B879B764-E36A-EA02-BC37-98FEEBD5AF09}"/>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0" name="四角形: 角度付き 39">
            <a:hlinkClick xmlns:r="http://schemas.openxmlformats.org/officeDocument/2006/relationships" r:id="rId13"/>
            <a:extLst>
              <a:ext uri="{FF2B5EF4-FFF2-40B4-BE49-F238E27FC236}">
                <a16:creationId xmlns:a16="http://schemas.microsoft.com/office/drawing/2014/main" id="{DD06F46E-E3EB-7E79-8721-F3B09521E769}"/>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41" name="四角形: 角度付き 40">
            <a:hlinkClick xmlns:r="http://schemas.openxmlformats.org/officeDocument/2006/relationships" r:id="rId14"/>
            <a:extLst>
              <a:ext uri="{FF2B5EF4-FFF2-40B4-BE49-F238E27FC236}">
                <a16:creationId xmlns:a16="http://schemas.microsoft.com/office/drawing/2014/main" id="{54B88931-CD3D-7946-361F-0153B660A111}"/>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42" name="四角形: 角度付き 41">
            <a:hlinkClick xmlns:r="http://schemas.openxmlformats.org/officeDocument/2006/relationships" r:id="rId15"/>
            <a:extLst>
              <a:ext uri="{FF2B5EF4-FFF2-40B4-BE49-F238E27FC236}">
                <a16:creationId xmlns:a16="http://schemas.microsoft.com/office/drawing/2014/main" id="{F8AFD2FA-357B-34CA-F0DB-69982CBF1D60}"/>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3" name="四角形: 角度付き 42">
            <a:hlinkClick xmlns:r="http://schemas.openxmlformats.org/officeDocument/2006/relationships" r:id="rId16"/>
            <a:extLst>
              <a:ext uri="{FF2B5EF4-FFF2-40B4-BE49-F238E27FC236}">
                <a16:creationId xmlns:a16="http://schemas.microsoft.com/office/drawing/2014/main" id="{A6789AE1-2E49-4917-5B2A-3659A762F1E5}"/>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44" name="四角形: 角度付き 43">
            <a:hlinkClick xmlns:r="http://schemas.openxmlformats.org/officeDocument/2006/relationships" r:id="rId17"/>
            <a:extLst>
              <a:ext uri="{FF2B5EF4-FFF2-40B4-BE49-F238E27FC236}">
                <a16:creationId xmlns:a16="http://schemas.microsoft.com/office/drawing/2014/main" id="{111F8C0E-8A3B-8A57-1201-515F61D655D5}"/>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45" name="四角形: 角度付き 44">
            <a:hlinkClick xmlns:r="http://schemas.openxmlformats.org/officeDocument/2006/relationships" r:id="rId18"/>
            <a:extLst>
              <a:ext uri="{FF2B5EF4-FFF2-40B4-BE49-F238E27FC236}">
                <a16:creationId xmlns:a16="http://schemas.microsoft.com/office/drawing/2014/main" id="{A78FE41E-5E63-D83A-A408-DA7BADB824BE}"/>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46" name="四角形: 角度付き 45">
            <a:hlinkClick xmlns:r="http://schemas.openxmlformats.org/officeDocument/2006/relationships" r:id="rId19"/>
            <a:extLst>
              <a:ext uri="{FF2B5EF4-FFF2-40B4-BE49-F238E27FC236}">
                <a16:creationId xmlns:a16="http://schemas.microsoft.com/office/drawing/2014/main" id="{D126EAE2-0C09-6C7A-6A38-90C1F97BE7AE}"/>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47" name="四角形: 角度付き 46">
            <a:hlinkClick xmlns:r="http://schemas.openxmlformats.org/officeDocument/2006/relationships" r:id="rId20"/>
            <a:extLst>
              <a:ext uri="{FF2B5EF4-FFF2-40B4-BE49-F238E27FC236}">
                <a16:creationId xmlns:a16="http://schemas.microsoft.com/office/drawing/2014/main" id="{3198542D-5CDC-CCA9-72F3-2561BB7D0F5F}"/>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48" name="四角形: 角度付き 47">
            <a:hlinkClick xmlns:r="http://schemas.openxmlformats.org/officeDocument/2006/relationships" r:id="rId21"/>
            <a:extLst>
              <a:ext uri="{FF2B5EF4-FFF2-40B4-BE49-F238E27FC236}">
                <a16:creationId xmlns:a16="http://schemas.microsoft.com/office/drawing/2014/main" id="{82D7A08C-DD1C-AF56-7212-11A8E8F57EA5}"/>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49" name="四角形: 角度付き 48">
            <a:hlinkClick xmlns:r="http://schemas.openxmlformats.org/officeDocument/2006/relationships" r:id="rId22"/>
            <a:extLst>
              <a:ext uri="{FF2B5EF4-FFF2-40B4-BE49-F238E27FC236}">
                <a16:creationId xmlns:a16="http://schemas.microsoft.com/office/drawing/2014/main" id="{483BDEAC-D6E0-4C0E-F68A-859CAC1CEFB7}"/>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50" name="四角形: 角度付き 49">
            <a:hlinkClick xmlns:r="http://schemas.openxmlformats.org/officeDocument/2006/relationships" r:id="rId23"/>
            <a:extLst>
              <a:ext uri="{FF2B5EF4-FFF2-40B4-BE49-F238E27FC236}">
                <a16:creationId xmlns:a16="http://schemas.microsoft.com/office/drawing/2014/main" id="{6642B9F4-67AC-CF3E-7889-A3907D13BD33}"/>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9" name="四角形: 角度付き 58">
            <a:hlinkClick xmlns:r="http://schemas.openxmlformats.org/officeDocument/2006/relationships" r:id="rId24"/>
            <a:extLst>
              <a:ext uri="{FF2B5EF4-FFF2-40B4-BE49-F238E27FC236}">
                <a16:creationId xmlns:a16="http://schemas.microsoft.com/office/drawing/2014/main" id="{ECB405B9-1022-4458-8B90-38FD71BF1FC1}"/>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2" name="四角形: 角度付き 1">
            <a:hlinkClick xmlns:r="http://schemas.openxmlformats.org/officeDocument/2006/relationships" r:id="rId25"/>
            <a:extLst>
              <a:ext uri="{FF2B5EF4-FFF2-40B4-BE49-F238E27FC236}">
                <a16:creationId xmlns:a16="http://schemas.microsoft.com/office/drawing/2014/main" id="{40031A89-451F-4277-89FD-81CC5E89FCB8}"/>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4" name="四角形: 角度付き 3">
            <a:hlinkClick xmlns:r="http://schemas.openxmlformats.org/officeDocument/2006/relationships" r:id="rId26"/>
            <a:extLst>
              <a:ext uri="{FF2B5EF4-FFF2-40B4-BE49-F238E27FC236}">
                <a16:creationId xmlns:a16="http://schemas.microsoft.com/office/drawing/2014/main" id="{06DE034E-EBA0-4703-8F3B-6941077EDF2A}"/>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238125</xdr:colOff>
      <xdr:row>26</xdr:row>
      <xdr:rowOff>0</xdr:rowOff>
    </xdr:from>
    <xdr:to>
      <xdr:col>10</xdr:col>
      <xdr:colOff>76200</xdr:colOff>
      <xdr:row>29</xdr:row>
      <xdr:rowOff>0</xdr:rowOff>
    </xdr:to>
    <xdr:sp macro="" textlink="">
      <xdr:nvSpPr>
        <xdr:cNvPr id="2" name="AutoShape 51">
          <a:extLst>
            <a:ext uri="{FF2B5EF4-FFF2-40B4-BE49-F238E27FC236}">
              <a16:creationId xmlns:a16="http://schemas.microsoft.com/office/drawing/2014/main" id="{3A1A4216-F2D0-425E-8761-BF275C4425A0}"/>
            </a:ext>
          </a:extLst>
        </xdr:cNvPr>
        <xdr:cNvSpPr>
          <a:spLocks/>
        </xdr:cNvSpPr>
      </xdr:nvSpPr>
      <xdr:spPr bwMode="auto">
        <a:xfrm>
          <a:off x="2219325" y="5829300"/>
          <a:ext cx="85725" cy="78105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3" name="AutoShape 53">
          <a:extLst>
            <a:ext uri="{FF2B5EF4-FFF2-40B4-BE49-F238E27FC236}">
              <a16:creationId xmlns:a16="http://schemas.microsoft.com/office/drawing/2014/main" id="{F9A16D22-D06C-4E93-9518-1B127CD455B9}"/>
            </a:ext>
          </a:extLst>
        </xdr:cNvPr>
        <xdr:cNvSpPr>
          <a:spLocks/>
        </xdr:cNvSpPr>
      </xdr:nvSpPr>
      <xdr:spPr bwMode="auto">
        <a:xfrm>
          <a:off x="5705475" y="5829300"/>
          <a:ext cx="76200" cy="79057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4" name="AutoShape 52">
          <a:extLst>
            <a:ext uri="{FF2B5EF4-FFF2-40B4-BE49-F238E27FC236}">
              <a16:creationId xmlns:a16="http://schemas.microsoft.com/office/drawing/2014/main" id="{4CC0BA37-A19B-493C-B9E1-AEF201DE39B9}"/>
            </a:ext>
          </a:extLst>
        </xdr:cNvPr>
        <xdr:cNvSpPr>
          <a:spLocks/>
        </xdr:cNvSpPr>
      </xdr:nvSpPr>
      <xdr:spPr bwMode="auto">
        <a:xfrm>
          <a:off x="2276475" y="721042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2F986DDC-B5A2-42AC-88C2-3DFCBC90FF44}"/>
            </a:ext>
          </a:extLst>
        </xdr:cNvPr>
        <xdr:cNvSpPr>
          <a:spLocks/>
        </xdr:cNvSpPr>
      </xdr:nvSpPr>
      <xdr:spPr bwMode="auto">
        <a:xfrm>
          <a:off x="5705475" y="721042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xdr:colOff>
      <xdr:row>0</xdr:row>
      <xdr:rowOff>19050</xdr:rowOff>
    </xdr:from>
    <xdr:to>
      <xdr:col>26</xdr:col>
      <xdr:colOff>1</xdr:colOff>
      <xdr:row>0</xdr:row>
      <xdr:rowOff>266700</xdr:rowOff>
    </xdr:to>
    <xdr:sp macro="" textlink="">
      <xdr:nvSpPr>
        <xdr:cNvPr id="30" name="正方形/長方形 29">
          <a:extLst>
            <a:ext uri="{FF2B5EF4-FFF2-40B4-BE49-F238E27FC236}">
              <a16:creationId xmlns:a16="http://schemas.microsoft.com/office/drawing/2014/main" id="{1B2C8D14-FB8E-4E10-B0AF-04B16DD03CEC}"/>
            </a:ext>
          </a:extLst>
        </xdr:cNvPr>
        <xdr:cNvSpPr/>
      </xdr:nvSpPr>
      <xdr:spPr>
        <a:xfrm>
          <a:off x="3000376"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44</xdr:row>
      <xdr:rowOff>70321</xdr:rowOff>
    </xdr:to>
    <xdr:grpSp>
      <xdr:nvGrpSpPr>
        <xdr:cNvPr id="6" name="グループ化 5">
          <a:extLst>
            <a:ext uri="{FF2B5EF4-FFF2-40B4-BE49-F238E27FC236}">
              <a16:creationId xmlns:a16="http://schemas.microsoft.com/office/drawing/2014/main" id="{B55F3CEC-C1B2-4738-BC03-F43CE5910095}"/>
            </a:ext>
          </a:extLst>
        </xdr:cNvPr>
        <xdr:cNvGrpSpPr/>
      </xdr:nvGrpSpPr>
      <xdr:grpSpPr>
        <a:xfrm>
          <a:off x="0" y="0"/>
          <a:ext cx="2852059" cy="10103321"/>
          <a:chOff x="73477" y="53417"/>
          <a:chExt cx="2852059" cy="10103321"/>
        </a:xfrm>
      </xdr:grpSpPr>
      <xdr:sp macro="" textlink="">
        <xdr:nvSpPr>
          <xdr:cNvPr id="7" name="正方形/長方形 6">
            <a:extLst>
              <a:ext uri="{FF2B5EF4-FFF2-40B4-BE49-F238E27FC236}">
                <a16:creationId xmlns:a16="http://schemas.microsoft.com/office/drawing/2014/main" id="{F6184219-1AAA-6F0E-8A31-9DA4D3617C04}"/>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8" name="正方形/長方形 7">
            <a:extLst>
              <a:ext uri="{FF2B5EF4-FFF2-40B4-BE49-F238E27FC236}">
                <a16:creationId xmlns:a16="http://schemas.microsoft.com/office/drawing/2014/main" id="{B78525C0-C847-B42C-7FFB-B502BF86B859}"/>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9" name="正方形/長方形 8">
            <a:extLst>
              <a:ext uri="{FF2B5EF4-FFF2-40B4-BE49-F238E27FC236}">
                <a16:creationId xmlns:a16="http://schemas.microsoft.com/office/drawing/2014/main" id="{2C8127BE-D3B0-D6B1-E3E8-A9D1844F180E}"/>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10" name="正方形/長方形 9">
            <a:extLst>
              <a:ext uri="{FF2B5EF4-FFF2-40B4-BE49-F238E27FC236}">
                <a16:creationId xmlns:a16="http://schemas.microsoft.com/office/drawing/2014/main" id="{DF85648D-81D3-02D8-3BAD-8FE593B317DB}"/>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11" name="正方形/長方形 10">
            <a:extLst>
              <a:ext uri="{FF2B5EF4-FFF2-40B4-BE49-F238E27FC236}">
                <a16:creationId xmlns:a16="http://schemas.microsoft.com/office/drawing/2014/main" id="{B8D0ACF0-4FB0-DADA-0689-EDAAE32E7E98}"/>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12" name="正方形/長方形 11">
            <a:extLst>
              <a:ext uri="{FF2B5EF4-FFF2-40B4-BE49-F238E27FC236}">
                <a16:creationId xmlns:a16="http://schemas.microsoft.com/office/drawing/2014/main" id="{99E7F97F-8375-E3EC-C80B-6372542C9035}"/>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13" name="正方形/長方形 12">
            <a:extLst>
              <a:ext uri="{FF2B5EF4-FFF2-40B4-BE49-F238E27FC236}">
                <a16:creationId xmlns:a16="http://schemas.microsoft.com/office/drawing/2014/main" id="{8C6E44EF-7EBE-95B8-BD86-466D8E70153E}"/>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4" name="正方形/長方形 13">
            <a:extLst>
              <a:ext uri="{FF2B5EF4-FFF2-40B4-BE49-F238E27FC236}">
                <a16:creationId xmlns:a16="http://schemas.microsoft.com/office/drawing/2014/main" id="{24BEBAE4-1194-358D-A534-E81A13D650B8}"/>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5" name="正方形/長方形 14">
            <a:extLst>
              <a:ext uri="{FF2B5EF4-FFF2-40B4-BE49-F238E27FC236}">
                <a16:creationId xmlns:a16="http://schemas.microsoft.com/office/drawing/2014/main" id="{802F0FDD-387A-9297-93E1-622CF5AC35FB}"/>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6" name="四角形: 角度付き 15">
            <a:hlinkClick xmlns:r="http://schemas.openxmlformats.org/officeDocument/2006/relationships" r:id="rId1"/>
            <a:extLst>
              <a:ext uri="{FF2B5EF4-FFF2-40B4-BE49-F238E27FC236}">
                <a16:creationId xmlns:a16="http://schemas.microsoft.com/office/drawing/2014/main" id="{9929A793-B527-B144-FFD7-5C173A552458}"/>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7" name="四角形: 角度付き 16">
            <a:hlinkClick xmlns:r="http://schemas.openxmlformats.org/officeDocument/2006/relationships" r:id="rId2"/>
            <a:extLst>
              <a:ext uri="{FF2B5EF4-FFF2-40B4-BE49-F238E27FC236}">
                <a16:creationId xmlns:a16="http://schemas.microsoft.com/office/drawing/2014/main" id="{45E5C525-1AD6-6A6D-9B91-F7168104D298}"/>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8" name="四角形: 角度付き 17">
            <a:hlinkClick xmlns:r="http://schemas.openxmlformats.org/officeDocument/2006/relationships" r:id="rId3"/>
            <a:extLst>
              <a:ext uri="{FF2B5EF4-FFF2-40B4-BE49-F238E27FC236}">
                <a16:creationId xmlns:a16="http://schemas.microsoft.com/office/drawing/2014/main" id="{34BDF608-E65F-188A-E7CB-9319BF771FC2}"/>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9" name="四角形: 角度付き 18">
            <a:hlinkClick xmlns:r="http://schemas.openxmlformats.org/officeDocument/2006/relationships" r:id="rId4"/>
            <a:extLst>
              <a:ext uri="{FF2B5EF4-FFF2-40B4-BE49-F238E27FC236}">
                <a16:creationId xmlns:a16="http://schemas.microsoft.com/office/drawing/2014/main" id="{68D2E0C5-D25C-B71B-F10D-8675CA088D9D}"/>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20" name="四角形: 角度付き 19">
            <a:hlinkClick xmlns:r="http://schemas.openxmlformats.org/officeDocument/2006/relationships" r:id="rId5"/>
            <a:extLst>
              <a:ext uri="{FF2B5EF4-FFF2-40B4-BE49-F238E27FC236}">
                <a16:creationId xmlns:a16="http://schemas.microsoft.com/office/drawing/2014/main" id="{E12B2EA3-6977-E698-CA62-040AF0FB0EC3}"/>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21" name="四角形: 角度付き 20">
            <a:hlinkClick xmlns:r="http://schemas.openxmlformats.org/officeDocument/2006/relationships" r:id="rId6"/>
            <a:extLst>
              <a:ext uri="{FF2B5EF4-FFF2-40B4-BE49-F238E27FC236}">
                <a16:creationId xmlns:a16="http://schemas.microsoft.com/office/drawing/2014/main" id="{4C61E794-A1D2-8DED-DDBF-7D37190A66BE}"/>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22" name="四角形: 角度付き 21">
            <a:hlinkClick xmlns:r="http://schemas.openxmlformats.org/officeDocument/2006/relationships" r:id="rId7"/>
            <a:extLst>
              <a:ext uri="{FF2B5EF4-FFF2-40B4-BE49-F238E27FC236}">
                <a16:creationId xmlns:a16="http://schemas.microsoft.com/office/drawing/2014/main" id="{B99C890E-212D-9C10-3030-728F94299B16}"/>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3" name="四角形: 角度付き 22">
            <a:hlinkClick xmlns:r="http://schemas.openxmlformats.org/officeDocument/2006/relationships" r:id="rId8"/>
            <a:extLst>
              <a:ext uri="{FF2B5EF4-FFF2-40B4-BE49-F238E27FC236}">
                <a16:creationId xmlns:a16="http://schemas.microsoft.com/office/drawing/2014/main" id="{252BAB9C-7AD6-FEB5-7D89-C66516D13CCF}"/>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4" name="四角形: 角度付き 23">
            <a:hlinkClick xmlns:r="http://schemas.openxmlformats.org/officeDocument/2006/relationships" r:id="rId9"/>
            <a:extLst>
              <a:ext uri="{FF2B5EF4-FFF2-40B4-BE49-F238E27FC236}">
                <a16:creationId xmlns:a16="http://schemas.microsoft.com/office/drawing/2014/main" id="{A7658594-FE16-9147-B278-CD6DCF60616C}"/>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5" name="四角形: 角度付き 24">
            <a:hlinkClick xmlns:r="http://schemas.openxmlformats.org/officeDocument/2006/relationships" r:id="rId10"/>
            <a:extLst>
              <a:ext uri="{FF2B5EF4-FFF2-40B4-BE49-F238E27FC236}">
                <a16:creationId xmlns:a16="http://schemas.microsoft.com/office/drawing/2014/main" id="{5DF55DE3-6E9D-C2F7-EC80-41668AA62A42}"/>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6" name="四角形: 角度付き 25">
            <a:hlinkClick xmlns:r="http://schemas.openxmlformats.org/officeDocument/2006/relationships" r:id="rId11"/>
            <a:extLst>
              <a:ext uri="{FF2B5EF4-FFF2-40B4-BE49-F238E27FC236}">
                <a16:creationId xmlns:a16="http://schemas.microsoft.com/office/drawing/2014/main" id="{E3C5B0E5-7FEF-22D2-C3E0-DD82225226B5}"/>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7" name="四角形: 角度付き 26">
            <a:hlinkClick xmlns:r="http://schemas.openxmlformats.org/officeDocument/2006/relationships" r:id="rId12"/>
            <a:extLst>
              <a:ext uri="{FF2B5EF4-FFF2-40B4-BE49-F238E27FC236}">
                <a16:creationId xmlns:a16="http://schemas.microsoft.com/office/drawing/2014/main" id="{F2E4566D-2D47-4CC0-9688-51266AD832D4}"/>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8" name="四角形: 角度付き 27">
            <a:hlinkClick xmlns:r="http://schemas.openxmlformats.org/officeDocument/2006/relationships" r:id="rId13"/>
            <a:extLst>
              <a:ext uri="{FF2B5EF4-FFF2-40B4-BE49-F238E27FC236}">
                <a16:creationId xmlns:a16="http://schemas.microsoft.com/office/drawing/2014/main" id="{3BFA225B-FF63-C48A-0238-987A52F70DF5}"/>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9" name="四角形: 角度付き 28">
            <a:hlinkClick xmlns:r="http://schemas.openxmlformats.org/officeDocument/2006/relationships" r:id="rId14"/>
            <a:extLst>
              <a:ext uri="{FF2B5EF4-FFF2-40B4-BE49-F238E27FC236}">
                <a16:creationId xmlns:a16="http://schemas.microsoft.com/office/drawing/2014/main" id="{8A1581D8-797B-E37E-EDEB-E18896337F60}"/>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31" name="四角形: 角度付き 30">
            <a:hlinkClick xmlns:r="http://schemas.openxmlformats.org/officeDocument/2006/relationships" r:id="rId15"/>
            <a:extLst>
              <a:ext uri="{FF2B5EF4-FFF2-40B4-BE49-F238E27FC236}">
                <a16:creationId xmlns:a16="http://schemas.microsoft.com/office/drawing/2014/main" id="{F12E85CF-F7B2-9C02-CA91-87A07F544CBC}"/>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64" name="四角形: 角度付き 63">
            <a:hlinkClick xmlns:r="http://schemas.openxmlformats.org/officeDocument/2006/relationships" r:id="rId16"/>
            <a:extLst>
              <a:ext uri="{FF2B5EF4-FFF2-40B4-BE49-F238E27FC236}">
                <a16:creationId xmlns:a16="http://schemas.microsoft.com/office/drawing/2014/main" id="{77FBBBDD-D820-A9F0-F5C9-AED874A869FA}"/>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65" name="四角形: 角度付き 64">
            <a:hlinkClick xmlns:r="http://schemas.openxmlformats.org/officeDocument/2006/relationships" r:id="rId17"/>
            <a:extLst>
              <a:ext uri="{FF2B5EF4-FFF2-40B4-BE49-F238E27FC236}">
                <a16:creationId xmlns:a16="http://schemas.microsoft.com/office/drawing/2014/main" id="{D4819D04-9E67-480A-A2AB-407C9D58D0D3}"/>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66" name="四角形: 角度付き 65">
            <a:hlinkClick xmlns:r="http://schemas.openxmlformats.org/officeDocument/2006/relationships" r:id="rId18"/>
            <a:extLst>
              <a:ext uri="{FF2B5EF4-FFF2-40B4-BE49-F238E27FC236}">
                <a16:creationId xmlns:a16="http://schemas.microsoft.com/office/drawing/2014/main" id="{9B585301-220E-F12A-1185-972EF6FC7589}"/>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67" name="四角形: 角度付き 66">
            <a:hlinkClick xmlns:r="http://schemas.openxmlformats.org/officeDocument/2006/relationships" r:id="rId19"/>
            <a:extLst>
              <a:ext uri="{FF2B5EF4-FFF2-40B4-BE49-F238E27FC236}">
                <a16:creationId xmlns:a16="http://schemas.microsoft.com/office/drawing/2014/main" id="{9B21A357-C1F3-BBB9-FF85-79CED155DF98}"/>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68" name="四角形: 角度付き 67">
            <a:hlinkClick xmlns:r="http://schemas.openxmlformats.org/officeDocument/2006/relationships" r:id="rId20"/>
            <a:extLst>
              <a:ext uri="{FF2B5EF4-FFF2-40B4-BE49-F238E27FC236}">
                <a16:creationId xmlns:a16="http://schemas.microsoft.com/office/drawing/2014/main" id="{F8993614-65A1-296D-1BAA-6105228B03CF}"/>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69" name="四角形: 角度付き 68">
            <a:hlinkClick xmlns:r="http://schemas.openxmlformats.org/officeDocument/2006/relationships" r:id="rId21"/>
            <a:extLst>
              <a:ext uri="{FF2B5EF4-FFF2-40B4-BE49-F238E27FC236}">
                <a16:creationId xmlns:a16="http://schemas.microsoft.com/office/drawing/2014/main" id="{F5D62291-1CDB-14C2-9934-F25E5AD18147}"/>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70" name="四角形: 角度付き 69">
            <a:hlinkClick xmlns:r="http://schemas.openxmlformats.org/officeDocument/2006/relationships" r:id="rId22"/>
            <a:extLst>
              <a:ext uri="{FF2B5EF4-FFF2-40B4-BE49-F238E27FC236}">
                <a16:creationId xmlns:a16="http://schemas.microsoft.com/office/drawing/2014/main" id="{4E30095C-5262-F9D6-5690-B1742F015DEB}"/>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71" name="四角形: 角度付き 70">
            <a:hlinkClick xmlns:r="http://schemas.openxmlformats.org/officeDocument/2006/relationships" r:id="rId23"/>
            <a:extLst>
              <a:ext uri="{FF2B5EF4-FFF2-40B4-BE49-F238E27FC236}">
                <a16:creationId xmlns:a16="http://schemas.microsoft.com/office/drawing/2014/main" id="{6A8F6D95-92DD-0287-3237-E846904B146D}"/>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72" name="四角形: 角度付き 71">
            <a:hlinkClick xmlns:r="http://schemas.openxmlformats.org/officeDocument/2006/relationships" r:id="rId24"/>
            <a:extLst>
              <a:ext uri="{FF2B5EF4-FFF2-40B4-BE49-F238E27FC236}">
                <a16:creationId xmlns:a16="http://schemas.microsoft.com/office/drawing/2014/main" id="{72854B72-D027-0C21-00E2-3755B10A757C}"/>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90B7C1A7-9CB5-58CB-0850-6929383B65F2}"/>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A2299205-255A-200A-8E9D-54C34F5E3606}"/>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238125</xdr:colOff>
      <xdr:row>26</xdr:row>
      <xdr:rowOff>0</xdr:rowOff>
    </xdr:from>
    <xdr:to>
      <xdr:col>10</xdr:col>
      <xdr:colOff>76200</xdr:colOff>
      <xdr:row>29</xdr:row>
      <xdr:rowOff>266700</xdr:rowOff>
    </xdr:to>
    <xdr:sp macro="" textlink="">
      <xdr:nvSpPr>
        <xdr:cNvPr id="2" name="AutoShape 51">
          <a:extLst>
            <a:ext uri="{FF2B5EF4-FFF2-40B4-BE49-F238E27FC236}">
              <a16:creationId xmlns:a16="http://schemas.microsoft.com/office/drawing/2014/main" id="{08FCBDD8-0AF1-4B0A-9E96-1C9CD68DE2FE}"/>
            </a:ext>
          </a:extLst>
        </xdr:cNvPr>
        <xdr:cNvSpPr>
          <a:spLocks/>
        </xdr:cNvSpPr>
      </xdr:nvSpPr>
      <xdr:spPr bwMode="auto">
        <a:xfrm>
          <a:off x="5219700" y="6467475"/>
          <a:ext cx="85725" cy="157162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38099</xdr:colOff>
      <xdr:row>25</xdr:row>
      <xdr:rowOff>180975</xdr:rowOff>
    </xdr:from>
    <xdr:to>
      <xdr:col>24</xdr:col>
      <xdr:colOff>123824</xdr:colOff>
      <xdr:row>29</xdr:row>
      <xdr:rowOff>247650</xdr:rowOff>
    </xdr:to>
    <xdr:sp macro="" textlink="">
      <xdr:nvSpPr>
        <xdr:cNvPr id="3" name="AutoShape 53">
          <a:extLst>
            <a:ext uri="{FF2B5EF4-FFF2-40B4-BE49-F238E27FC236}">
              <a16:creationId xmlns:a16="http://schemas.microsoft.com/office/drawing/2014/main" id="{763DFC32-5657-479A-991B-B3D1A5E4CA58}"/>
            </a:ext>
          </a:extLst>
        </xdr:cNvPr>
        <xdr:cNvSpPr>
          <a:spLocks/>
        </xdr:cNvSpPr>
      </xdr:nvSpPr>
      <xdr:spPr bwMode="auto">
        <a:xfrm>
          <a:off x="8734424" y="6448425"/>
          <a:ext cx="85725" cy="15716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33</xdr:row>
      <xdr:rowOff>0</xdr:rowOff>
    </xdr:from>
    <xdr:to>
      <xdr:col>10</xdr:col>
      <xdr:colOff>133350</xdr:colOff>
      <xdr:row>36</xdr:row>
      <xdr:rowOff>0</xdr:rowOff>
    </xdr:to>
    <xdr:sp macro="" textlink="">
      <xdr:nvSpPr>
        <xdr:cNvPr id="4" name="AutoShape 52">
          <a:extLst>
            <a:ext uri="{FF2B5EF4-FFF2-40B4-BE49-F238E27FC236}">
              <a16:creationId xmlns:a16="http://schemas.microsoft.com/office/drawing/2014/main" id="{889A5B15-B81E-4571-8924-D1D22EE2A487}"/>
            </a:ext>
          </a:extLst>
        </xdr:cNvPr>
        <xdr:cNvSpPr>
          <a:spLocks/>
        </xdr:cNvSpPr>
      </xdr:nvSpPr>
      <xdr:spPr bwMode="auto">
        <a:xfrm>
          <a:off x="5276850" y="8705850"/>
          <a:ext cx="85725" cy="51435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33</xdr:row>
      <xdr:rowOff>0</xdr:rowOff>
    </xdr:from>
    <xdr:to>
      <xdr:col>24</xdr:col>
      <xdr:colOff>85725</xdr:colOff>
      <xdr:row>36</xdr:row>
      <xdr:rowOff>9525</xdr:rowOff>
    </xdr:to>
    <xdr:sp macro="" textlink="">
      <xdr:nvSpPr>
        <xdr:cNvPr id="5" name="AutoShape 54">
          <a:extLst>
            <a:ext uri="{FF2B5EF4-FFF2-40B4-BE49-F238E27FC236}">
              <a16:creationId xmlns:a16="http://schemas.microsoft.com/office/drawing/2014/main" id="{D6C8A7A3-7FAA-423E-BCAE-FB12FBF3B7F3}"/>
            </a:ext>
          </a:extLst>
        </xdr:cNvPr>
        <xdr:cNvSpPr>
          <a:spLocks/>
        </xdr:cNvSpPr>
      </xdr:nvSpPr>
      <xdr:spPr bwMode="auto">
        <a:xfrm>
          <a:off x="8705850" y="8705850"/>
          <a:ext cx="76200" cy="52387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19050</xdr:rowOff>
    </xdr:from>
    <xdr:to>
      <xdr:col>26</xdr:col>
      <xdr:colOff>0</xdr:colOff>
      <xdr:row>0</xdr:row>
      <xdr:rowOff>266700</xdr:rowOff>
    </xdr:to>
    <xdr:sp macro="" textlink="">
      <xdr:nvSpPr>
        <xdr:cNvPr id="6" name="正方形/長方形 5">
          <a:extLst>
            <a:ext uri="{FF2B5EF4-FFF2-40B4-BE49-F238E27FC236}">
              <a16:creationId xmlns:a16="http://schemas.microsoft.com/office/drawing/2014/main" id="{362F8783-D451-4B5A-8ACC-3D1FE45AFA62}"/>
            </a:ext>
          </a:extLst>
        </xdr:cNvPr>
        <xdr:cNvSpPr/>
      </xdr:nvSpPr>
      <xdr:spPr>
        <a:xfrm>
          <a:off x="3000375"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41</xdr:row>
      <xdr:rowOff>38571</xdr:rowOff>
    </xdr:to>
    <xdr:grpSp>
      <xdr:nvGrpSpPr>
        <xdr:cNvPr id="31" name="グループ化 30">
          <a:extLst>
            <a:ext uri="{FF2B5EF4-FFF2-40B4-BE49-F238E27FC236}">
              <a16:creationId xmlns:a16="http://schemas.microsoft.com/office/drawing/2014/main" id="{303AB9CF-D3C1-421D-8BD1-DB14FC474F1B}"/>
            </a:ext>
          </a:extLst>
        </xdr:cNvPr>
        <xdr:cNvGrpSpPr/>
      </xdr:nvGrpSpPr>
      <xdr:grpSpPr>
        <a:xfrm>
          <a:off x="0" y="0"/>
          <a:ext cx="2852059" cy="10103321"/>
          <a:chOff x="73477" y="53417"/>
          <a:chExt cx="2852059" cy="10103321"/>
        </a:xfrm>
      </xdr:grpSpPr>
      <xdr:sp macro="" textlink="">
        <xdr:nvSpPr>
          <xdr:cNvPr id="64" name="正方形/長方形 63">
            <a:extLst>
              <a:ext uri="{FF2B5EF4-FFF2-40B4-BE49-F238E27FC236}">
                <a16:creationId xmlns:a16="http://schemas.microsoft.com/office/drawing/2014/main" id="{E33F9273-C9AC-78C1-5409-C4381085D32F}"/>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5" name="正方形/長方形 74">
            <a:extLst>
              <a:ext uri="{FF2B5EF4-FFF2-40B4-BE49-F238E27FC236}">
                <a16:creationId xmlns:a16="http://schemas.microsoft.com/office/drawing/2014/main" id="{CBC4ED03-DFE9-4CAC-6E87-1001BA99082D}"/>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6" name="正方形/長方形 75">
            <a:extLst>
              <a:ext uri="{FF2B5EF4-FFF2-40B4-BE49-F238E27FC236}">
                <a16:creationId xmlns:a16="http://schemas.microsoft.com/office/drawing/2014/main" id="{0B689046-157D-2DDD-6127-77E051B4CF63}"/>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7" name="正方形/長方形 76">
            <a:extLst>
              <a:ext uri="{FF2B5EF4-FFF2-40B4-BE49-F238E27FC236}">
                <a16:creationId xmlns:a16="http://schemas.microsoft.com/office/drawing/2014/main" id="{D8068439-A442-C019-36FF-C04CDC5171BE}"/>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8" name="正方形/長方形 77">
            <a:extLst>
              <a:ext uri="{FF2B5EF4-FFF2-40B4-BE49-F238E27FC236}">
                <a16:creationId xmlns:a16="http://schemas.microsoft.com/office/drawing/2014/main" id="{63082773-B368-5087-5B9C-56F595A9F2C7}"/>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79" name="正方形/長方形 78">
            <a:extLst>
              <a:ext uri="{FF2B5EF4-FFF2-40B4-BE49-F238E27FC236}">
                <a16:creationId xmlns:a16="http://schemas.microsoft.com/office/drawing/2014/main" id="{84219E35-9877-6AEF-51D6-C11ADC327023}"/>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0" name="正方形/長方形 79">
            <a:extLst>
              <a:ext uri="{FF2B5EF4-FFF2-40B4-BE49-F238E27FC236}">
                <a16:creationId xmlns:a16="http://schemas.microsoft.com/office/drawing/2014/main" id="{07E19C3B-24B5-735C-7C95-883C2A3E38A2}"/>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1" name="正方形/長方形 80">
            <a:extLst>
              <a:ext uri="{FF2B5EF4-FFF2-40B4-BE49-F238E27FC236}">
                <a16:creationId xmlns:a16="http://schemas.microsoft.com/office/drawing/2014/main" id="{D7FD116B-F0E7-5CC8-8FC2-D438CD84C118}"/>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2" name="正方形/長方形 81">
            <a:extLst>
              <a:ext uri="{FF2B5EF4-FFF2-40B4-BE49-F238E27FC236}">
                <a16:creationId xmlns:a16="http://schemas.microsoft.com/office/drawing/2014/main" id="{8C5285B5-420D-4B10-1DF0-57D5096B0B23}"/>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3" name="四角形: 角度付き 82">
            <a:hlinkClick xmlns:r="http://schemas.openxmlformats.org/officeDocument/2006/relationships" r:id="rId1"/>
            <a:extLst>
              <a:ext uri="{FF2B5EF4-FFF2-40B4-BE49-F238E27FC236}">
                <a16:creationId xmlns:a16="http://schemas.microsoft.com/office/drawing/2014/main" id="{AEAA78A7-F8AD-1F3C-C706-025118D95748}"/>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4" name="四角形: 角度付き 83">
            <a:hlinkClick xmlns:r="http://schemas.openxmlformats.org/officeDocument/2006/relationships" r:id="rId2"/>
            <a:extLst>
              <a:ext uri="{FF2B5EF4-FFF2-40B4-BE49-F238E27FC236}">
                <a16:creationId xmlns:a16="http://schemas.microsoft.com/office/drawing/2014/main" id="{C629696D-2157-6647-89BA-1CC227F494C1}"/>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5" name="四角形: 角度付き 84">
            <a:hlinkClick xmlns:r="http://schemas.openxmlformats.org/officeDocument/2006/relationships" r:id="rId3"/>
            <a:extLst>
              <a:ext uri="{FF2B5EF4-FFF2-40B4-BE49-F238E27FC236}">
                <a16:creationId xmlns:a16="http://schemas.microsoft.com/office/drawing/2014/main" id="{F3AC5AA3-2F4F-659F-B830-87D603A7FF18}"/>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6" name="四角形: 角度付き 85">
            <a:hlinkClick xmlns:r="http://schemas.openxmlformats.org/officeDocument/2006/relationships" r:id="rId4"/>
            <a:extLst>
              <a:ext uri="{FF2B5EF4-FFF2-40B4-BE49-F238E27FC236}">
                <a16:creationId xmlns:a16="http://schemas.microsoft.com/office/drawing/2014/main" id="{D0BD6F10-9E8E-B0C4-3CBE-2E05F2119947}"/>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7" name="四角形: 角度付き 86">
            <a:hlinkClick xmlns:r="http://schemas.openxmlformats.org/officeDocument/2006/relationships" r:id="rId5"/>
            <a:extLst>
              <a:ext uri="{FF2B5EF4-FFF2-40B4-BE49-F238E27FC236}">
                <a16:creationId xmlns:a16="http://schemas.microsoft.com/office/drawing/2014/main" id="{563FBEFB-2874-AA34-FBB7-2C5C8F7A2C53}"/>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8" name="四角形: 角度付き 87">
            <a:hlinkClick xmlns:r="http://schemas.openxmlformats.org/officeDocument/2006/relationships" r:id="rId6"/>
            <a:extLst>
              <a:ext uri="{FF2B5EF4-FFF2-40B4-BE49-F238E27FC236}">
                <a16:creationId xmlns:a16="http://schemas.microsoft.com/office/drawing/2014/main" id="{224FA769-E68F-EEC8-9B2E-08988120EA0B}"/>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89" name="四角形: 角度付き 88">
            <a:hlinkClick xmlns:r="http://schemas.openxmlformats.org/officeDocument/2006/relationships" r:id="rId7"/>
            <a:extLst>
              <a:ext uri="{FF2B5EF4-FFF2-40B4-BE49-F238E27FC236}">
                <a16:creationId xmlns:a16="http://schemas.microsoft.com/office/drawing/2014/main" id="{1507CF5B-C07E-7DEA-3911-D362550B7645}"/>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0" name="四角形: 角度付き 89">
            <a:hlinkClick xmlns:r="http://schemas.openxmlformats.org/officeDocument/2006/relationships" r:id="rId8"/>
            <a:extLst>
              <a:ext uri="{FF2B5EF4-FFF2-40B4-BE49-F238E27FC236}">
                <a16:creationId xmlns:a16="http://schemas.microsoft.com/office/drawing/2014/main" id="{B8AC7202-12E1-8C7E-4F8C-BA99A3033E69}"/>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1" name="四角形: 角度付き 90">
            <a:hlinkClick xmlns:r="http://schemas.openxmlformats.org/officeDocument/2006/relationships" r:id="rId9"/>
            <a:extLst>
              <a:ext uri="{FF2B5EF4-FFF2-40B4-BE49-F238E27FC236}">
                <a16:creationId xmlns:a16="http://schemas.microsoft.com/office/drawing/2014/main" id="{909843DE-88A1-1E52-D7D9-013558E618EF}"/>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2" name="四角形: 角度付き 91">
            <a:hlinkClick xmlns:r="http://schemas.openxmlformats.org/officeDocument/2006/relationships" r:id="rId10"/>
            <a:extLst>
              <a:ext uri="{FF2B5EF4-FFF2-40B4-BE49-F238E27FC236}">
                <a16:creationId xmlns:a16="http://schemas.microsoft.com/office/drawing/2014/main" id="{D28FB948-AC69-AD29-3231-1F93AEF9017C}"/>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3" name="四角形: 角度付き 92">
            <a:hlinkClick xmlns:r="http://schemas.openxmlformats.org/officeDocument/2006/relationships" r:id="rId11"/>
            <a:extLst>
              <a:ext uri="{FF2B5EF4-FFF2-40B4-BE49-F238E27FC236}">
                <a16:creationId xmlns:a16="http://schemas.microsoft.com/office/drawing/2014/main" id="{AC78B9BC-1538-06F6-9ED2-8CAD3C89A0A9}"/>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4" name="四角形: 角度付き 93">
            <a:hlinkClick xmlns:r="http://schemas.openxmlformats.org/officeDocument/2006/relationships" r:id="rId12"/>
            <a:extLst>
              <a:ext uri="{FF2B5EF4-FFF2-40B4-BE49-F238E27FC236}">
                <a16:creationId xmlns:a16="http://schemas.microsoft.com/office/drawing/2014/main" id="{B973376D-1C41-F51A-0090-A411CF76CB5D}"/>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5" name="四角形: 角度付き 94">
            <a:hlinkClick xmlns:r="http://schemas.openxmlformats.org/officeDocument/2006/relationships" r:id="rId13"/>
            <a:extLst>
              <a:ext uri="{FF2B5EF4-FFF2-40B4-BE49-F238E27FC236}">
                <a16:creationId xmlns:a16="http://schemas.microsoft.com/office/drawing/2014/main" id="{6F5D2460-B463-4C36-7FD0-BF73A70D8C3C}"/>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6" name="四角形: 角度付き 95">
            <a:hlinkClick xmlns:r="http://schemas.openxmlformats.org/officeDocument/2006/relationships" r:id="rId14"/>
            <a:extLst>
              <a:ext uri="{FF2B5EF4-FFF2-40B4-BE49-F238E27FC236}">
                <a16:creationId xmlns:a16="http://schemas.microsoft.com/office/drawing/2014/main" id="{00C1C8B0-8DA9-656B-6F47-2713334317C3}"/>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7" name="四角形: 角度付き 96">
            <a:hlinkClick xmlns:r="http://schemas.openxmlformats.org/officeDocument/2006/relationships" r:id="rId15"/>
            <a:extLst>
              <a:ext uri="{FF2B5EF4-FFF2-40B4-BE49-F238E27FC236}">
                <a16:creationId xmlns:a16="http://schemas.microsoft.com/office/drawing/2014/main" id="{33395D7F-E9E3-9D2F-2D3E-340FF9B4C095}"/>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8" name="四角形: 角度付き 97">
            <a:hlinkClick xmlns:r="http://schemas.openxmlformats.org/officeDocument/2006/relationships" r:id="rId16"/>
            <a:extLst>
              <a:ext uri="{FF2B5EF4-FFF2-40B4-BE49-F238E27FC236}">
                <a16:creationId xmlns:a16="http://schemas.microsoft.com/office/drawing/2014/main" id="{09B5AB08-5119-EAAD-B2EC-2F984FD1CAD6}"/>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9" name="四角形: 角度付き 98">
            <a:hlinkClick xmlns:r="http://schemas.openxmlformats.org/officeDocument/2006/relationships" r:id="rId17"/>
            <a:extLst>
              <a:ext uri="{FF2B5EF4-FFF2-40B4-BE49-F238E27FC236}">
                <a16:creationId xmlns:a16="http://schemas.microsoft.com/office/drawing/2014/main" id="{884DE4F1-FC6C-0ADC-2F32-378286E7915F}"/>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0" name="四角形: 角度付き 99">
            <a:hlinkClick xmlns:r="http://schemas.openxmlformats.org/officeDocument/2006/relationships" r:id="rId18"/>
            <a:extLst>
              <a:ext uri="{FF2B5EF4-FFF2-40B4-BE49-F238E27FC236}">
                <a16:creationId xmlns:a16="http://schemas.microsoft.com/office/drawing/2014/main" id="{05240489-85C9-61F1-4718-F906C830D3E7}"/>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1" name="四角形: 角度付き 100">
            <a:hlinkClick xmlns:r="http://schemas.openxmlformats.org/officeDocument/2006/relationships" r:id="rId19"/>
            <a:extLst>
              <a:ext uri="{FF2B5EF4-FFF2-40B4-BE49-F238E27FC236}">
                <a16:creationId xmlns:a16="http://schemas.microsoft.com/office/drawing/2014/main" id="{0D6911AB-55AE-9361-9788-5EA38A42E1C7}"/>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2" name="四角形: 角度付き 101">
            <a:hlinkClick xmlns:r="http://schemas.openxmlformats.org/officeDocument/2006/relationships" r:id="rId20"/>
            <a:extLst>
              <a:ext uri="{FF2B5EF4-FFF2-40B4-BE49-F238E27FC236}">
                <a16:creationId xmlns:a16="http://schemas.microsoft.com/office/drawing/2014/main" id="{96628474-146A-6511-DB52-029B73BA5212}"/>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3" name="四角形: 角度付き 102">
            <a:hlinkClick xmlns:r="http://schemas.openxmlformats.org/officeDocument/2006/relationships" r:id="rId21"/>
            <a:extLst>
              <a:ext uri="{FF2B5EF4-FFF2-40B4-BE49-F238E27FC236}">
                <a16:creationId xmlns:a16="http://schemas.microsoft.com/office/drawing/2014/main" id="{766BC8D3-528C-7454-6B68-9D5925042AA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4" name="四角形: 角度付き 103">
            <a:hlinkClick xmlns:r="http://schemas.openxmlformats.org/officeDocument/2006/relationships" r:id="rId22"/>
            <a:extLst>
              <a:ext uri="{FF2B5EF4-FFF2-40B4-BE49-F238E27FC236}">
                <a16:creationId xmlns:a16="http://schemas.microsoft.com/office/drawing/2014/main" id="{D1B04188-BD65-CB87-22D3-3770458058EF}"/>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5" name="四角形: 角度付き 104">
            <a:hlinkClick xmlns:r="http://schemas.openxmlformats.org/officeDocument/2006/relationships" r:id="rId23"/>
            <a:extLst>
              <a:ext uri="{FF2B5EF4-FFF2-40B4-BE49-F238E27FC236}">
                <a16:creationId xmlns:a16="http://schemas.microsoft.com/office/drawing/2014/main" id="{E1A51F11-2697-E77A-8A3D-14A7E157A607}"/>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6" name="四角形: 角度付き 105">
            <a:hlinkClick xmlns:r="http://schemas.openxmlformats.org/officeDocument/2006/relationships" r:id="rId24"/>
            <a:extLst>
              <a:ext uri="{FF2B5EF4-FFF2-40B4-BE49-F238E27FC236}">
                <a16:creationId xmlns:a16="http://schemas.microsoft.com/office/drawing/2014/main" id="{0D5D1779-84A4-8A7E-1206-15387AB9269B}"/>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9593641C-D177-46F4-F9CD-5A44B07D2425}"/>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D349DA91-BF53-CCF9-75AF-84B2977E1AD7}"/>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238125</xdr:colOff>
      <xdr:row>26</xdr:row>
      <xdr:rowOff>0</xdr:rowOff>
    </xdr:from>
    <xdr:to>
      <xdr:col>10</xdr:col>
      <xdr:colOff>76200</xdr:colOff>
      <xdr:row>29</xdr:row>
      <xdr:rowOff>266700</xdr:rowOff>
    </xdr:to>
    <xdr:sp macro="" textlink="">
      <xdr:nvSpPr>
        <xdr:cNvPr id="2" name="AutoShape 51">
          <a:extLst>
            <a:ext uri="{FF2B5EF4-FFF2-40B4-BE49-F238E27FC236}">
              <a16:creationId xmlns:a16="http://schemas.microsoft.com/office/drawing/2014/main" id="{7CFC8950-00DE-47DB-A2F6-D5346ACF927A}"/>
            </a:ext>
          </a:extLst>
        </xdr:cNvPr>
        <xdr:cNvSpPr>
          <a:spLocks/>
        </xdr:cNvSpPr>
      </xdr:nvSpPr>
      <xdr:spPr bwMode="auto">
        <a:xfrm>
          <a:off x="5219700" y="6172200"/>
          <a:ext cx="85725" cy="157162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38099</xdr:colOff>
      <xdr:row>25</xdr:row>
      <xdr:rowOff>180975</xdr:rowOff>
    </xdr:from>
    <xdr:to>
      <xdr:col>24</xdr:col>
      <xdr:colOff>123824</xdr:colOff>
      <xdr:row>29</xdr:row>
      <xdr:rowOff>247650</xdr:rowOff>
    </xdr:to>
    <xdr:sp macro="" textlink="">
      <xdr:nvSpPr>
        <xdr:cNvPr id="3" name="AutoShape 53">
          <a:extLst>
            <a:ext uri="{FF2B5EF4-FFF2-40B4-BE49-F238E27FC236}">
              <a16:creationId xmlns:a16="http://schemas.microsoft.com/office/drawing/2014/main" id="{2FAAF1E3-9073-4C38-8801-33BC6946527F}"/>
            </a:ext>
          </a:extLst>
        </xdr:cNvPr>
        <xdr:cNvSpPr>
          <a:spLocks/>
        </xdr:cNvSpPr>
      </xdr:nvSpPr>
      <xdr:spPr bwMode="auto">
        <a:xfrm>
          <a:off x="8734424" y="6153150"/>
          <a:ext cx="85725" cy="15716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33</xdr:row>
      <xdr:rowOff>0</xdr:rowOff>
    </xdr:from>
    <xdr:to>
      <xdr:col>10</xdr:col>
      <xdr:colOff>133350</xdr:colOff>
      <xdr:row>36</xdr:row>
      <xdr:rowOff>0</xdr:rowOff>
    </xdr:to>
    <xdr:sp macro="" textlink="">
      <xdr:nvSpPr>
        <xdr:cNvPr id="4" name="AutoShape 52">
          <a:extLst>
            <a:ext uri="{FF2B5EF4-FFF2-40B4-BE49-F238E27FC236}">
              <a16:creationId xmlns:a16="http://schemas.microsoft.com/office/drawing/2014/main" id="{98FD3FC4-A438-4CE7-B9A0-8328256B2307}"/>
            </a:ext>
          </a:extLst>
        </xdr:cNvPr>
        <xdr:cNvSpPr>
          <a:spLocks/>
        </xdr:cNvSpPr>
      </xdr:nvSpPr>
      <xdr:spPr bwMode="auto">
        <a:xfrm>
          <a:off x="2276475" y="7915275"/>
          <a:ext cx="85725" cy="51435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33</xdr:row>
      <xdr:rowOff>0</xdr:rowOff>
    </xdr:from>
    <xdr:to>
      <xdr:col>24</xdr:col>
      <xdr:colOff>85725</xdr:colOff>
      <xdr:row>36</xdr:row>
      <xdr:rowOff>9525</xdr:rowOff>
    </xdr:to>
    <xdr:sp macro="" textlink="">
      <xdr:nvSpPr>
        <xdr:cNvPr id="5" name="AutoShape 54">
          <a:extLst>
            <a:ext uri="{FF2B5EF4-FFF2-40B4-BE49-F238E27FC236}">
              <a16:creationId xmlns:a16="http://schemas.microsoft.com/office/drawing/2014/main" id="{8464C31A-FD61-4F9D-9928-53AE4071CF39}"/>
            </a:ext>
          </a:extLst>
        </xdr:cNvPr>
        <xdr:cNvSpPr>
          <a:spLocks/>
        </xdr:cNvSpPr>
      </xdr:nvSpPr>
      <xdr:spPr bwMode="auto">
        <a:xfrm>
          <a:off x="5705475" y="7915275"/>
          <a:ext cx="76200" cy="52387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19050</xdr:rowOff>
    </xdr:from>
    <xdr:to>
      <xdr:col>26</xdr:col>
      <xdr:colOff>0</xdr:colOff>
      <xdr:row>0</xdr:row>
      <xdr:rowOff>266700</xdr:rowOff>
    </xdr:to>
    <xdr:sp macro="" textlink="">
      <xdr:nvSpPr>
        <xdr:cNvPr id="30" name="正方形/長方形 29">
          <a:extLst>
            <a:ext uri="{FF2B5EF4-FFF2-40B4-BE49-F238E27FC236}">
              <a16:creationId xmlns:a16="http://schemas.microsoft.com/office/drawing/2014/main" id="{673A9A4C-C1C7-4A13-91E1-4A76D0F6D578}"/>
            </a:ext>
          </a:extLst>
        </xdr:cNvPr>
        <xdr:cNvSpPr/>
      </xdr:nvSpPr>
      <xdr:spPr>
        <a:xfrm>
          <a:off x="3000375"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41</xdr:row>
      <xdr:rowOff>38571</xdr:rowOff>
    </xdr:to>
    <xdr:grpSp>
      <xdr:nvGrpSpPr>
        <xdr:cNvPr id="6" name="グループ化 5">
          <a:extLst>
            <a:ext uri="{FF2B5EF4-FFF2-40B4-BE49-F238E27FC236}">
              <a16:creationId xmlns:a16="http://schemas.microsoft.com/office/drawing/2014/main" id="{E84CE7CB-2BFC-4FD3-BD78-AB758EE720B9}"/>
            </a:ext>
          </a:extLst>
        </xdr:cNvPr>
        <xdr:cNvGrpSpPr/>
      </xdr:nvGrpSpPr>
      <xdr:grpSpPr>
        <a:xfrm>
          <a:off x="0" y="0"/>
          <a:ext cx="2852059" cy="10103321"/>
          <a:chOff x="73477" y="53417"/>
          <a:chExt cx="2852059" cy="10103321"/>
        </a:xfrm>
      </xdr:grpSpPr>
      <xdr:sp macro="" textlink="">
        <xdr:nvSpPr>
          <xdr:cNvPr id="7" name="正方形/長方形 6">
            <a:extLst>
              <a:ext uri="{FF2B5EF4-FFF2-40B4-BE49-F238E27FC236}">
                <a16:creationId xmlns:a16="http://schemas.microsoft.com/office/drawing/2014/main" id="{3B298D9C-71B8-D964-8784-85A41F5EC08B}"/>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8" name="正方形/長方形 7">
            <a:extLst>
              <a:ext uri="{FF2B5EF4-FFF2-40B4-BE49-F238E27FC236}">
                <a16:creationId xmlns:a16="http://schemas.microsoft.com/office/drawing/2014/main" id="{05E4BEE4-9F4C-8C0C-1A29-6D696CF4D1AA}"/>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9" name="正方形/長方形 8">
            <a:extLst>
              <a:ext uri="{FF2B5EF4-FFF2-40B4-BE49-F238E27FC236}">
                <a16:creationId xmlns:a16="http://schemas.microsoft.com/office/drawing/2014/main" id="{AE6CC5A1-48B7-0B83-BBD6-197DCEF833BF}"/>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10" name="正方形/長方形 9">
            <a:extLst>
              <a:ext uri="{FF2B5EF4-FFF2-40B4-BE49-F238E27FC236}">
                <a16:creationId xmlns:a16="http://schemas.microsoft.com/office/drawing/2014/main" id="{557D2FAC-70B7-7BA6-6E1F-769D09AC5B7B}"/>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11" name="正方形/長方形 10">
            <a:extLst>
              <a:ext uri="{FF2B5EF4-FFF2-40B4-BE49-F238E27FC236}">
                <a16:creationId xmlns:a16="http://schemas.microsoft.com/office/drawing/2014/main" id="{270F7EA3-84D4-FD6B-06D1-AF9EDDAE73B4}"/>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12" name="正方形/長方形 11">
            <a:extLst>
              <a:ext uri="{FF2B5EF4-FFF2-40B4-BE49-F238E27FC236}">
                <a16:creationId xmlns:a16="http://schemas.microsoft.com/office/drawing/2014/main" id="{EA26B1A9-A179-70B7-C151-BC62D6781775}"/>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13" name="正方形/長方形 12">
            <a:extLst>
              <a:ext uri="{FF2B5EF4-FFF2-40B4-BE49-F238E27FC236}">
                <a16:creationId xmlns:a16="http://schemas.microsoft.com/office/drawing/2014/main" id="{23473B11-C8CB-218A-A15F-CC91A3DD9A29}"/>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4" name="正方形/長方形 13">
            <a:extLst>
              <a:ext uri="{FF2B5EF4-FFF2-40B4-BE49-F238E27FC236}">
                <a16:creationId xmlns:a16="http://schemas.microsoft.com/office/drawing/2014/main" id="{2CD5FBAF-48B3-6388-6844-672901B25574}"/>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5" name="正方形/長方形 14">
            <a:extLst>
              <a:ext uri="{FF2B5EF4-FFF2-40B4-BE49-F238E27FC236}">
                <a16:creationId xmlns:a16="http://schemas.microsoft.com/office/drawing/2014/main" id="{563C34CF-FEE3-FE02-6B43-F02874F84813}"/>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6" name="四角形: 角度付き 15">
            <a:hlinkClick xmlns:r="http://schemas.openxmlformats.org/officeDocument/2006/relationships" r:id="rId1"/>
            <a:extLst>
              <a:ext uri="{FF2B5EF4-FFF2-40B4-BE49-F238E27FC236}">
                <a16:creationId xmlns:a16="http://schemas.microsoft.com/office/drawing/2014/main" id="{491A6384-716C-23AB-B37E-790C44704781}"/>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7" name="四角形: 角度付き 16">
            <a:hlinkClick xmlns:r="http://schemas.openxmlformats.org/officeDocument/2006/relationships" r:id="rId2"/>
            <a:extLst>
              <a:ext uri="{FF2B5EF4-FFF2-40B4-BE49-F238E27FC236}">
                <a16:creationId xmlns:a16="http://schemas.microsoft.com/office/drawing/2014/main" id="{C155239E-A7E7-DF47-A30A-AF0E1DAA27F7}"/>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8" name="四角形: 角度付き 17">
            <a:hlinkClick xmlns:r="http://schemas.openxmlformats.org/officeDocument/2006/relationships" r:id="rId3"/>
            <a:extLst>
              <a:ext uri="{FF2B5EF4-FFF2-40B4-BE49-F238E27FC236}">
                <a16:creationId xmlns:a16="http://schemas.microsoft.com/office/drawing/2014/main" id="{6E07E1CB-EE57-B43F-DC65-4304BAE230EA}"/>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9" name="四角形: 角度付き 18">
            <a:hlinkClick xmlns:r="http://schemas.openxmlformats.org/officeDocument/2006/relationships" r:id="rId4"/>
            <a:extLst>
              <a:ext uri="{FF2B5EF4-FFF2-40B4-BE49-F238E27FC236}">
                <a16:creationId xmlns:a16="http://schemas.microsoft.com/office/drawing/2014/main" id="{3E581AA1-2046-8CDF-C95F-D7A617C7A26F}"/>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20" name="四角形: 角度付き 19">
            <a:hlinkClick xmlns:r="http://schemas.openxmlformats.org/officeDocument/2006/relationships" r:id="rId5"/>
            <a:extLst>
              <a:ext uri="{FF2B5EF4-FFF2-40B4-BE49-F238E27FC236}">
                <a16:creationId xmlns:a16="http://schemas.microsoft.com/office/drawing/2014/main" id="{9C364C24-EAE8-933A-F42D-761923D93292}"/>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21" name="四角形: 角度付き 20">
            <a:hlinkClick xmlns:r="http://schemas.openxmlformats.org/officeDocument/2006/relationships" r:id="rId6"/>
            <a:extLst>
              <a:ext uri="{FF2B5EF4-FFF2-40B4-BE49-F238E27FC236}">
                <a16:creationId xmlns:a16="http://schemas.microsoft.com/office/drawing/2014/main" id="{D2E6C745-8F69-0D64-7B89-1797FBA09667}"/>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22" name="四角形: 角度付き 21">
            <a:hlinkClick xmlns:r="http://schemas.openxmlformats.org/officeDocument/2006/relationships" r:id="rId7"/>
            <a:extLst>
              <a:ext uri="{FF2B5EF4-FFF2-40B4-BE49-F238E27FC236}">
                <a16:creationId xmlns:a16="http://schemas.microsoft.com/office/drawing/2014/main" id="{0E356691-E992-C53A-AD27-F6CB145DC72E}"/>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3" name="四角形: 角度付き 22">
            <a:hlinkClick xmlns:r="http://schemas.openxmlformats.org/officeDocument/2006/relationships" r:id="rId8"/>
            <a:extLst>
              <a:ext uri="{FF2B5EF4-FFF2-40B4-BE49-F238E27FC236}">
                <a16:creationId xmlns:a16="http://schemas.microsoft.com/office/drawing/2014/main" id="{2607D775-1A10-9249-33D9-1C24ED41B16B}"/>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4" name="四角形: 角度付き 23">
            <a:hlinkClick xmlns:r="http://schemas.openxmlformats.org/officeDocument/2006/relationships" r:id="rId9"/>
            <a:extLst>
              <a:ext uri="{FF2B5EF4-FFF2-40B4-BE49-F238E27FC236}">
                <a16:creationId xmlns:a16="http://schemas.microsoft.com/office/drawing/2014/main" id="{17C798F2-CB96-EEC3-5A5F-FEEC0B79A104}"/>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5" name="四角形: 角度付き 24">
            <a:hlinkClick xmlns:r="http://schemas.openxmlformats.org/officeDocument/2006/relationships" r:id="rId10"/>
            <a:extLst>
              <a:ext uri="{FF2B5EF4-FFF2-40B4-BE49-F238E27FC236}">
                <a16:creationId xmlns:a16="http://schemas.microsoft.com/office/drawing/2014/main" id="{1778FBEA-82D6-6C5D-B875-A98B5BA81CD8}"/>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6" name="四角形: 角度付き 25">
            <a:hlinkClick xmlns:r="http://schemas.openxmlformats.org/officeDocument/2006/relationships" r:id="rId11"/>
            <a:extLst>
              <a:ext uri="{FF2B5EF4-FFF2-40B4-BE49-F238E27FC236}">
                <a16:creationId xmlns:a16="http://schemas.microsoft.com/office/drawing/2014/main" id="{5E923F8C-3507-AFDD-7EBC-24EC042D488A}"/>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7" name="四角形: 角度付き 26">
            <a:hlinkClick xmlns:r="http://schemas.openxmlformats.org/officeDocument/2006/relationships" r:id="rId12"/>
            <a:extLst>
              <a:ext uri="{FF2B5EF4-FFF2-40B4-BE49-F238E27FC236}">
                <a16:creationId xmlns:a16="http://schemas.microsoft.com/office/drawing/2014/main" id="{575577EB-55BA-F422-42E1-BA3338B5C6EB}"/>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8" name="四角形: 角度付き 27">
            <a:hlinkClick xmlns:r="http://schemas.openxmlformats.org/officeDocument/2006/relationships" r:id="rId13"/>
            <a:extLst>
              <a:ext uri="{FF2B5EF4-FFF2-40B4-BE49-F238E27FC236}">
                <a16:creationId xmlns:a16="http://schemas.microsoft.com/office/drawing/2014/main" id="{49242F27-F585-F5C4-FAAC-087D79B1A187}"/>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9" name="四角形: 角度付き 28">
            <a:hlinkClick xmlns:r="http://schemas.openxmlformats.org/officeDocument/2006/relationships" r:id="rId14"/>
            <a:extLst>
              <a:ext uri="{FF2B5EF4-FFF2-40B4-BE49-F238E27FC236}">
                <a16:creationId xmlns:a16="http://schemas.microsoft.com/office/drawing/2014/main" id="{003EB967-92DC-482F-BF4C-BE7B05672266}"/>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31" name="四角形: 角度付き 30">
            <a:hlinkClick xmlns:r="http://schemas.openxmlformats.org/officeDocument/2006/relationships" r:id="rId15"/>
            <a:extLst>
              <a:ext uri="{FF2B5EF4-FFF2-40B4-BE49-F238E27FC236}">
                <a16:creationId xmlns:a16="http://schemas.microsoft.com/office/drawing/2014/main" id="{E50FA85A-2EB0-7148-C673-A148DD841903}"/>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32" name="四角形: 角度付き 31">
            <a:hlinkClick xmlns:r="http://schemas.openxmlformats.org/officeDocument/2006/relationships" r:id="rId16"/>
            <a:extLst>
              <a:ext uri="{FF2B5EF4-FFF2-40B4-BE49-F238E27FC236}">
                <a16:creationId xmlns:a16="http://schemas.microsoft.com/office/drawing/2014/main" id="{ADF3379D-8F1E-E9E9-D4F6-E26CF58AEAE7}"/>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33" name="四角形: 角度付き 32">
            <a:hlinkClick xmlns:r="http://schemas.openxmlformats.org/officeDocument/2006/relationships" r:id="rId17"/>
            <a:extLst>
              <a:ext uri="{FF2B5EF4-FFF2-40B4-BE49-F238E27FC236}">
                <a16:creationId xmlns:a16="http://schemas.microsoft.com/office/drawing/2014/main" id="{3773457D-7FA0-1D7D-D31D-3B0F87F553AF}"/>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34" name="四角形: 角度付き 33">
            <a:hlinkClick xmlns:r="http://schemas.openxmlformats.org/officeDocument/2006/relationships" r:id="rId18"/>
            <a:extLst>
              <a:ext uri="{FF2B5EF4-FFF2-40B4-BE49-F238E27FC236}">
                <a16:creationId xmlns:a16="http://schemas.microsoft.com/office/drawing/2014/main" id="{0F61BC9C-AAE5-FDF3-266B-BC984417D94A}"/>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35" name="四角形: 角度付き 34">
            <a:hlinkClick xmlns:r="http://schemas.openxmlformats.org/officeDocument/2006/relationships" r:id="rId19"/>
            <a:extLst>
              <a:ext uri="{FF2B5EF4-FFF2-40B4-BE49-F238E27FC236}">
                <a16:creationId xmlns:a16="http://schemas.microsoft.com/office/drawing/2014/main" id="{D2FCA860-8074-BA33-6377-B973CC167667}"/>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36" name="四角形: 角度付き 35">
            <a:hlinkClick xmlns:r="http://schemas.openxmlformats.org/officeDocument/2006/relationships" r:id="rId20"/>
            <a:extLst>
              <a:ext uri="{FF2B5EF4-FFF2-40B4-BE49-F238E27FC236}">
                <a16:creationId xmlns:a16="http://schemas.microsoft.com/office/drawing/2014/main" id="{C269798D-20EE-2E4C-F870-954BD433E118}"/>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37" name="四角形: 角度付き 36">
            <a:hlinkClick xmlns:r="http://schemas.openxmlformats.org/officeDocument/2006/relationships" r:id="rId21"/>
            <a:extLst>
              <a:ext uri="{FF2B5EF4-FFF2-40B4-BE49-F238E27FC236}">
                <a16:creationId xmlns:a16="http://schemas.microsoft.com/office/drawing/2014/main" id="{208E2C4D-89E0-F261-3901-8A9E2466ECFC}"/>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8" name="四角形: 角度付き 37">
            <a:hlinkClick xmlns:r="http://schemas.openxmlformats.org/officeDocument/2006/relationships" r:id="rId22"/>
            <a:extLst>
              <a:ext uri="{FF2B5EF4-FFF2-40B4-BE49-F238E27FC236}">
                <a16:creationId xmlns:a16="http://schemas.microsoft.com/office/drawing/2014/main" id="{69A4E89B-8414-74B9-DE57-D9DB2ECFD6E6}"/>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39" name="四角形: 角度付き 38">
            <a:hlinkClick xmlns:r="http://schemas.openxmlformats.org/officeDocument/2006/relationships" r:id="rId23"/>
            <a:extLst>
              <a:ext uri="{FF2B5EF4-FFF2-40B4-BE49-F238E27FC236}">
                <a16:creationId xmlns:a16="http://schemas.microsoft.com/office/drawing/2014/main" id="{7F5A7AD1-E116-92B0-A8F4-61C2F378492E}"/>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40" name="四角形: 角度付き 39">
            <a:hlinkClick xmlns:r="http://schemas.openxmlformats.org/officeDocument/2006/relationships" r:id="rId24"/>
            <a:extLst>
              <a:ext uri="{FF2B5EF4-FFF2-40B4-BE49-F238E27FC236}">
                <a16:creationId xmlns:a16="http://schemas.microsoft.com/office/drawing/2014/main" id="{92A392E2-CA23-EA4F-1741-EEFE0C1E21CE}"/>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5" name="四角形: 角度付き 74">
            <a:hlinkClick xmlns:r="http://schemas.openxmlformats.org/officeDocument/2006/relationships" r:id="rId25"/>
            <a:extLst>
              <a:ext uri="{FF2B5EF4-FFF2-40B4-BE49-F238E27FC236}">
                <a16:creationId xmlns:a16="http://schemas.microsoft.com/office/drawing/2014/main" id="{1D1E2FC8-C2E1-B06B-6F21-28DFDC246014}"/>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6" name="四角形: 角度付き 75">
            <a:hlinkClick xmlns:r="http://schemas.openxmlformats.org/officeDocument/2006/relationships" r:id="rId26"/>
            <a:extLst>
              <a:ext uri="{FF2B5EF4-FFF2-40B4-BE49-F238E27FC236}">
                <a16:creationId xmlns:a16="http://schemas.microsoft.com/office/drawing/2014/main" id="{6A08EC71-04BE-1B50-2BB0-764C062309DE}"/>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211889</xdr:colOff>
      <xdr:row>26</xdr:row>
      <xdr:rowOff>0</xdr:rowOff>
    </xdr:from>
    <xdr:to>
      <xdr:col>10</xdr:col>
      <xdr:colOff>36930</xdr:colOff>
      <xdr:row>29</xdr:row>
      <xdr:rowOff>0</xdr:rowOff>
    </xdr:to>
    <xdr:sp macro="" textlink="">
      <xdr:nvSpPr>
        <xdr:cNvPr id="2" name="AutoShape 51">
          <a:extLst>
            <a:ext uri="{FF2B5EF4-FFF2-40B4-BE49-F238E27FC236}">
              <a16:creationId xmlns:a16="http://schemas.microsoft.com/office/drawing/2014/main" id="{BC7022F6-D034-40ED-A6E9-F0A1B25EC301}"/>
            </a:ext>
          </a:extLst>
        </xdr:cNvPr>
        <xdr:cNvSpPr>
          <a:spLocks/>
        </xdr:cNvSpPr>
      </xdr:nvSpPr>
      <xdr:spPr bwMode="auto">
        <a:xfrm>
          <a:off x="2269289" y="5829300"/>
          <a:ext cx="82216"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43AF3FC4-7A6A-4A24-9B04-27E3ED2002DF}"/>
            </a:ext>
          </a:extLst>
        </xdr:cNvPr>
        <xdr:cNvSpPr>
          <a:spLocks/>
        </xdr:cNvSpPr>
      </xdr:nvSpPr>
      <xdr:spPr bwMode="auto">
        <a:xfrm>
          <a:off x="236220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39255B8B-73F4-4C87-BD1C-E88523D04978}"/>
            </a:ext>
          </a:extLst>
        </xdr:cNvPr>
        <xdr:cNvSpPr>
          <a:spLocks/>
        </xdr:cNvSpPr>
      </xdr:nvSpPr>
      <xdr:spPr bwMode="auto">
        <a:xfrm>
          <a:off x="5753100"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889B6DDF-1987-4E19-854E-21F19EED1F3B}"/>
            </a:ext>
          </a:extLst>
        </xdr:cNvPr>
        <xdr:cNvSpPr>
          <a:spLocks/>
        </xdr:cNvSpPr>
      </xdr:nvSpPr>
      <xdr:spPr bwMode="auto">
        <a:xfrm>
          <a:off x="5753100"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30</xdr:row>
      <xdr:rowOff>0</xdr:rowOff>
    </xdr:from>
    <xdr:to>
      <xdr:col>26</xdr:col>
      <xdr:colOff>0</xdr:colOff>
      <xdr:row>36</xdr:row>
      <xdr:rowOff>0</xdr:rowOff>
    </xdr:to>
    <xdr:cxnSp macro="">
      <xdr:nvCxnSpPr>
        <xdr:cNvPr id="6" name="直線コネクタ 5">
          <a:extLst>
            <a:ext uri="{FF2B5EF4-FFF2-40B4-BE49-F238E27FC236}">
              <a16:creationId xmlns:a16="http://schemas.microsoft.com/office/drawing/2014/main" id="{47CE6666-1CDE-4E6F-8EF4-C1C97DB92DE4}"/>
            </a:ext>
          </a:extLst>
        </xdr:cNvPr>
        <xdr:cNvCxnSpPr/>
      </xdr:nvCxnSpPr>
      <xdr:spPr>
        <a:xfrm>
          <a:off x="514350" y="6629400"/>
          <a:ext cx="5743575" cy="1200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38100</xdr:colOff>
      <xdr:row>0</xdr:row>
      <xdr:rowOff>19050</xdr:rowOff>
    </xdr:from>
    <xdr:to>
      <xdr:col>25</xdr:col>
      <xdr:colOff>228600</xdr:colOff>
      <xdr:row>0</xdr:row>
      <xdr:rowOff>266700</xdr:rowOff>
    </xdr:to>
    <xdr:sp macro="" textlink="">
      <xdr:nvSpPr>
        <xdr:cNvPr id="31" name="正方形/長方形 30">
          <a:extLst>
            <a:ext uri="{FF2B5EF4-FFF2-40B4-BE49-F238E27FC236}">
              <a16:creationId xmlns:a16="http://schemas.microsoft.com/office/drawing/2014/main" id="{BAB4B0E0-0F9A-4C7D-9D9F-E6F337190AD8}"/>
            </a:ext>
          </a:extLst>
        </xdr:cNvPr>
        <xdr:cNvSpPr/>
      </xdr:nvSpPr>
      <xdr:spPr>
        <a:xfrm>
          <a:off x="3028950"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44</xdr:row>
      <xdr:rowOff>133821</xdr:rowOff>
    </xdr:to>
    <xdr:grpSp>
      <xdr:nvGrpSpPr>
        <xdr:cNvPr id="110" name="グループ化 109">
          <a:extLst>
            <a:ext uri="{FF2B5EF4-FFF2-40B4-BE49-F238E27FC236}">
              <a16:creationId xmlns:a16="http://schemas.microsoft.com/office/drawing/2014/main" id="{32684733-A510-4E12-A7BD-74E0C67F92CC}"/>
            </a:ext>
          </a:extLst>
        </xdr:cNvPr>
        <xdr:cNvGrpSpPr/>
      </xdr:nvGrpSpPr>
      <xdr:grpSpPr>
        <a:xfrm>
          <a:off x="0" y="0"/>
          <a:ext cx="2852059" cy="10154121"/>
          <a:chOff x="73477" y="53417"/>
          <a:chExt cx="2852059" cy="10103321"/>
        </a:xfrm>
      </xdr:grpSpPr>
      <xdr:sp macro="" textlink="">
        <xdr:nvSpPr>
          <xdr:cNvPr id="111" name="正方形/長方形 110">
            <a:extLst>
              <a:ext uri="{FF2B5EF4-FFF2-40B4-BE49-F238E27FC236}">
                <a16:creationId xmlns:a16="http://schemas.microsoft.com/office/drawing/2014/main" id="{303013B8-F05E-4103-08D1-1D5E27DD9579}"/>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112" name="正方形/長方形 111">
            <a:extLst>
              <a:ext uri="{FF2B5EF4-FFF2-40B4-BE49-F238E27FC236}">
                <a16:creationId xmlns:a16="http://schemas.microsoft.com/office/drawing/2014/main" id="{4CFF8E86-9345-1B6B-CA07-A1D76F4F28D2}"/>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113" name="正方形/長方形 112">
            <a:extLst>
              <a:ext uri="{FF2B5EF4-FFF2-40B4-BE49-F238E27FC236}">
                <a16:creationId xmlns:a16="http://schemas.microsoft.com/office/drawing/2014/main" id="{A2AEFDC4-8DA1-2714-AF1D-DC16AC9AA183}"/>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114" name="正方形/長方形 113">
            <a:extLst>
              <a:ext uri="{FF2B5EF4-FFF2-40B4-BE49-F238E27FC236}">
                <a16:creationId xmlns:a16="http://schemas.microsoft.com/office/drawing/2014/main" id="{3B8D9197-7D31-67BA-01D1-50A3D8A48AA2}"/>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115" name="正方形/長方形 114">
            <a:extLst>
              <a:ext uri="{FF2B5EF4-FFF2-40B4-BE49-F238E27FC236}">
                <a16:creationId xmlns:a16="http://schemas.microsoft.com/office/drawing/2014/main" id="{F222191F-18BA-7B1B-4578-551ABC429B08}"/>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116" name="正方形/長方形 115">
            <a:extLst>
              <a:ext uri="{FF2B5EF4-FFF2-40B4-BE49-F238E27FC236}">
                <a16:creationId xmlns:a16="http://schemas.microsoft.com/office/drawing/2014/main" id="{6DA6C506-6381-1E10-4813-21CA3F0BC16E}"/>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117" name="正方形/長方形 116">
            <a:extLst>
              <a:ext uri="{FF2B5EF4-FFF2-40B4-BE49-F238E27FC236}">
                <a16:creationId xmlns:a16="http://schemas.microsoft.com/office/drawing/2014/main" id="{5A9AE778-9BA0-9495-F71C-3F18230DACAE}"/>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18" name="正方形/長方形 117">
            <a:extLst>
              <a:ext uri="{FF2B5EF4-FFF2-40B4-BE49-F238E27FC236}">
                <a16:creationId xmlns:a16="http://schemas.microsoft.com/office/drawing/2014/main" id="{BA800AEF-72D2-24B7-0EAB-06344325F436}"/>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19" name="正方形/長方形 118">
            <a:extLst>
              <a:ext uri="{FF2B5EF4-FFF2-40B4-BE49-F238E27FC236}">
                <a16:creationId xmlns:a16="http://schemas.microsoft.com/office/drawing/2014/main" id="{A0B64AB3-0F1E-5BBD-776A-6877CE52D9A4}"/>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20" name="四角形: 角度付き 119">
            <a:hlinkClick xmlns:r="http://schemas.openxmlformats.org/officeDocument/2006/relationships" r:id="rId1"/>
            <a:extLst>
              <a:ext uri="{FF2B5EF4-FFF2-40B4-BE49-F238E27FC236}">
                <a16:creationId xmlns:a16="http://schemas.microsoft.com/office/drawing/2014/main" id="{18594E8E-785F-241E-EA4A-68197CB6844E}"/>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21" name="四角形: 角度付き 120">
            <a:hlinkClick xmlns:r="http://schemas.openxmlformats.org/officeDocument/2006/relationships" r:id="rId2"/>
            <a:extLst>
              <a:ext uri="{FF2B5EF4-FFF2-40B4-BE49-F238E27FC236}">
                <a16:creationId xmlns:a16="http://schemas.microsoft.com/office/drawing/2014/main" id="{07E1A63D-BBAA-34AA-73DD-E38C218245D7}"/>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22" name="四角形: 角度付き 121">
            <a:hlinkClick xmlns:r="http://schemas.openxmlformats.org/officeDocument/2006/relationships" r:id="rId3"/>
            <a:extLst>
              <a:ext uri="{FF2B5EF4-FFF2-40B4-BE49-F238E27FC236}">
                <a16:creationId xmlns:a16="http://schemas.microsoft.com/office/drawing/2014/main" id="{24FC69E4-48E0-965D-18F1-59468CA07C9E}"/>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23" name="四角形: 角度付き 122">
            <a:hlinkClick xmlns:r="http://schemas.openxmlformats.org/officeDocument/2006/relationships" r:id="rId4"/>
            <a:extLst>
              <a:ext uri="{FF2B5EF4-FFF2-40B4-BE49-F238E27FC236}">
                <a16:creationId xmlns:a16="http://schemas.microsoft.com/office/drawing/2014/main" id="{AE94B270-4ED9-40CD-D08D-C7C348A5F1EB}"/>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124" name="四角形: 角度付き 123">
            <a:hlinkClick xmlns:r="http://schemas.openxmlformats.org/officeDocument/2006/relationships" r:id="rId5"/>
            <a:extLst>
              <a:ext uri="{FF2B5EF4-FFF2-40B4-BE49-F238E27FC236}">
                <a16:creationId xmlns:a16="http://schemas.microsoft.com/office/drawing/2014/main" id="{3EC1DF4D-F481-7913-5461-92118B9F0CC5}"/>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125" name="四角形: 角度付き 124">
            <a:hlinkClick xmlns:r="http://schemas.openxmlformats.org/officeDocument/2006/relationships" r:id="rId6"/>
            <a:extLst>
              <a:ext uri="{FF2B5EF4-FFF2-40B4-BE49-F238E27FC236}">
                <a16:creationId xmlns:a16="http://schemas.microsoft.com/office/drawing/2014/main" id="{5F4C9727-6AE9-EBB3-89B1-1EE47A04E59E}"/>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126" name="四角形: 角度付き 125">
            <a:hlinkClick xmlns:r="http://schemas.openxmlformats.org/officeDocument/2006/relationships" r:id="rId7"/>
            <a:extLst>
              <a:ext uri="{FF2B5EF4-FFF2-40B4-BE49-F238E27FC236}">
                <a16:creationId xmlns:a16="http://schemas.microsoft.com/office/drawing/2014/main" id="{D7FBBA61-EF06-696A-E795-7BA881C81C7E}"/>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127" name="四角形: 角度付き 126">
            <a:hlinkClick xmlns:r="http://schemas.openxmlformats.org/officeDocument/2006/relationships" r:id="rId8"/>
            <a:extLst>
              <a:ext uri="{FF2B5EF4-FFF2-40B4-BE49-F238E27FC236}">
                <a16:creationId xmlns:a16="http://schemas.microsoft.com/office/drawing/2014/main" id="{6A706FBF-F36A-E34B-70CF-AD22AFE70C7B}"/>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128" name="四角形: 角度付き 127">
            <a:hlinkClick xmlns:r="http://schemas.openxmlformats.org/officeDocument/2006/relationships" r:id="rId9"/>
            <a:extLst>
              <a:ext uri="{FF2B5EF4-FFF2-40B4-BE49-F238E27FC236}">
                <a16:creationId xmlns:a16="http://schemas.microsoft.com/office/drawing/2014/main" id="{408A477E-88F7-9C55-0CF9-6A03A499A4CE}"/>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129" name="四角形: 角度付き 128">
            <a:hlinkClick xmlns:r="http://schemas.openxmlformats.org/officeDocument/2006/relationships" r:id="rId10"/>
            <a:extLst>
              <a:ext uri="{FF2B5EF4-FFF2-40B4-BE49-F238E27FC236}">
                <a16:creationId xmlns:a16="http://schemas.microsoft.com/office/drawing/2014/main" id="{ABAE0FEF-8CA2-6A57-EAFA-C02231CB539D}"/>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130" name="四角形: 角度付き 129">
            <a:hlinkClick xmlns:r="http://schemas.openxmlformats.org/officeDocument/2006/relationships" r:id="rId11"/>
            <a:extLst>
              <a:ext uri="{FF2B5EF4-FFF2-40B4-BE49-F238E27FC236}">
                <a16:creationId xmlns:a16="http://schemas.microsoft.com/office/drawing/2014/main" id="{141CA597-0162-1DC9-F5C8-D57C7BE533E5}"/>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131" name="四角形: 角度付き 130">
            <a:hlinkClick xmlns:r="http://schemas.openxmlformats.org/officeDocument/2006/relationships" r:id="rId12"/>
            <a:extLst>
              <a:ext uri="{FF2B5EF4-FFF2-40B4-BE49-F238E27FC236}">
                <a16:creationId xmlns:a16="http://schemas.microsoft.com/office/drawing/2014/main" id="{76C976FD-7DC7-8149-9B0A-B765FF9A6FDC}"/>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132" name="四角形: 角度付き 131">
            <a:hlinkClick xmlns:r="http://schemas.openxmlformats.org/officeDocument/2006/relationships" r:id="rId13"/>
            <a:extLst>
              <a:ext uri="{FF2B5EF4-FFF2-40B4-BE49-F238E27FC236}">
                <a16:creationId xmlns:a16="http://schemas.microsoft.com/office/drawing/2014/main" id="{7E840EB0-6EAC-42E3-1849-4A316E0CF5CE}"/>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133" name="四角形: 角度付き 132">
            <a:hlinkClick xmlns:r="http://schemas.openxmlformats.org/officeDocument/2006/relationships" r:id="rId14"/>
            <a:extLst>
              <a:ext uri="{FF2B5EF4-FFF2-40B4-BE49-F238E27FC236}">
                <a16:creationId xmlns:a16="http://schemas.microsoft.com/office/drawing/2014/main" id="{478967D3-A739-2931-DBDB-514BAC110A5E}"/>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134" name="四角形: 角度付き 133">
            <a:hlinkClick xmlns:r="http://schemas.openxmlformats.org/officeDocument/2006/relationships" r:id="rId15"/>
            <a:extLst>
              <a:ext uri="{FF2B5EF4-FFF2-40B4-BE49-F238E27FC236}">
                <a16:creationId xmlns:a16="http://schemas.microsoft.com/office/drawing/2014/main" id="{FED22E0C-B498-644B-4846-6997A2D36324}"/>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135" name="四角形: 角度付き 134">
            <a:hlinkClick xmlns:r="http://schemas.openxmlformats.org/officeDocument/2006/relationships" r:id="rId16"/>
            <a:extLst>
              <a:ext uri="{FF2B5EF4-FFF2-40B4-BE49-F238E27FC236}">
                <a16:creationId xmlns:a16="http://schemas.microsoft.com/office/drawing/2014/main" id="{84896053-5BAE-5C9B-45FF-8D1A856B7FD2}"/>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136" name="四角形: 角度付き 135">
            <a:hlinkClick xmlns:r="http://schemas.openxmlformats.org/officeDocument/2006/relationships" r:id="rId17"/>
            <a:extLst>
              <a:ext uri="{FF2B5EF4-FFF2-40B4-BE49-F238E27FC236}">
                <a16:creationId xmlns:a16="http://schemas.microsoft.com/office/drawing/2014/main" id="{C15590B2-2B0C-C762-B239-BD8556728568}"/>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37" name="四角形: 角度付き 136">
            <a:hlinkClick xmlns:r="http://schemas.openxmlformats.org/officeDocument/2006/relationships" r:id="rId18"/>
            <a:extLst>
              <a:ext uri="{FF2B5EF4-FFF2-40B4-BE49-F238E27FC236}">
                <a16:creationId xmlns:a16="http://schemas.microsoft.com/office/drawing/2014/main" id="{77D26887-1464-F1C0-89A5-23141C3AE2C4}"/>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38" name="四角形: 角度付き 137">
            <a:hlinkClick xmlns:r="http://schemas.openxmlformats.org/officeDocument/2006/relationships" r:id="rId19"/>
            <a:extLst>
              <a:ext uri="{FF2B5EF4-FFF2-40B4-BE49-F238E27FC236}">
                <a16:creationId xmlns:a16="http://schemas.microsoft.com/office/drawing/2014/main" id="{1755962D-CC8B-CD32-B02A-A8C7ACE4A556}"/>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39" name="四角形: 角度付き 138">
            <a:hlinkClick xmlns:r="http://schemas.openxmlformats.org/officeDocument/2006/relationships" r:id="rId20"/>
            <a:extLst>
              <a:ext uri="{FF2B5EF4-FFF2-40B4-BE49-F238E27FC236}">
                <a16:creationId xmlns:a16="http://schemas.microsoft.com/office/drawing/2014/main" id="{6D910FD7-35B9-47D3-3CBC-01D1919F8D9D}"/>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40" name="四角形: 角度付き 139">
            <a:hlinkClick xmlns:r="http://schemas.openxmlformats.org/officeDocument/2006/relationships" r:id="rId21"/>
            <a:extLst>
              <a:ext uri="{FF2B5EF4-FFF2-40B4-BE49-F238E27FC236}">
                <a16:creationId xmlns:a16="http://schemas.microsoft.com/office/drawing/2014/main" id="{A42C669D-FA94-A63A-96A9-A1C2EA346409}"/>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41" name="四角形: 角度付き 140">
            <a:hlinkClick xmlns:r="http://schemas.openxmlformats.org/officeDocument/2006/relationships" r:id="rId22"/>
            <a:extLst>
              <a:ext uri="{FF2B5EF4-FFF2-40B4-BE49-F238E27FC236}">
                <a16:creationId xmlns:a16="http://schemas.microsoft.com/office/drawing/2014/main" id="{C90D53E4-AE85-6145-8DCF-A91E4F47AA7B}"/>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42" name="四角形: 角度付き 141">
            <a:hlinkClick xmlns:r="http://schemas.openxmlformats.org/officeDocument/2006/relationships" r:id="rId23"/>
            <a:extLst>
              <a:ext uri="{FF2B5EF4-FFF2-40B4-BE49-F238E27FC236}">
                <a16:creationId xmlns:a16="http://schemas.microsoft.com/office/drawing/2014/main" id="{5E0F5957-65D1-A02A-15F7-30DCC1D90956}"/>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43" name="四角形: 角度付き 142">
            <a:hlinkClick xmlns:r="http://schemas.openxmlformats.org/officeDocument/2006/relationships" r:id="rId24"/>
            <a:extLst>
              <a:ext uri="{FF2B5EF4-FFF2-40B4-BE49-F238E27FC236}">
                <a16:creationId xmlns:a16="http://schemas.microsoft.com/office/drawing/2014/main" id="{A0BF3712-B8AE-50CA-47FA-E8ACBAF8B6B0}"/>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44" name="四角形: 角度付き 143">
            <a:hlinkClick xmlns:r="http://schemas.openxmlformats.org/officeDocument/2006/relationships" r:id="rId25"/>
            <a:extLst>
              <a:ext uri="{FF2B5EF4-FFF2-40B4-BE49-F238E27FC236}">
                <a16:creationId xmlns:a16="http://schemas.microsoft.com/office/drawing/2014/main" id="{865B01A7-1EC8-8FE2-301B-B754CA7ECE93}"/>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45" name="四角形: 角度付き 144">
            <a:hlinkClick xmlns:r="http://schemas.openxmlformats.org/officeDocument/2006/relationships" r:id="rId26"/>
            <a:extLst>
              <a:ext uri="{FF2B5EF4-FFF2-40B4-BE49-F238E27FC236}">
                <a16:creationId xmlns:a16="http://schemas.microsoft.com/office/drawing/2014/main" id="{6075E674-30AC-ABF5-7AC7-A585339D0631}"/>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211889</xdr:colOff>
      <xdr:row>26</xdr:row>
      <xdr:rowOff>0</xdr:rowOff>
    </xdr:from>
    <xdr:to>
      <xdr:col>10</xdr:col>
      <xdr:colOff>36930</xdr:colOff>
      <xdr:row>29</xdr:row>
      <xdr:rowOff>0</xdr:rowOff>
    </xdr:to>
    <xdr:sp macro="" textlink="">
      <xdr:nvSpPr>
        <xdr:cNvPr id="2" name="AutoShape 51">
          <a:extLst>
            <a:ext uri="{FF2B5EF4-FFF2-40B4-BE49-F238E27FC236}">
              <a16:creationId xmlns:a16="http://schemas.microsoft.com/office/drawing/2014/main" id="{16EDD3E5-F36E-4102-9A18-9799482DAD4F}"/>
            </a:ext>
          </a:extLst>
        </xdr:cNvPr>
        <xdr:cNvSpPr>
          <a:spLocks/>
        </xdr:cNvSpPr>
      </xdr:nvSpPr>
      <xdr:spPr bwMode="auto">
        <a:xfrm>
          <a:off x="2269289" y="5829300"/>
          <a:ext cx="82216"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3FC44489-F799-421A-9244-5E9198600F77}"/>
            </a:ext>
          </a:extLst>
        </xdr:cNvPr>
        <xdr:cNvSpPr>
          <a:spLocks/>
        </xdr:cNvSpPr>
      </xdr:nvSpPr>
      <xdr:spPr bwMode="auto">
        <a:xfrm>
          <a:off x="236220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1FBF0AA4-03B5-485B-997F-D63423053635}"/>
            </a:ext>
          </a:extLst>
        </xdr:cNvPr>
        <xdr:cNvSpPr>
          <a:spLocks/>
        </xdr:cNvSpPr>
      </xdr:nvSpPr>
      <xdr:spPr bwMode="auto">
        <a:xfrm>
          <a:off x="5753100"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18792DF0-116B-4917-9BBF-086721378E8F}"/>
            </a:ext>
          </a:extLst>
        </xdr:cNvPr>
        <xdr:cNvSpPr>
          <a:spLocks/>
        </xdr:cNvSpPr>
      </xdr:nvSpPr>
      <xdr:spPr bwMode="auto">
        <a:xfrm>
          <a:off x="5753100"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30</xdr:row>
      <xdr:rowOff>0</xdr:rowOff>
    </xdr:from>
    <xdr:to>
      <xdr:col>26</xdr:col>
      <xdr:colOff>0</xdr:colOff>
      <xdr:row>36</xdr:row>
      <xdr:rowOff>0</xdr:rowOff>
    </xdr:to>
    <xdr:cxnSp macro="">
      <xdr:nvCxnSpPr>
        <xdr:cNvPr id="6" name="直線コネクタ 5">
          <a:extLst>
            <a:ext uri="{FF2B5EF4-FFF2-40B4-BE49-F238E27FC236}">
              <a16:creationId xmlns:a16="http://schemas.microsoft.com/office/drawing/2014/main" id="{BC174EEF-9F5F-4F32-870A-9C52805C58D4}"/>
            </a:ext>
          </a:extLst>
        </xdr:cNvPr>
        <xdr:cNvCxnSpPr/>
      </xdr:nvCxnSpPr>
      <xdr:spPr>
        <a:xfrm>
          <a:off x="514350" y="6629400"/>
          <a:ext cx="5743575" cy="1200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211889</xdr:colOff>
      <xdr:row>26</xdr:row>
      <xdr:rowOff>0</xdr:rowOff>
    </xdr:from>
    <xdr:to>
      <xdr:col>10</xdr:col>
      <xdr:colOff>36930</xdr:colOff>
      <xdr:row>29</xdr:row>
      <xdr:rowOff>0</xdr:rowOff>
    </xdr:to>
    <xdr:sp macro="" textlink="">
      <xdr:nvSpPr>
        <xdr:cNvPr id="31" name="AutoShape 51">
          <a:extLst>
            <a:ext uri="{FF2B5EF4-FFF2-40B4-BE49-F238E27FC236}">
              <a16:creationId xmlns:a16="http://schemas.microsoft.com/office/drawing/2014/main" id="{02C51A47-B9E3-4663-95F1-69C1112EA6B7}"/>
            </a:ext>
          </a:extLst>
        </xdr:cNvPr>
        <xdr:cNvSpPr>
          <a:spLocks/>
        </xdr:cNvSpPr>
      </xdr:nvSpPr>
      <xdr:spPr bwMode="auto">
        <a:xfrm>
          <a:off x="5260139" y="6172200"/>
          <a:ext cx="82216"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0</xdr:row>
      <xdr:rowOff>19050</xdr:rowOff>
    </xdr:from>
    <xdr:to>
      <xdr:col>25</xdr:col>
      <xdr:colOff>219075</xdr:colOff>
      <xdr:row>0</xdr:row>
      <xdr:rowOff>266700</xdr:rowOff>
    </xdr:to>
    <xdr:sp macro="" textlink="">
      <xdr:nvSpPr>
        <xdr:cNvPr id="32" name="正方形/長方形 31">
          <a:extLst>
            <a:ext uri="{FF2B5EF4-FFF2-40B4-BE49-F238E27FC236}">
              <a16:creationId xmlns:a16="http://schemas.microsoft.com/office/drawing/2014/main" id="{60C6ECE3-F078-48DB-85D9-AE98DB0CD069}"/>
            </a:ext>
          </a:extLst>
        </xdr:cNvPr>
        <xdr:cNvSpPr/>
      </xdr:nvSpPr>
      <xdr:spPr>
        <a:xfrm>
          <a:off x="3028950"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44</xdr:row>
      <xdr:rowOff>133821</xdr:rowOff>
    </xdr:to>
    <xdr:grpSp>
      <xdr:nvGrpSpPr>
        <xdr:cNvPr id="7" name="グループ化 6">
          <a:extLst>
            <a:ext uri="{FF2B5EF4-FFF2-40B4-BE49-F238E27FC236}">
              <a16:creationId xmlns:a16="http://schemas.microsoft.com/office/drawing/2014/main" id="{B54DCEBF-CA0C-427F-8CF3-4D07FA5041FE}"/>
            </a:ext>
          </a:extLst>
        </xdr:cNvPr>
        <xdr:cNvGrpSpPr/>
      </xdr:nvGrpSpPr>
      <xdr:grpSpPr>
        <a:xfrm>
          <a:off x="0" y="0"/>
          <a:ext cx="2852059" cy="10103321"/>
          <a:chOff x="73477" y="53417"/>
          <a:chExt cx="2852059" cy="10103321"/>
        </a:xfrm>
      </xdr:grpSpPr>
      <xdr:sp macro="" textlink="">
        <xdr:nvSpPr>
          <xdr:cNvPr id="8" name="正方形/長方形 7">
            <a:extLst>
              <a:ext uri="{FF2B5EF4-FFF2-40B4-BE49-F238E27FC236}">
                <a16:creationId xmlns:a16="http://schemas.microsoft.com/office/drawing/2014/main" id="{3702E738-9BCE-B18B-BDBE-0180FD10BC60}"/>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9" name="正方形/長方形 8">
            <a:extLst>
              <a:ext uri="{FF2B5EF4-FFF2-40B4-BE49-F238E27FC236}">
                <a16:creationId xmlns:a16="http://schemas.microsoft.com/office/drawing/2014/main" id="{901DC41B-022A-DB80-8319-5047BA349693}"/>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10" name="正方形/長方形 9">
            <a:extLst>
              <a:ext uri="{FF2B5EF4-FFF2-40B4-BE49-F238E27FC236}">
                <a16:creationId xmlns:a16="http://schemas.microsoft.com/office/drawing/2014/main" id="{027CAFFC-02E5-5F6D-4E93-CE4905413DBC}"/>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11" name="正方形/長方形 10">
            <a:extLst>
              <a:ext uri="{FF2B5EF4-FFF2-40B4-BE49-F238E27FC236}">
                <a16:creationId xmlns:a16="http://schemas.microsoft.com/office/drawing/2014/main" id="{DF825EF2-5B1B-B034-6437-CE9FCDC53FE7}"/>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12" name="正方形/長方形 11">
            <a:extLst>
              <a:ext uri="{FF2B5EF4-FFF2-40B4-BE49-F238E27FC236}">
                <a16:creationId xmlns:a16="http://schemas.microsoft.com/office/drawing/2014/main" id="{76532473-1B78-8A7F-E55C-B20DC2B9351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13" name="正方形/長方形 12">
            <a:extLst>
              <a:ext uri="{FF2B5EF4-FFF2-40B4-BE49-F238E27FC236}">
                <a16:creationId xmlns:a16="http://schemas.microsoft.com/office/drawing/2014/main" id="{B45AE7FC-3AA6-798B-803E-ED1779E70660}"/>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14" name="正方形/長方形 13">
            <a:extLst>
              <a:ext uri="{FF2B5EF4-FFF2-40B4-BE49-F238E27FC236}">
                <a16:creationId xmlns:a16="http://schemas.microsoft.com/office/drawing/2014/main" id="{671515CF-8DFA-D770-2BE1-740F8B9DEB9E}"/>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5" name="正方形/長方形 14">
            <a:extLst>
              <a:ext uri="{FF2B5EF4-FFF2-40B4-BE49-F238E27FC236}">
                <a16:creationId xmlns:a16="http://schemas.microsoft.com/office/drawing/2014/main" id="{98280D32-DE93-B3D5-B9C0-D2C6FD279866}"/>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6" name="正方形/長方形 15">
            <a:extLst>
              <a:ext uri="{FF2B5EF4-FFF2-40B4-BE49-F238E27FC236}">
                <a16:creationId xmlns:a16="http://schemas.microsoft.com/office/drawing/2014/main" id="{760650F2-7BBF-CE05-8F6E-84CD47F3C14E}"/>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7" name="四角形: 角度付き 16">
            <a:hlinkClick xmlns:r="http://schemas.openxmlformats.org/officeDocument/2006/relationships" r:id="rId1"/>
            <a:extLst>
              <a:ext uri="{FF2B5EF4-FFF2-40B4-BE49-F238E27FC236}">
                <a16:creationId xmlns:a16="http://schemas.microsoft.com/office/drawing/2014/main" id="{50D3E0B3-9371-33F6-7FD4-2CB5B78AA266}"/>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8" name="四角形: 角度付き 17">
            <a:hlinkClick xmlns:r="http://schemas.openxmlformats.org/officeDocument/2006/relationships" r:id="rId2"/>
            <a:extLst>
              <a:ext uri="{FF2B5EF4-FFF2-40B4-BE49-F238E27FC236}">
                <a16:creationId xmlns:a16="http://schemas.microsoft.com/office/drawing/2014/main" id="{58A71753-03F4-DA20-72F0-9196050C6FB8}"/>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9" name="四角形: 角度付き 18">
            <a:hlinkClick xmlns:r="http://schemas.openxmlformats.org/officeDocument/2006/relationships" r:id="rId3"/>
            <a:extLst>
              <a:ext uri="{FF2B5EF4-FFF2-40B4-BE49-F238E27FC236}">
                <a16:creationId xmlns:a16="http://schemas.microsoft.com/office/drawing/2014/main" id="{D664ECB6-B37B-ABA8-6FBF-0E7BA13270A1}"/>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20" name="四角形: 角度付き 19">
            <a:hlinkClick xmlns:r="http://schemas.openxmlformats.org/officeDocument/2006/relationships" r:id="rId4"/>
            <a:extLst>
              <a:ext uri="{FF2B5EF4-FFF2-40B4-BE49-F238E27FC236}">
                <a16:creationId xmlns:a16="http://schemas.microsoft.com/office/drawing/2014/main" id="{EFE8E11A-DD89-437B-9FDB-024867A47794}"/>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21" name="四角形: 角度付き 20">
            <a:hlinkClick xmlns:r="http://schemas.openxmlformats.org/officeDocument/2006/relationships" r:id="rId5"/>
            <a:extLst>
              <a:ext uri="{FF2B5EF4-FFF2-40B4-BE49-F238E27FC236}">
                <a16:creationId xmlns:a16="http://schemas.microsoft.com/office/drawing/2014/main" id="{D1D69B3B-62F8-99F4-C0C1-4EF8BFD2C9B8}"/>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22" name="四角形: 角度付き 21">
            <a:hlinkClick xmlns:r="http://schemas.openxmlformats.org/officeDocument/2006/relationships" r:id="rId6"/>
            <a:extLst>
              <a:ext uri="{FF2B5EF4-FFF2-40B4-BE49-F238E27FC236}">
                <a16:creationId xmlns:a16="http://schemas.microsoft.com/office/drawing/2014/main" id="{AA5F9508-3A9D-9CBE-6FCD-91B88690D8BC}"/>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23" name="四角形: 角度付き 22">
            <a:hlinkClick xmlns:r="http://schemas.openxmlformats.org/officeDocument/2006/relationships" r:id="rId7"/>
            <a:extLst>
              <a:ext uri="{FF2B5EF4-FFF2-40B4-BE49-F238E27FC236}">
                <a16:creationId xmlns:a16="http://schemas.microsoft.com/office/drawing/2014/main" id="{FD31D19A-A049-DDB3-A3DE-EC0566C98486}"/>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4" name="四角形: 角度付き 23">
            <a:hlinkClick xmlns:r="http://schemas.openxmlformats.org/officeDocument/2006/relationships" r:id="rId8"/>
            <a:extLst>
              <a:ext uri="{FF2B5EF4-FFF2-40B4-BE49-F238E27FC236}">
                <a16:creationId xmlns:a16="http://schemas.microsoft.com/office/drawing/2014/main" id="{2A83098A-38F0-F470-02A9-F109DE617655}"/>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5" name="四角形: 角度付き 24">
            <a:hlinkClick xmlns:r="http://schemas.openxmlformats.org/officeDocument/2006/relationships" r:id="rId9"/>
            <a:extLst>
              <a:ext uri="{FF2B5EF4-FFF2-40B4-BE49-F238E27FC236}">
                <a16:creationId xmlns:a16="http://schemas.microsoft.com/office/drawing/2014/main" id="{E6924388-FCF1-9CF7-F4DD-1B6A3F431F3A}"/>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6" name="四角形: 角度付き 25">
            <a:hlinkClick xmlns:r="http://schemas.openxmlformats.org/officeDocument/2006/relationships" r:id="rId10"/>
            <a:extLst>
              <a:ext uri="{FF2B5EF4-FFF2-40B4-BE49-F238E27FC236}">
                <a16:creationId xmlns:a16="http://schemas.microsoft.com/office/drawing/2014/main" id="{D39805A3-C178-3DD1-40F6-E910852A020F}"/>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7" name="四角形: 角度付き 26">
            <a:hlinkClick xmlns:r="http://schemas.openxmlformats.org/officeDocument/2006/relationships" r:id="rId11"/>
            <a:extLst>
              <a:ext uri="{FF2B5EF4-FFF2-40B4-BE49-F238E27FC236}">
                <a16:creationId xmlns:a16="http://schemas.microsoft.com/office/drawing/2014/main" id="{164164BB-2FA9-B8D6-9A97-854808295F5B}"/>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8" name="四角形: 角度付き 27">
            <a:hlinkClick xmlns:r="http://schemas.openxmlformats.org/officeDocument/2006/relationships" r:id="rId12"/>
            <a:extLst>
              <a:ext uri="{FF2B5EF4-FFF2-40B4-BE49-F238E27FC236}">
                <a16:creationId xmlns:a16="http://schemas.microsoft.com/office/drawing/2014/main" id="{9C6852A4-A3CE-2B4E-2510-8F881910D312}"/>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9" name="四角形: 角度付き 28">
            <a:hlinkClick xmlns:r="http://schemas.openxmlformats.org/officeDocument/2006/relationships" r:id="rId13"/>
            <a:extLst>
              <a:ext uri="{FF2B5EF4-FFF2-40B4-BE49-F238E27FC236}">
                <a16:creationId xmlns:a16="http://schemas.microsoft.com/office/drawing/2014/main" id="{BE41FF3C-0FB7-A028-5F06-4A6D8C2EFA1E}"/>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30" name="四角形: 角度付き 29">
            <a:hlinkClick xmlns:r="http://schemas.openxmlformats.org/officeDocument/2006/relationships" r:id="rId14"/>
            <a:extLst>
              <a:ext uri="{FF2B5EF4-FFF2-40B4-BE49-F238E27FC236}">
                <a16:creationId xmlns:a16="http://schemas.microsoft.com/office/drawing/2014/main" id="{A4BC1938-BD02-081A-32B0-5697C8E0001D}"/>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33" name="四角形: 角度付き 32">
            <a:hlinkClick xmlns:r="http://schemas.openxmlformats.org/officeDocument/2006/relationships" r:id="rId15"/>
            <a:extLst>
              <a:ext uri="{FF2B5EF4-FFF2-40B4-BE49-F238E27FC236}">
                <a16:creationId xmlns:a16="http://schemas.microsoft.com/office/drawing/2014/main" id="{434B01E8-0BCA-76CA-BDEA-447FEDE81D9E}"/>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34" name="四角形: 角度付き 33">
            <a:hlinkClick xmlns:r="http://schemas.openxmlformats.org/officeDocument/2006/relationships" r:id="rId16"/>
            <a:extLst>
              <a:ext uri="{FF2B5EF4-FFF2-40B4-BE49-F238E27FC236}">
                <a16:creationId xmlns:a16="http://schemas.microsoft.com/office/drawing/2014/main" id="{AA16F77D-BE3B-07E2-4ABD-8F5EE0C5CA41}"/>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35" name="四角形: 角度付き 34">
            <a:hlinkClick xmlns:r="http://schemas.openxmlformats.org/officeDocument/2006/relationships" r:id="rId17"/>
            <a:extLst>
              <a:ext uri="{FF2B5EF4-FFF2-40B4-BE49-F238E27FC236}">
                <a16:creationId xmlns:a16="http://schemas.microsoft.com/office/drawing/2014/main" id="{DAEB203B-CE59-5350-ADCF-44841D1AE51F}"/>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36" name="四角形: 角度付き 35">
            <a:hlinkClick xmlns:r="http://schemas.openxmlformats.org/officeDocument/2006/relationships" r:id="rId18"/>
            <a:extLst>
              <a:ext uri="{FF2B5EF4-FFF2-40B4-BE49-F238E27FC236}">
                <a16:creationId xmlns:a16="http://schemas.microsoft.com/office/drawing/2014/main" id="{5D122429-6346-AA68-914D-A4A73037A073}"/>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37" name="四角形: 角度付き 36">
            <a:hlinkClick xmlns:r="http://schemas.openxmlformats.org/officeDocument/2006/relationships" r:id="rId19"/>
            <a:extLst>
              <a:ext uri="{FF2B5EF4-FFF2-40B4-BE49-F238E27FC236}">
                <a16:creationId xmlns:a16="http://schemas.microsoft.com/office/drawing/2014/main" id="{45A17CAD-9E8D-D5C0-2E4C-6B451E4EBC8C}"/>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38" name="四角形: 角度付き 37">
            <a:hlinkClick xmlns:r="http://schemas.openxmlformats.org/officeDocument/2006/relationships" r:id="rId20"/>
            <a:extLst>
              <a:ext uri="{FF2B5EF4-FFF2-40B4-BE49-F238E27FC236}">
                <a16:creationId xmlns:a16="http://schemas.microsoft.com/office/drawing/2014/main" id="{36E5A494-23F2-88EF-8CE9-B5E24F0F8D08}"/>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39" name="四角形: 角度付き 38">
            <a:hlinkClick xmlns:r="http://schemas.openxmlformats.org/officeDocument/2006/relationships" r:id="rId21"/>
            <a:extLst>
              <a:ext uri="{FF2B5EF4-FFF2-40B4-BE49-F238E27FC236}">
                <a16:creationId xmlns:a16="http://schemas.microsoft.com/office/drawing/2014/main" id="{87186EFC-499B-4205-9065-BFB3638C3991}"/>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40" name="四角形: 角度付き 39">
            <a:hlinkClick xmlns:r="http://schemas.openxmlformats.org/officeDocument/2006/relationships" r:id="rId22"/>
            <a:extLst>
              <a:ext uri="{FF2B5EF4-FFF2-40B4-BE49-F238E27FC236}">
                <a16:creationId xmlns:a16="http://schemas.microsoft.com/office/drawing/2014/main" id="{4D96B55C-6F50-5FA6-02FA-60271BB39902}"/>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41" name="四角形: 角度付き 40">
            <a:hlinkClick xmlns:r="http://schemas.openxmlformats.org/officeDocument/2006/relationships" r:id="rId23"/>
            <a:extLst>
              <a:ext uri="{FF2B5EF4-FFF2-40B4-BE49-F238E27FC236}">
                <a16:creationId xmlns:a16="http://schemas.microsoft.com/office/drawing/2014/main" id="{3143A867-73D4-E841-E33F-5179E0381E66}"/>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42" name="四角形: 角度付き 41">
            <a:hlinkClick xmlns:r="http://schemas.openxmlformats.org/officeDocument/2006/relationships" r:id="rId24"/>
            <a:extLst>
              <a:ext uri="{FF2B5EF4-FFF2-40B4-BE49-F238E27FC236}">
                <a16:creationId xmlns:a16="http://schemas.microsoft.com/office/drawing/2014/main" id="{2C0F3A5C-3E92-02A2-5536-A7A8C459F072}"/>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43" name="四角形: 角度付き 42">
            <a:hlinkClick xmlns:r="http://schemas.openxmlformats.org/officeDocument/2006/relationships" r:id="rId25"/>
            <a:extLst>
              <a:ext uri="{FF2B5EF4-FFF2-40B4-BE49-F238E27FC236}">
                <a16:creationId xmlns:a16="http://schemas.microsoft.com/office/drawing/2014/main" id="{518DA09B-7BCC-1B68-E211-B74D17542C35}"/>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44" name="四角形: 角度付き 43">
            <a:hlinkClick xmlns:r="http://schemas.openxmlformats.org/officeDocument/2006/relationships" r:id="rId26"/>
            <a:extLst>
              <a:ext uri="{FF2B5EF4-FFF2-40B4-BE49-F238E27FC236}">
                <a16:creationId xmlns:a16="http://schemas.microsoft.com/office/drawing/2014/main" id="{42E96355-CC4C-D77B-3D17-2AAE451DE822}"/>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56030</xdr:colOff>
      <xdr:row>0</xdr:row>
      <xdr:rowOff>22412</xdr:rowOff>
    </xdr:from>
    <xdr:to>
      <xdr:col>12</xdr:col>
      <xdr:colOff>661147</xdr:colOff>
      <xdr:row>0</xdr:row>
      <xdr:rowOff>268941</xdr:rowOff>
    </xdr:to>
    <xdr:sp macro="" textlink="">
      <xdr:nvSpPr>
        <xdr:cNvPr id="2" name="正方形/長方形 1">
          <a:extLst>
            <a:ext uri="{FF2B5EF4-FFF2-40B4-BE49-F238E27FC236}">
              <a16:creationId xmlns:a16="http://schemas.microsoft.com/office/drawing/2014/main" id="{96FA2389-64A6-4994-AF0B-E6D13F96D7A9}"/>
            </a:ext>
          </a:extLst>
        </xdr:cNvPr>
        <xdr:cNvSpPr/>
      </xdr:nvSpPr>
      <xdr:spPr>
        <a:xfrm>
          <a:off x="3070412" y="22412"/>
          <a:ext cx="8157882" cy="246529"/>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36</xdr:row>
      <xdr:rowOff>86196</xdr:rowOff>
    </xdr:to>
    <xdr:grpSp>
      <xdr:nvGrpSpPr>
        <xdr:cNvPr id="3" name="グループ化 2">
          <a:extLst>
            <a:ext uri="{FF2B5EF4-FFF2-40B4-BE49-F238E27FC236}">
              <a16:creationId xmlns:a16="http://schemas.microsoft.com/office/drawing/2014/main" id="{FD623B55-E41D-4B5D-A2CE-297930C5CA6E}"/>
            </a:ext>
          </a:extLst>
        </xdr:cNvPr>
        <xdr:cNvGrpSpPr/>
      </xdr:nvGrpSpPr>
      <xdr:grpSpPr>
        <a:xfrm>
          <a:off x="0" y="0"/>
          <a:ext cx="2852059" cy="10103321"/>
          <a:chOff x="73477" y="53417"/>
          <a:chExt cx="2852059" cy="10103321"/>
        </a:xfrm>
      </xdr:grpSpPr>
      <xdr:sp macro="" textlink="">
        <xdr:nvSpPr>
          <xdr:cNvPr id="4" name="正方形/長方形 3">
            <a:extLst>
              <a:ext uri="{FF2B5EF4-FFF2-40B4-BE49-F238E27FC236}">
                <a16:creationId xmlns:a16="http://schemas.microsoft.com/office/drawing/2014/main" id="{BAEB9C45-61A2-A1D8-F3D9-3955DF83B053}"/>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5" name="正方形/長方形 4">
            <a:extLst>
              <a:ext uri="{FF2B5EF4-FFF2-40B4-BE49-F238E27FC236}">
                <a16:creationId xmlns:a16="http://schemas.microsoft.com/office/drawing/2014/main" id="{7F38341D-81CD-F146-BFAA-B9F7566588AF}"/>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6" name="正方形/長方形 5">
            <a:extLst>
              <a:ext uri="{FF2B5EF4-FFF2-40B4-BE49-F238E27FC236}">
                <a16:creationId xmlns:a16="http://schemas.microsoft.com/office/drawing/2014/main" id="{860CF948-5FC9-CBA2-BF48-8CD7310070F3}"/>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 name="正方形/長方形 6">
            <a:extLst>
              <a:ext uri="{FF2B5EF4-FFF2-40B4-BE49-F238E27FC236}">
                <a16:creationId xmlns:a16="http://schemas.microsoft.com/office/drawing/2014/main" id="{9CB8BA28-8486-177C-4755-947E956DFAB7}"/>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8" name="正方形/長方形 7">
            <a:extLst>
              <a:ext uri="{FF2B5EF4-FFF2-40B4-BE49-F238E27FC236}">
                <a16:creationId xmlns:a16="http://schemas.microsoft.com/office/drawing/2014/main" id="{2706362F-DEF7-4350-143C-855CBD742E01}"/>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9" name="正方形/長方形 8">
            <a:extLst>
              <a:ext uri="{FF2B5EF4-FFF2-40B4-BE49-F238E27FC236}">
                <a16:creationId xmlns:a16="http://schemas.microsoft.com/office/drawing/2014/main" id="{61275718-C14C-D8FC-9A16-638AC360A82B}"/>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10" name="正方形/長方形 9">
            <a:extLst>
              <a:ext uri="{FF2B5EF4-FFF2-40B4-BE49-F238E27FC236}">
                <a16:creationId xmlns:a16="http://schemas.microsoft.com/office/drawing/2014/main" id="{CC54A9BA-10A1-58CD-018E-91EE82EAC09E}"/>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1" name="正方形/長方形 10">
            <a:extLst>
              <a:ext uri="{FF2B5EF4-FFF2-40B4-BE49-F238E27FC236}">
                <a16:creationId xmlns:a16="http://schemas.microsoft.com/office/drawing/2014/main" id="{D92CB8B5-957A-F9AD-F887-C60AC347DB9A}"/>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2" name="正方形/長方形 11">
            <a:extLst>
              <a:ext uri="{FF2B5EF4-FFF2-40B4-BE49-F238E27FC236}">
                <a16:creationId xmlns:a16="http://schemas.microsoft.com/office/drawing/2014/main" id="{7FCEB786-6A94-9CD0-5AB8-774B6E7A0F29}"/>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3" name="四角形: 角度付き 12">
            <a:hlinkClick xmlns:r="http://schemas.openxmlformats.org/officeDocument/2006/relationships" r:id="rId1"/>
            <a:extLst>
              <a:ext uri="{FF2B5EF4-FFF2-40B4-BE49-F238E27FC236}">
                <a16:creationId xmlns:a16="http://schemas.microsoft.com/office/drawing/2014/main" id="{6617C820-722C-B04C-679D-E9A09779F9F2}"/>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CE7010D5-79A3-DDEF-18AA-DD3F604833C1}"/>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5" name="四角形: 角度付き 14">
            <a:hlinkClick xmlns:r="http://schemas.openxmlformats.org/officeDocument/2006/relationships" r:id="rId3"/>
            <a:extLst>
              <a:ext uri="{FF2B5EF4-FFF2-40B4-BE49-F238E27FC236}">
                <a16:creationId xmlns:a16="http://schemas.microsoft.com/office/drawing/2014/main" id="{3E898DC1-8EFC-E5D9-6CE3-F571AA4140AE}"/>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6" name="四角形: 角度付き 15">
            <a:hlinkClick xmlns:r="http://schemas.openxmlformats.org/officeDocument/2006/relationships" r:id="rId4"/>
            <a:extLst>
              <a:ext uri="{FF2B5EF4-FFF2-40B4-BE49-F238E27FC236}">
                <a16:creationId xmlns:a16="http://schemas.microsoft.com/office/drawing/2014/main" id="{25331F23-6918-50AB-FB98-E4885997708B}"/>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17" name="四角形: 角度付き 16">
            <a:hlinkClick xmlns:r="http://schemas.openxmlformats.org/officeDocument/2006/relationships" r:id="rId5"/>
            <a:extLst>
              <a:ext uri="{FF2B5EF4-FFF2-40B4-BE49-F238E27FC236}">
                <a16:creationId xmlns:a16="http://schemas.microsoft.com/office/drawing/2014/main" id="{E1A61CB7-7AA4-7F21-B6D2-2A10FB4624ED}"/>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18" name="四角形: 角度付き 17">
            <a:hlinkClick xmlns:r="http://schemas.openxmlformats.org/officeDocument/2006/relationships" r:id="rId6"/>
            <a:extLst>
              <a:ext uri="{FF2B5EF4-FFF2-40B4-BE49-F238E27FC236}">
                <a16:creationId xmlns:a16="http://schemas.microsoft.com/office/drawing/2014/main" id="{DCA71E0D-B29E-1CE9-84DE-87F4A0B5CA55}"/>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19" name="四角形: 角度付き 18">
            <a:hlinkClick xmlns:r="http://schemas.openxmlformats.org/officeDocument/2006/relationships" r:id="rId7"/>
            <a:extLst>
              <a:ext uri="{FF2B5EF4-FFF2-40B4-BE49-F238E27FC236}">
                <a16:creationId xmlns:a16="http://schemas.microsoft.com/office/drawing/2014/main" id="{90038DB0-0EED-A2EF-6F50-CA823AA23456}"/>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0" name="四角形: 角度付き 19">
            <a:hlinkClick xmlns:r="http://schemas.openxmlformats.org/officeDocument/2006/relationships" r:id="rId8"/>
            <a:extLst>
              <a:ext uri="{FF2B5EF4-FFF2-40B4-BE49-F238E27FC236}">
                <a16:creationId xmlns:a16="http://schemas.microsoft.com/office/drawing/2014/main" id="{D4BA3641-893E-25CB-7CA1-F2731A2ED9F0}"/>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1" name="四角形: 角度付き 20">
            <a:hlinkClick xmlns:r="http://schemas.openxmlformats.org/officeDocument/2006/relationships" r:id="rId9"/>
            <a:extLst>
              <a:ext uri="{FF2B5EF4-FFF2-40B4-BE49-F238E27FC236}">
                <a16:creationId xmlns:a16="http://schemas.microsoft.com/office/drawing/2014/main" id="{00D770AF-D2D0-D2C3-7090-811A6701CCC5}"/>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2" name="四角形: 角度付き 21">
            <a:hlinkClick xmlns:r="http://schemas.openxmlformats.org/officeDocument/2006/relationships" r:id="rId10"/>
            <a:extLst>
              <a:ext uri="{FF2B5EF4-FFF2-40B4-BE49-F238E27FC236}">
                <a16:creationId xmlns:a16="http://schemas.microsoft.com/office/drawing/2014/main" id="{B43AFD36-EB6A-4771-1B70-B7C87A0F1AC7}"/>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47" name="四角形: 角度付き 46">
            <a:hlinkClick xmlns:r="http://schemas.openxmlformats.org/officeDocument/2006/relationships" r:id="rId11"/>
            <a:extLst>
              <a:ext uri="{FF2B5EF4-FFF2-40B4-BE49-F238E27FC236}">
                <a16:creationId xmlns:a16="http://schemas.microsoft.com/office/drawing/2014/main" id="{92F7238A-7C9C-CB70-40BC-1A1D59EC0298}"/>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48" name="四角形: 角度付き 47">
            <a:hlinkClick xmlns:r="http://schemas.openxmlformats.org/officeDocument/2006/relationships" r:id="rId12"/>
            <a:extLst>
              <a:ext uri="{FF2B5EF4-FFF2-40B4-BE49-F238E27FC236}">
                <a16:creationId xmlns:a16="http://schemas.microsoft.com/office/drawing/2014/main" id="{1C187D2F-D0EE-A56F-10BE-9F4DA7BA421B}"/>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9" name="四角形: 角度付き 48">
            <a:hlinkClick xmlns:r="http://schemas.openxmlformats.org/officeDocument/2006/relationships" r:id="rId13"/>
            <a:extLst>
              <a:ext uri="{FF2B5EF4-FFF2-40B4-BE49-F238E27FC236}">
                <a16:creationId xmlns:a16="http://schemas.microsoft.com/office/drawing/2014/main" id="{DBBD85F2-AC8E-66DE-9F2B-DDB824105053}"/>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0" name="四角形: 角度付き 49">
            <a:hlinkClick xmlns:r="http://schemas.openxmlformats.org/officeDocument/2006/relationships" r:id="rId14"/>
            <a:extLst>
              <a:ext uri="{FF2B5EF4-FFF2-40B4-BE49-F238E27FC236}">
                <a16:creationId xmlns:a16="http://schemas.microsoft.com/office/drawing/2014/main" id="{104CDA84-C69B-0742-0B0D-2991294E7570}"/>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51" name="四角形: 角度付き 50">
            <a:hlinkClick xmlns:r="http://schemas.openxmlformats.org/officeDocument/2006/relationships" r:id="rId15"/>
            <a:extLst>
              <a:ext uri="{FF2B5EF4-FFF2-40B4-BE49-F238E27FC236}">
                <a16:creationId xmlns:a16="http://schemas.microsoft.com/office/drawing/2014/main" id="{7C9FE50C-C21F-C7A8-6C68-B812FF6CB763}"/>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2" name="四角形: 角度付き 51">
            <a:hlinkClick xmlns:r="http://schemas.openxmlformats.org/officeDocument/2006/relationships" r:id="rId16"/>
            <a:extLst>
              <a:ext uri="{FF2B5EF4-FFF2-40B4-BE49-F238E27FC236}">
                <a16:creationId xmlns:a16="http://schemas.microsoft.com/office/drawing/2014/main" id="{58F7010F-8958-92ED-E35B-AE381B4618BC}"/>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3" name="四角形: 角度付き 52">
            <a:hlinkClick xmlns:r="http://schemas.openxmlformats.org/officeDocument/2006/relationships" r:id="rId17"/>
            <a:extLst>
              <a:ext uri="{FF2B5EF4-FFF2-40B4-BE49-F238E27FC236}">
                <a16:creationId xmlns:a16="http://schemas.microsoft.com/office/drawing/2014/main" id="{6C0EC561-D8EC-8A8F-6292-7D95EE5C34E3}"/>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54" name="四角形: 角度付き 53">
            <a:hlinkClick xmlns:r="http://schemas.openxmlformats.org/officeDocument/2006/relationships" r:id="rId18"/>
            <a:extLst>
              <a:ext uri="{FF2B5EF4-FFF2-40B4-BE49-F238E27FC236}">
                <a16:creationId xmlns:a16="http://schemas.microsoft.com/office/drawing/2014/main" id="{67A6B3C6-890F-BEF1-B9C5-ACEFDF456863}"/>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55" name="四角形: 角度付き 54">
            <a:hlinkClick xmlns:r="http://schemas.openxmlformats.org/officeDocument/2006/relationships" r:id="rId19"/>
            <a:extLst>
              <a:ext uri="{FF2B5EF4-FFF2-40B4-BE49-F238E27FC236}">
                <a16:creationId xmlns:a16="http://schemas.microsoft.com/office/drawing/2014/main" id="{A8634776-563D-1F0B-3A96-A5C28D19B13E}"/>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56" name="四角形: 角度付き 55">
            <a:hlinkClick xmlns:r="http://schemas.openxmlformats.org/officeDocument/2006/relationships" r:id="rId20"/>
            <a:extLst>
              <a:ext uri="{FF2B5EF4-FFF2-40B4-BE49-F238E27FC236}">
                <a16:creationId xmlns:a16="http://schemas.microsoft.com/office/drawing/2014/main" id="{A7052C6B-E289-9249-353F-1EEB9AFC14B0}"/>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57" name="四角形: 角度付き 56">
            <a:hlinkClick xmlns:r="http://schemas.openxmlformats.org/officeDocument/2006/relationships" r:id="rId21"/>
            <a:extLst>
              <a:ext uri="{FF2B5EF4-FFF2-40B4-BE49-F238E27FC236}">
                <a16:creationId xmlns:a16="http://schemas.microsoft.com/office/drawing/2014/main" id="{30E488AA-6A0B-CEA8-E7C7-C9288AF18F2F}"/>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8" name="四角形: 角度付き 57">
            <a:hlinkClick xmlns:r="http://schemas.openxmlformats.org/officeDocument/2006/relationships" r:id="rId22"/>
            <a:extLst>
              <a:ext uri="{FF2B5EF4-FFF2-40B4-BE49-F238E27FC236}">
                <a16:creationId xmlns:a16="http://schemas.microsoft.com/office/drawing/2014/main" id="{A69FCA6B-D23A-86AC-A900-4781DA0E73D7}"/>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59" name="四角形: 角度付き 58">
            <a:hlinkClick xmlns:r="http://schemas.openxmlformats.org/officeDocument/2006/relationships" r:id="rId23"/>
            <a:extLst>
              <a:ext uri="{FF2B5EF4-FFF2-40B4-BE49-F238E27FC236}">
                <a16:creationId xmlns:a16="http://schemas.microsoft.com/office/drawing/2014/main" id="{83362DED-1466-DEB8-36E0-129772D39CD5}"/>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0" name="四角形: 角度付き 59">
            <a:hlinkClick xmlns:r="http://schemas.openxmlformats.org/officeDocument/2006/relationships" r:id="rId24"/>
            <a:extLst>
              <a:ext uri="{FF2B5EF4-FFF2-40B4-BE49-F238E27FC236}">
                <a16:creationId xmlns:a16="http://schemas.microsoft.com/office/drawing/2014/main" id="{0D414F1E-103F-67CB-8A4D-41EF8DBF5E14}"/>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1" name="四角形: 角度付き 70">
            <a:hlinkClick xmlns:r="http://schemas.openxmlformats.org/officeDocument/2006/relationships" r:id="rId25"/>
            <a:extLst>
              <a:ext uri="{FF2B5EF4-FFF2-40B4-BE49-F238E27FC236}">
                <a16:creationId xmlns:a16="http://schemas.microsoft.com/office/drawing/2014/main" id="{36E7D7B8-005C-C8FC-CEAA-1CB718A72929}"/>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2" name="四角形: 角度付き 71">
            <a:hlinkClick xmlns:r="http://schemas.openxmlformats.org/officeDocument/2006/relationships" r:id="rId26"/>
            <a:extLst>
              <a:ext uri="{FF2B5EF4-FFF2-40B4-BE49-F238E27FC236}">
                <a16:creationId xmlns:a16="http://schemas.microsoft.com/office/drawing/2014/main" id="{C85D96C7-D1C5-3B9B-4132-D8C2CC7E1F0C}"/>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211889</xdr:colOff>
      <xdr:row>26</xdr:row>
      <xdr:rowOff>0</xdr:rowOff>
    </xdr:from>
    <xdr:to>
      <xdr:col>10</xdr:col>
      <xdr:colOff>36930</xdr:colOff>
      <xdr:row>29</xdr:row>
      <xdr:rowOff>0</xdr:rowOff>
    </xdr:to>
    <xdr:sp macro="" textlink="">
      <xdr:nvSpPr>
        <xdr:cNvPr id="2" name="AutoShape 51">
          <a:extLst>
            <a:ext uri="{FF2B5EF4-FFF2-40B4-BE49-F238E27FC236}">
              <a16:creationId xmlns:a16="http://schemas.microsoft.com/office/drawing/2014/main" id="{81E0F6B0-5508-41A4-A616-CC42192B98F4}"/>
            </a:ext>
          </a:extLst>
        </xdr:cNvPr>
        <xdr:cNvSpPr>
          <a:spLocks/>
        </xdr:cNvSpPr>
      </xdr:nvSpPr>
      <xdr:spPr bwMode="auto">
        <a:xfrm>
          <a:off x="5260139" y="6172200"/>
          <a:ext cx="82216"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BEA76F03-D05B-4CF6-BF02-521F337F5130}"/>
            </a:ext>
          </a:extLst>
        </xdr:cNvPr>
        <xdr:cNvSpPr>
          <a:spLocks/>
        </xdr:cNvSpPr>
      </xdr:nvSpPr>
      <xdr:spPr bwMode="auto">
        <a:xfrm>
          <a:off x="5353050" y="73723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EF1B5720-309B-4BC7-BB64-E1A60E770454}"/>
            </a:ext>
          </a:extLst>
        </xdr:cNvPr>
        <xdr:cNvSpPr>
          <a:spLocks/>
        </xdr:cNvSpPr>
      </xdr:nvSpPr>
      <xdr:spPr bwMode="auto">
        <a:xfrm>
          <a:off x="8743950" y="61722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380CA6D4-B27D-4A28-9FB1-944D196E76C9}"/>
            </a:ext>
          </a:extLst>
        </xdr:cNvPr>
        <xdr:cNvSpPr>
          <a:spLocks/>
        </xdr:cNvSpPr>
      </xdr:nvSpPr>
      <xdr:spPr bwMode="auto">
        <a:xfrm>
          <a:off x="8743950" y="73723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30</xdr:row>
      <xdr:rowOff>0</xdr:rowOff>
    </xdr:from>
    <xdr:to>
      <xdr:col>26</xdr:col>
      <xdr:colOff>0</xdr:colOff>
      <xdr:row>36</xdr:row>
      <xdr:rowOff>0</xdr:rowOff>
    </xdr:to>
    <xdr:cxnSp macro="">
      <xdr:nvCxnSpPr>
        <xdr:cNvPr id="6" name="直線コネクタ 5">
          <a:extLst>
            <a:ext uri="{FF2B5EF4-FFF2-40B4-BE49-F238E27FC236}">
              <a16:creationId xmlns:a16="http://schemas.microsoft.com/office/drawing/2014/main" id="{A08223ED-00D4-480F-ACE2-50DC2CDD9208}"/>
            </a:ext>
          </a:extLst>
        </xdr:cNvPr>
        <xdr:cNvCxnSpPr/>
      </xdr:nvCxnSpPr>
      <xdr:spPr>
        <a:xfrm>
          <a:off x="3505200" y="6972300"/>
          <a:ext cx="5743575" cy="1200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28575</xdr:colOff>
      <xdr:row>0</xdr:row>
      <xdr:rowOff>19050</xdr:rowOff>
    </xdr:from>
    <xdr:to>
      <xdr:col>25</xdr:col>
      <xdr:colOff>238125</xdr:colOff>
      <xdr:row>0</xdr:row>
      <xdr:rowOff>266700</xdr:rowOff>
    </xdr:to>
    <xdr:sp macro="" textlink="">
      <xdr:nvSpPr>
        <xdr:cNvPr id="31" name="正方形/長方形 30">
          <a:extLst>
            <a:ext uri="{FF2B5EF4-FFF2-40B4-BE49-F238E27FC236}">
              <a16:creationId xmlns:a16="http://schemas.microsoft.com/office/drawing/2014/main" id="{E9F16E1D-080A-4A71-8C34-86E56EE89016}"/>
            </a:ext>
          </a:extLst>
        </xdr:cNvPr>
        <xdr:cNvSpPr/>
      </xdr:nvSpPr>
      <xdr:spPr>
        <a:xfrm>
          <a:off x="3019425" y="19050"/>
          <a:ext cx="621030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44</xdr:row>
      <xdr:rowOff>133821</xdr:rowOff>
    </xdr:to>
    <xdr:grpSp>
      <xdr:nvGrpSpPr>
        <xdr:cNvPr id="64" name="グループ化 63">
          <a:extLst>
            <a:ext uri="{FF2B5EF4-FFF2-40B4-BE49-F238E27FC236}">
              <a16:creationId xmlns:a16="http://schemas.microsoft.com/office/drawing/2014/main" id="{BCBC2923-8F9C-4295-AFF0-C04780FF1660}"/>
            </a:ext>
          </a:extLst>
        </xdr:cNvPr>
        <xdr:cNvGrpSpPr/>
      </xdr:nvGrpSpPr>
      <xdr:grpSpPr>
        <a:xfrm>
          <a:off x="0" y="0"/>
          <a:ext cx="2852059" cy="10154121"/>
          <a:chOff x="73477" y="53417"/>
          <a:chExt cx="2852059" cy="10103321"/>
        </a:xfrm>
      </xdr:grpSpPr>
      <xdr:sp macro="" textlink="">
        <xdr:nvSpPr>
          <xdr:cNvPr id="65" name="正方形/長方形 64">
            <a:extLst>
              <a:ext uri="{FF2B5EF4-FFF2-40B4-BE49-F238E27FC236}">
                <a16:creationId xmlns:a16="http://schemas.microsoft.com/office/drawing/2014/main" id="{82067300-609C-76A9-35E7-4762BE8F80B4}"/>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6" name="正方形/長方形 75">
            <a:extLst>
              <a:ext uri="{FF2B5EF4-FFF2-40B4-BE49-F238E27FC236}">
                <a16:creationId xmlns:a16="http://schemas.microsoft.com/office/drawing/2014/main" id="{8C55EA73-9202-1405-5127-B9A5D5AFAF42}"/>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7" name="正方形/長方形 76">
            <a:extLst>
              <a:ext uri="{FF2B5EF4-FFF2-40B4-BE49-F238E27FC236}">
                <a16:creationId xmlns:a16="http://schemas.microsoft.com/office/drawing/2014/main" id="{0D227EA1-B8A0-06CE-4095-7F070592650A}"/>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8" name="正方形/長方形 77">
            <a:extLst>
              <a:ext uri="{FF2B5EF4-FFF2-40B4-BE49-F238E27FC236}">
                <a16:creationId xmlns:a16="http://schemas.microsoft.com/office/drawing/2014/main" id="{50D574A2-9683-5E12-0F86-A32F82EB491A}"/>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9" name="正方形/長方形 78">
            <a:extLst>
              <a:ext uri="{FF2B5EF4-FFF2-40B4-BE49-F238E27FC236}">
                <a16:creationId xmlns:a16="http://schemas.microsoft.com/office/drawing/2014/main" id="{DB0CAFB0-80F1-0868-1D7E-8BB9FA48AD3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80" name="正方形/長方形 79">
            <a:extLst>
              <a:ext uri="{FF2B5EF4-FFF2-40B4-BE49-F238E27FC236}">
                <a16:creationId xmlns:a16="http://schemas.microsoft.com/office/drawing/2014/main" id="{AD9061EC-6F23-2305-76F2-E53484D8B21D}"/>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1" name="正方形/長方形 80">
            <a:extLst>
              <a:ext uri="{FF2B5EF4-FFF2-40B4-BE49-F238E27FC236}">
                <a16:creationId xmlns:a16="http://schemas.microsoft.com/office/drawing/2014/main" id="{68806435-1A28-8A90-310E-60E3B23EB004}"/>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2" name="正方形/長方形 81">
            <a:extLst>
              <a:ext uri="{FF2B5EF4-FFF2-40B4-BE49-F238E27FC236}">
                <a16:creationId xmlns:a16="http://schemas.microsoft.com/office/drawing/2014/main" id="{2B25C55D-E03A-7810-4401-989A06FC5A09}"/>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3" name="正方形/長方形 82">
            <a:extLst>
              <a:ext uri="{FF2B5EF4-FFF2-40B4-BE49-F238E27FC236}">
                <a16:creationId xmlns:a16="http://schemas.microsoft.com/office/drawing/2014/main" id="{86C7F3E7-27B0-9D65-0B8F-084FDD951FCE}"/>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4" name="四角形: 角度付き 83">
            <a:hlinkClick xmlns:r="http://schemas.openxmlformats.org/officeDocument/2006/relationships" r:id="rId1"/>
            <a:extLst>
              <a:ext uri="{FF2B5EF4-FFF2-40B4-BE49-F238E27FC236}">
                <a16:creationId xmlns:a16="http://schemas.microsoft.com/office/drawing/2014/main" id="{B19597B3-20D6-63A0-C1B9-C47665879D2E}"/>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5" name="四角形: 角度付き 84">
            <a:hlinkClick xmlns:r="http://schemas.openxmlformats.org/officeDocument/2006/relationships" r:id="rId2"/>
            <a:extLst>
              <a:ext uri="{FF2B5EF4-FFF2-40B4-BE49-F238E27FC236}">
                <a16:creationId xmlns:a16="http://schemas.microsoft.com/office/drawing/2014/main" id="{91409DAD-9AD7-5EB1-BB7B-FCB6B1DC2B92}"/>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6" name="四角形: 角度付き 85">
            <a:hlinkClick xmlns:r="http://schemas.openxmlformats.org/officeDocument/2006/relationships" r:id="rId3"/>
            <a:extLst>
              <a:ext uri="{FF2B5EF4-FFF2-40B4-BE49-F238E27FC236}">
                <a16:creationId xmlns:a16="http://schemas.microsoft.com/office/drawing/2014/main" id="{A4942F8C-4409-BB33-EFC9-D886A1E37463}"/>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7" name="四角形: 角度付き 86">
            <a:hlinkClick xmlns:r="http://schemas.openxmlformats.org/officeDocument/2006/relationships" r:id="rId4"/>
            <a:extLst>
              <a:ext uri="{FF2B5EF4-FFF2-40B4-BE49-F238E27FC236}">
                <a16:creationId xmlns:a16="http://schemas.microsoft.com/office/drawing/2014/main" id="{DB4141B6-26D3-1C1F-1800-1A05FE3C0F7F}"/>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8" name="四角形: 角度付き 87">
            <a:hlinkClick xmlns:r="http://schemas.openxmlformats.org/officeDocument/2006/relationships" r:id="rId5"/>
            <a:extLst>
              <a:ext uri="{FF2B5EF4-FFF2-40B4-BE49-F238E27FC236}">
                <a16:creationId xmlns:a16="http://schemas.microsoft.com/office/drawing/2014/main" id="{9353C3C8-2C0B-76E3-CB86-B305E90EBC22}"/>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9" name="四角形: 角度付き 88">
            <a:hlinkClick xmlns:r="http://schemas.openxmlformats.org/officeDocument/2006/relationships" r:id="rId6"/>
            <a:extLst>
              <a:ext uri="{FF2B5EF4-FFF2-40B4-BE49-F238E27FC236}">
                <a16:creationId xmlns:a16="http://schemas.microsoft.com/office/drawing/2014/main" id="{2634B549-D005-EDAD-2B7D-3716931AAB7D}"/>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90" name="四角形: 角度付き 89">
            <a:hlinkClick xmlns:r="http://schemas.openxmlformats.org/officeDocument/2006/relationships" r:id="rId7"/>
            <a:extLst>
              <a:ext uri="{FF2B5EF4-FFF2-40B4-BE49-F238E27FC236}">
                <a16:creationId xmlns:a16="http://schemas.microsoft.com/office/drawing/2014/main" id="{8EB1F2E9-0E55-0B4D-C970-B5827DE4112A}"/>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1" name="四角形: 角度付き 90">
            <a:hlinkClick xmlns:r="http://schemas.openxmlformats.org/officeDocument/2006/relationships" r:id="rId8"/>
            <a:extLst>
              <a:ext uri="{FF2B5EF4-FFF2-40B4-BE49-F238E27FC236}">
                <a16:creationId xmlns:a16="http://schemas.microsoft.com/office/drawing/2014/main" id="{FED191C9-585B-2004-0373-FF4F1997B744}"/>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2" name="四角形: 角度付き 91">
            <a:hlinkClick xmlns:r="http://schemas.openxmlformats.org/officeDocument/2006/relationships" r:id="rId9"/>
            <a:extLst>
              <a:ext uri="{FF2B5EF4-FFF2-40B4-BE49-F238E27FC236}">
                <a16:creationId xmlns:a16="http://schemas.microsoft.com/office/drawing/2014/main" id="{B40DE544-0B3B-A3A4-61BC-C539D3BCA7DE}"/>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3" name="四角形: 角度付き 92">
            <a:hlinkClick xmlns:r="http://schemas.openxmlformats.org/officeDocument/2006/relationships" r:id="rId10"/>
            <a:extLst>
              <a:ext uri="{FF2B5EF4-FFF2-40B4-BE49-F238E27FC236}">
                <a16:creationId xmlns:a16="http://schemas.microsoft.com/office/drawing/2014/main" id="{5358D4DD-167A-7F55-8293-37392865014C}"/>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4" name="四角形: 角度付き 93">
            <a:hlinkClick xmlns:r="http://schemas.openxmlformats.org/officeDocument/2006/relationships" r:id="rId11"/>
            <a:extLst>
              <a:ext uri="{FF2B5EF4-FFF2-40B4-BE49-F238E27FC236}">
                <a16:creationId xmlns:a16="http://schemas.microsoft.com/office/drawing/2014/main" id="{0FF7AF5E-F00D-8695-629B-8818A823A453}"/>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5" name="四角形: 角度付き 94">
            <a:hlinkClick xmlns:r="http://schemas.openxmlformats.org/officeDocument/2006/relationships" r:id="rId12"/>
            <a:extLst>
              <a:ext uri="{FF2B5EF4-FFF2-40B4-BE49-F238E27FC236}">
                <a16:creationId xmlns:a16="http://schemas.microsoft.com/office/drawing/2014/main" id="{CA728CFD-1F3A-5FFD-4476-BB55ABFD9F0F}"/>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6" name="四角形: 角度付き 95">
            <a:hlinkClick xmlns:r="http://schemas.openxmlformats.org/officeDocument/2006/relationships" r:id="rId13"/>
            <a:extLst>
              <a:ext uri="{FF2B5EF4-FFF2-40B4-BE49-F238E27FC236}">
                <a16:creationId xmlns:a16="http://schemas.microsoft.com/office/drawing/2014/main" id="{23A0D9C8-A093-09A8-6D33-CF632B0F6F07}"/>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7" name="四角形: 角度付き 96">
            <a:hlinkClick xmlns:r="http://schemas.openxmlformats.org/officeDocument/2006/relationships" r:id="rId14"/>
            <a:extLst>
              <a:ext uri="{FF2B5EF4-FFF2-40B4-BE49-F238E27FC236}">
                <a16:creationId xmlns:a16="http://schemas.microsoft.com/office/drawing/2014/main" id="{8B0A738E-C4C2-099B-DBB5-CD98BE8473C4}"/>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8" name="四角形: 角度付き 97">
            <a:hlinkClick xmlns:r="http://schemas.openxmlformats.org/officeDocument/2006/relationships" r:id="rId15"/>
            <a:extLst>
              <a:ext uri="{FF2B5EF4-FFF2-40B4-BE49-F238E27FC236}">
                <a16:creationId xmlns:a16="http://schemas.microsoft.com/office/drawing/2014/main" id="{0CB41D5A-9C67-1109-181F-3852E130CFFA}"/>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9" name="四角形: 角度付き 98">
            <a:hlinkClick xmlns:r="http://schemas.openxmlformats.org/officeDocument/2006/relationships" r:id="rId16"/>
            <a:extLst>
              <a:ext uri="{FF2B5EF4-FFF2-40B4-BE49-F238E27FC236}">
                <a16:creationId xmlns:a16="http://schemas.microsoft.com/office/drawing/2014/main" id="{73A8E5E2-437B-74F0-3071-C715ECB53583}"/>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100" name="四角形: 角度付き 99">
            <a:hlinkClick xmlns:r="http://schemas.openxmlformats.org/officeDocument/2006/relationships" r:id="rId17"/>
            <a:extLst>
              <a:ext uri="{FF2B5EF4-FFF2-40B4-BE49-F238E27FC236}">
                <a16:creationId xmlns:a16="http://schemas.microsoft.com/office/drawing/2014/main" id="{ABEE8BD2-B875-245B-F82B-4063B947C16D}"/>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1" name="四角形: 角度付き 100">
            <a:hlinkClick xmlns:r="http://schemas.openxmlformats.org/officeDocument/2006/relationships" r:id="rId18"/>
            <a:extLst>
              <a:ext uri="{FF2B5EF4-FFF2-40B4-BE49-F238E27FC236}">
                <a16:creationId xmlns:a16="http://schemas.microsoft.com/office/drawing/2014/main" id="{A66F3DED-8C1F-98FD-7B5C-22992FB38E24}"/>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2" name="四角形: 角度付き 101">
            <a:hlinkClick xmlns:r="http://schemas.openxmlformats.org/officeDocument/2006/relationships" r:id="rId19"/>
            <a:extLst>
              <a:ext uri="{FF2B5EF4-FFF2-40B4-BE49-F238E27FC236}">
                <a16:creationId xmlns:a16="http://schemas.microsoft.com/office/drawing/2014/main" id="{A91CA69B-CE74-D39B-BAF1-9032B98C16C0}"/>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3" name="四角形: 角度付き 102">
            <a:hlinkClick xmlns:r="http://schemas.openxmlformats.org/officeDocument/2006/relationships" r:id="rId20"/>
            <a:extLst>
              <a:ext uri="{FF2B5EF4-FFF2-40B4-BE49-F238E27FC236}">
                <a16:creationId xmlns:a16="http://schemas.microsoft.com/office/drawing/2014/main" id="{B2FCB440-DE6F-A83C-8A8A-9CCCDBE65E46}"/>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4" name="四角形: 角度付き 103">
            <a:hlinkClick xmlns:r="http://schemas.openxmlformats.org/officeDocument/2006/relationships" r:id="rId21"/>
            <a:extLst>
              <a:ext uri="{FF2B5EF4-FFF2-40B4-BE49-F238E27FC236}">
                <a16:creationId xmlns:a16="http://schemas.microsoft.com/office/drawing/2014/main" id="{D20CA26B-2E0F-7D64-E8D6-2EBAC3F0AFCE}"/>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5" name="四角形: 角度付き 104">
            <a:hlinkClick xmlns:r="http://schemas.openxmlformats.org/officeDocument/2006/relationships" r:id="rId22"/>
            <a:extLst>
              <a:ext uri="{FF2B5EF4-FFF2-40B4-BE49-F238E27FC236}">
                <a16:creationId xmlns:a16="http://schemas.microsoft.com/office/drawing/2014/main" id="{2E490125-C9EF-0321-C74A-A54A736BA4D1}"/>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6" name="四角形: 角度付き 105">
            <a:hlinkClick xmlns:r="http://schemas.openxmlformats.org/officeDocument/2006/relationships" r:id="rId23"/>
            <a:extLst>
              <a:ext uri="{FF2B5EF4-FFF2-40B4-BE49-F238E27FC236}">
                <a16:creationId xmlns:a16="http://schemas.microsoft.com/office/drawing/2014/main" id="{F3AD9BC9-C109-D46E-2136-B40772CBE937}"/>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7" name="四角形: 角度付き 106">
            <a:hlinkClick xmlns:r="http://schemas.openxmlformats.org/officeDocument/2006/relationships" r:id="rId24"/>
            <a:extLst>
              <a:ext uri="{FF2B5EF4-FFF2-40B4-BE49-F238E27FC236}">
                <a16:creationId xmlns:a16="http://schemas.microsoft.com/office/drawing/2014/main" id="{3478F8C3-2FA5-DDB6-6146-E5016A108008}"/>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8" name="四角形: 角度付き 107">
            <a:hlinkClick xmlns:r="http://schemas.openxmlformats.org/officeDocument/2006/relationships" r:id="rId25"/>
            <a:extLst>
              <a:ext uri="{FF2B5EF4-FFF2-40B4-BE49-F238E27FC236}">
                <a16:creationId xmlns:a16="http://schemas.microsoft.com/office/drawing/2014/main" id="{1BB1AAE6-C690-66C7-5D22-B613A5C01BF6}"/>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9" name="四角形: 角度付き 108">
            <a:hlinkClick xmlns:r="http://schemas.openxmlformats.org/officeDocument/2006/relationships" r:id="rId26"/>
            <a:extLst>
              <a:ext uri="{FF2B5EF4-FFF2-40B4-BE49-F238E27FC236}">
                <a16:creationId xmlns:a16="http://schemas.microsoft.com/office/drawing/2014/main" id="{E08ED1EE-5119-9E63-0B93-D8296ED5BB71}"/>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211889</xdr:colOff>
      <xdr:row>26</xdr:row>
      <xdr:rowOff>0</xdr:rowOff>
    </xdr:from>
    <xdr:to>
      <xdr:col>10</xdr:col>
      <xdr:colOff>36930</xdr:colOff>
      <xdr:row>29</xdr:row>
      <xdr:rowOff>0</xdr:rowOff>
    </xdr:to>
    <xdr:sp macro="" textlink="">
      <xdr:nvSpPr>
        <xdr:cNvPr id="2" name="AutoShape 51">
          <a:extLst>
            <a:ext uri="{FF2B5EF4-FFF2-40B4-BE49-F238E27FC236}">
              <a16:creationId xmlns:a16="http://schemas.microsoft.com/office/drawing/2014/main" id="{92A81CAA-6A40-460A-BED8-FDA9A63CAF90}"/>
            </a:ext>
          </a:extLst>
        </xdr:cNvPr>
        <xdr:cNvSpPr>
          <a:spLocks/>
        </xdr:cNvSpPr>
      </xdr:nvSpPr>
      <xdr:spPr bwMode="auto">
        <a:xfrm>
          <a:off x="5269664" y="6172200"/>
          <a:ext cx="82216"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D60966F5-BFBC-451A-B47F-3F0B8AC65EF3}"/>
            </a:ext>
          </a:extLst>
        </xdr:cNvPr>
        <xdr:cNvSpPr>
          <a:spLocks/>
        </xdr:cNvSpPr>
      </xdr:nvSpPr>
      <xdr:spPr bwMode="auto">
        <a:xfrm>
          <a:off x="5362575" y="73723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112E2496-306B-43CA-9938-C53A82C5BC95}"/>
            </a:ext>
          </a:extLst>
        </xdr:cNvPr>
        <xdr:cNvSpPr>
          <a:spLocks/>
        </xdr:cNvSpPr>
      </xdr:nvSpPr>
      <xdr:spPr bwMode="auto">
        <a:xfrm>
          <a:off x="8753475" y="61722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DBA789B1-576E-4036-8505-E07C9E7ADE29}"/>
            </a:ext>
          </a:extLst>
        </xdr:cNvPr>
        <xdr:cNvSpPr>
          <a:spLocks/>
        </xdr:cNvSpPr>
      </xdr:nvSpPr>
      <xdr:spPr bwMode="auto">
        <a:xfrm>
          <a:off x="8753475" y="73723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30</xdr:row>
      <xdr:rowOff>0</xdr:rowOff>
    </xdr:from>
    <xdr:to>
      <xdr:col>26</xdr:col>
      <xdr:colOff>0</xdr:colOff>
      <xdr:row>36</xdr:row>
      <xdr:rowOff>0</xdr:rowOff>
    </xdr:to>
    <xdr:cxnSp macro="">
      <xdr:nvCxnSpPr>
        <xdr:cNvPr id="6" name="直線コネクタ 5">
          <a:extLst>
            <a:ext uri="{FF2B5EF4-FFF2-40B4-BE49-F238E27FC236}">
              <a16:creationId xmlns:a16="http://schemas.microsoft.com/office/drawing/2014/main" id="{A01E025F-70CC-43C9-9081-C918BA9167B4}"/>
            </a:ext>
          </a:extLst>
        </xdr:cNvPr>
        <xdr:cNvCxnSpPr/>
      </xdr:nvCxnSpPr>
      <xdr:spPr>
        <a:xfrm>
          <a:off x="3514725" y="6972300"/>
          <a:ext cx="5743575" cy="1200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211889</xdr:colOff>
      <xdr:row>26</xdr:row>
      <xdr:rowOff>0</xdr:rowOff>
    </xdr:from>
    <xdr:to>
      <xdr:col>10</xdr:col>
      <xdr:colOff>36930</xdr:colOff>
      <xdr:row>29</xdr:row>
      <xdr:rowOff>0</xdr:rowOff>
    </xdr:to>
    <xdr:sp macro="" textlink="">
      <xdr:nvSpPr>
        <xdr:cNvPr id="31" name="AutoShape 51">
          <a:extLst>
            <a:ext uri="{FF2B5EF4-FFF2-40B4-BE49-F238E27FC236}">
              <a16:creationId xmlns:a16="http://schemas.microsoft.com/office/drawing/2014/main" id="{B84D7CC4-B9F1-4CC9-B1DB-58F8107E22FF}"/>
            </a:ext>
          </a:extLst>
        </xdr:cNvPr>
        <xdr:cNvSpPr>
          <a:spLocks/>
        </xdr:cNvSpPr>
      </xdr:nvSpPr>
      <xdr:spPr bwMode="auto">
        <a:xfrm>
          <a:off x="5260139" y="6172200"/>
          <a:ext cx="82216"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0</xdr:row>
      <xdr:rowOff>19050</xdr:rowOff>
    </xdr:from>
    <xdr:to>
      <xdr:col>25</xdr:col>
      <xdr:colOff>228600</xdr:colOff>
      <xdr:row>0</xdr:row>
      <xdr:rowOff>266700</xdr:rowOff>
    </xdr:to>
    <xdr:sp macro="" textlink="">
      <xdr:nvSpPr>
        <xdr:cNvPr id="32" name="正方形/長方形 31">
          <a:extLst>
            <a:ext uri="{FF2B5EF4-FFF2-40B4-BE49-F238E27FC236}">
              <a16:creationId xmlns:a16="http://schemas.microsoft.com/office/drawing/2014/main" id="{FA5AC445-EB7F-495B-AF8C-47C3AFEA3292}"/>
            </a:ext>
          </a:extLst>
        </xdr:cNvPr>
        <xdr:cNvSpPr/>
      </xdr:nvSpPr>
      <xdr:spPr>
        <a:xfrm>
          <a:off x="3038475"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44</xdr:row>
      <xdr:rowOff>133821</xdr:rowOff>
    </xdr:to>
    <xdr:grpSp>
      <xdr:nvGrpSpPr>
        <xdr:cNvPr id="33" name="グループ化 32">
          <a:extLst>
            <a:ext uri="{FF2B5EF4-FFF2-40B4-BE49-F238E27FC236}">
              <a16:creationId xmlns:a16="http://schemas.microsoft.com/office/drawing/2014/main" id="{100B2A10-B533-4099-9FCA-4CD4FF4689EC}"/>
            </a:ext>
          </a:extLst>
        </xdr:cNvPr>
        <xdr:cNvGrpSpPr/>
      </xdr:nvGrpSpPr>
      <xdr:grpSpPr>
        <a:xfrm>
          <a:off x="0" y="0"/>
          <a:ext cx="2852059" cy="10154121"/>
          <a:chOff x="73477" y="53417"/>
          <a:chExt cx="2852059" cy="10103321"/>
        </a:xfrm>
      </xdr:grpSpPr>
      <xdr:sp macro="" textlink="">
        <xdr:nvSpPr>
          <xdr:cNvPr id="34" name="正方形/長方形 33">
            <a:extLst>
              <a:ext uri="{FF2B5EF4-FFF2-40B4-BE49-F238E27FC236}">
                <a16:creationId xmlns:a16="http://schemas.microsoft.com/office/drawing/2014/main" id="{C751F6AC-8A20-BE3E-A098-91CE4AFDFDA3}"/>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35" name="正方形/長方形 34">
            <a:extLst>
              <a:ext uri="{FF2B5EF4-FFF2-40B4-BE49-F238E27FC236}">
                <a16:creationId xmlns:a16="http://schemas.microsoft.com/office/drawing/2014/main" id="{16EAE81F-3D18-2E0A-43FD-F5EDD05AA51C}"/>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36" name="正方形/長方形 35">
            <a:extLst>
              <a:ext uri="{FF2B5EF4-FFF2-40B4-BE49-F238E27FC236}">
                <a16:creationId xmlns:a16="http://schemas.microsoft.com/office/drawing/2014/main" id="{00500AF7-09FE-096F-A7CE-59EADC4A1915}"/>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37" name="正方形/長方形 36">
            <a:extLst>
              <a:ext uri="{FF2B5EF4-FFF2-40B4-BE49-F238E27FC236}">
                <a16:creationId xmlns:a16="http://schemas.microsoft.com/office/drawing/2014/main" id="{419583E4-ABD7-6880-A8D4-6A4F2B248183}"/>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38" name="正方形/長方形 37">
            <a:extLst>
              <a:ext uri="{FF2B5EF4-FFF2-40B4-BE49-F238E27FC236}">
                <a16:creationId xmlns:a16="http://schemas.microsoft.com/office/drawing/2014/main" id="{F1FF41EE-E45C-970C-5F49-005E017F436B}"/>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39" name="正方形/長方形 38">
            <a:extLst>
              <a:ext uri="{FF2B5EF4-FFF2-40B4-BE49-F238E27FC236}">
                <a16:creationId xmlns:a16="http://schemas.microsoft.com/office/drawing/2014/main" id="{897177A8-71F6-D8CC-4128-1A7240A568E2}"/>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40" name="正方形/長方形 39">
            <a:extLst>
              <a:ext uri="{FF2B5EF4-FFF2-40B4-BE49-F238E27FC236}">
                <a16:creationId xmlns:a16="http://schemas.microsoft.com/office/drawing/2014/main" id="{DD50F24F-2CCA-BF9A-97E5-EBA8C875411B}"/>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41" name="正方形/長方形 40">
            <a:extLst>
              <a:ext uri="{FF2B5EF4-FFF2-40B4-BE49-F238E27FC236}">
                <a16:creationId xmlns:a16="http://schemas.microsoft.com/office/drawing/2014/main" id="{45609269-12F8-3D41-771D-47BC649877F2}"/>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42" name="正方形/長方形 41">
            <a:extLst>
              <a:ext uri="{FF2B5EF4-FFF2-40B4-BE49-F238E27FC236}">
                <a16:creationId xmlns:a16="http://schemas.microsoft.com/office/drawing/2014/main" id="{67C49807-114E-E77C-AB89-13BA65CC2601}"/>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43" name="四角形: 角度付き 42">
            <a:hlinkClick xmlns:r="http://schemas.openxmlformats.org/officeDocument/2006/relationships" r:id="rId1"/>
            <a:extLst>
              <a:ext uri="{FF2B5EF4-FFF2-40B4-BE49-F238E27FC236}">
                <a16:creationId xmlns:a16="http://schemas.microsoft.com/office/drawing/2014/main" id="{2DB928EF-48E1-FB98-76A9-6F1369A31ACA}"/>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44" name="四角形: 角度付き 43">
            <a:hlinkClick xmlns:r="http://schemas.openxmlformats.org/officeDocument/2006/relationships" r:id="rId2"/>
            <a:extLst>
              <a:ext uri="{FF2B5EF4-FFF2-40B4-BE49-F238E27FC236}">
                <a16:creationId xmlns:a16="http://schemas.microsoft.com/office/drawing/2014/main" id="{A1CDBBA4-3AD6-5D68-F828-9DFFA261B5FA}"/>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45" name="四角形: 角度付き 44">
            <a:hlinkClick xmlns:r="http://schemas.openxmlformats.org/officeDocument/2006/relationships" r:id="rId3"/>
            <a:extLst>
              <a:ext uri="{FF2B5EF4-FFF2-40B4-BE49-F238E27FC236}">
                <a16:creationId xmlns:a16="http://schemas.microsoft.com/office/drawing/2014/main" id="{826654FE-9C10-09A2-9C6F-62BB95975B38}"/>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46" name="四角形: 角度付き 45">
            <a:hlinkClick xmlns:r="http://schemas.openxmlformats.org/officeDocument/2006/relationships" r:id="rId4"/>
            <a:extLst>
              <a:ext uri="{FF2B5EF4-FFF2-40B4-BE49-F238E27FC236}">
                <a16:creationId xmlns:a16="http://schemas.microsoft.com/office/drawing/2014/main" id="{59D01718-3C4F-6879-C6F9-3E3955B2EE0C}"/>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47" name="四角形: 角度付き 46">
            <a:hlinkClick xmlns:r="http://schemas.openxmlformats.org/officeDocument/2006/relationships" r:id="rId5"/>
            <a:extLst>
              <a:ext uri="{FF2B5EF4-FFF2-40B4-BE49-F238E27FC236}">
                <a16:creationId xmlns:a16="http://schemas.microsoft.com/office/drawing/2014/main" id="{936BEE4F-D0CB-B324-80BE-144B8922B339}"/>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48" name="四角形: 角度付き 47">
            <a:hlinkClick xmlns:r="http://schemas.openxmlformats.org/officeDocument/2006/relationships" r:id="rId6"/>
            <a:extLst>
              <a:ext uri="{FF2B5EF4-FFF2-40B4-BE49-F238E27FC236}">
                <a16:creationId xmlns:a16="http://schemas.microsoft.com/office/drawing/2014/main" id="{B74C9B43-D3A9-7377-DE0A-7CA35AE39B6F}"/>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49" name="四角形: 角度付き 48">
            <a:hlinkClick xmlns:r="http://schemas.openxmlformats.org/officeDocument/2006/relationships" r:id="rId7"/>
            <a:extLst>
              <a:ext uri="{FF2B5EF4-FFF2-40B4-BE49-F238E27FC236}">
                <a16:creationId xmlns:a16="http://schemas.microsoft.com/office/drawing/2014/main" id="{7C085F0F-983B-7691-CB4A-34B9665E6715}"/>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50" name="四角形: 角度付き 49">
            <a:hlinkClick xmlns:r="http://schemas.openxmlformats.org/officeDocument/2006/relationships" r:id="rId8"/>
            <a:extLst>
              <a:ext uri="{FF2B5EF4-FFF2-40B4-BE49-F238E27FC236}">
                <a16:creationId xmlns:a16="http://schemas.microsoft.com/office/drawing/2014/main" id="{859552D9-606A-0F71-BA08-8B4806A8BBA7}"/>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51" name="四角形: 角度付き 50">
            <a:hlinkClick xmlns:r="http://schemas.openxmlformats.org/officeDocument/2006/relationships" r:id="rId9"/>
            <a:extLst>
              <a:ext uri="{FF2B5EF4-FFF2-40B4-BE49-F238E27FC236}">
                <a16:creationId xmlns:a16="http://schemas.microsoft.com/office/drawing/2014/main" id="{E24EE512-D99E-914C-EFF0-A96E2B0BB980}"/>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52" name="四角形: 角度付き 51">
            <a:hlinkClick xmlns:r="http://schemas.openxmlformats.org/officeDocument/2006/relationships" r:id="rId10"/>
            <a:extLst>
              <a:ext uri="{FF2B5EF4-FFF2-40B4-BE49-F238E27FC236}">
                <a16:creationId xmlns:a16="http://schemas.microsoft.com/office/drawing/2014/main" id="{5A18F10D-5C2D-30B3-7576-4504EF878CAE}"/>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53" name="四角形: 角度付き 52">
            <a:hlinkClick xmlns:r="http://schemas.openxmlformats.org/officeDocument/2006/relationships" r:id="rId11"/>
            <a:extLst>
              <a:ext uri="{FF2B5EF4-FFF2-40B4-BE49-F238E27FC236}">
                <a16:creationId xmlns:a16="http://schemas.microsoft.com/office/drawing/2014/main" id="{2B2838C7-0892-80A3-A957-57E09D3C9669}"/>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54" name="四角形: 角度付き 53">
            <a:hlinkClick xmlns:r="http://schemas.openxmlformats.org/officeDocument/2006/relationships" r:id="rId12"/>
            <a:extLst>
              <a:ext uri="{FF2B5EF4-FFF2-40B4-BE49-F238E27FC236}">
                <a16:creationId xmlns:a16="http://schemas.microsoft.com/office/drawing/2014/main" id="{03270323-30F0-A6BC-567B-58AF89D5E46F}"/>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5" name="四角形: 角度付き 54">
            <a:hlinkClick xmlns:r="http://schemas.openxmlformats.org/officeDocument/2006/relationships" r:id="rId13"/>
            <a:extLst>
              <a:ext uri="{FF2B5EF4-FFF2-40B4-BE49-F238E27FC236}">
                <a16:creationId xmlns:a16="http://schemas.microsoft.com/office/drawing/2014/main" id="{55DC7B0E-814A-5CC7-C49B-5298AC075B1F}"/>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6" name="四角形: 角度付き 55">
            <a:hlinkClick xmlns:r="http://schemas.openxmlformats.org/officeDocument/2006/relationships" r:id="rId14"/>
            <a:extLst>
              <a:ext uri="{FF2B5EF4-FFF2-40B4-BE49-F238E27FC236}">
                <a16:creationId xmlns:a16="http://schemas.microsoft.com/office/drawing/2014/main" id="{EA299AAD-A8B8-3720-3FF3-CBF78E1FC3AC}"/>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57" name="四角形: 角度付き 56">
            <a:hlinkClick xmlns:r="http://schemas.openxmlformats.org/officeDocument/2006/relationships" r:id="rId15"/>
            <a:extLst>
              <a:ext uri="{FF2B5EF4-FFF2-40B4-BE49-F238E27FC236}">
                <a16:creationId xmlns:a16="http://schemas.microsoft.com/office/drawing/2014/main" id="{731F4146-DB56-727F-11F2-A75A737BF6AC}"/>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8" name="四角形: 角度付き 57">
            <a:hlinkClick xmlns:r="http://schemas.openxmlformats.org/officeDocument/2006/relationships" r:id="rId16"/>
            <a:extLst>
              <a:ext uri="{FF2B5EF4-FFF2-40B4-BE49-F238E27FC236}">
                <a16:creationId xmlns:a16="http://schemas.microsoft.com/office/drawing/2014/main" id="{3B1D4490-0261-52B0-081E-9BE8412A2BCE}"/>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9" name="四角形: 角度付き 58">
            <a:hlinkClick xmlns:r="http://schemas.openxmlformats.org/officeDocument/2006/relationships" r:id="rId17"/>
            <a:extLst>
              <a:ext uri="{FF2B5EF4-FFF2-40B4-BE49-F238E27FC236}">
                <a16:creationId xmlns:a16="http://schemas.microsoft.com/office/drawing/2014/main" id="{F9A085A3-8470-1175-5D11-FC7873FA7966}"/>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60" name="四角形: 角度付き 59">
            <a:hlinkClick xmlns:r="http://schemas.openxmlformats.org/officeDocument/2006/relationships" r:id="rId18"/>
            <a:extLst>
              <a:ext uri="{FF2B5EF4-FFF2-40B4-BE49-F238E27FC236}">
                <a16:creationId xmlns:a16="http://schemas.microsoft.com/office/drawing/2014/main" id="{CE0E5410-E055-E952-E857-73A99B28F14C}"/>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61" name="四角形: 角度付き 60">
            <a:hlinkClick xmlns:r="http://schemas.openxmlformats.org/officeDocument/2006/relationships" r:id="rId19"/>
            <a:extLst>
              <a:ext uri="{FF2B5EF4-FFF2-40B4-BE49-F238E27FC236}">
                <a16:creationId xmlns:a16="http://schemas.microsoft.com/office/drawing/2014/main" id="{DF0D4BD4-4E5D-9862-FB43-F82E3D975A33}"/>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62" name="四角形: 角度付き 61">
            <a:hlinkClick xmlns:r="http://schemas.openxmlformats.org/officeDocument/2006/relationships" r:id="rId20"/>
            <a:extLst>
              <a:ext uri="{FF2B5EF4-FFF2-40B4-BE49-F238E27FC236}">
                <a16:creationId xmlns:a16="http://schemas.microsoft.com/office/drawing/2014/main" id="{53AACDAB-7CCD-D89A-C4A9-A32224CB0F38}"/>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63" name="四角形: 角度付き 62">
            <a:hlinkClick xmlns:r="http://schemas.openxmlformats.org/officeDocument/2006/relationships" r:id="rId21"/>
            <a:extLst>
              <a:ext uri="{FF2B5EF4-FFF2-40B4-BE49-F238E27FC236}">
                <a16:creationId xmlns:a16="http://schemas.microsoft.com/office/drawing/2014/main" id="{86F7DA62-1257-0F80-7671-21162C8A54C6}"/>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4" name="四角形: 角度付き 63">
            <a:hlinkClick xmlns:r="http://schemas.openxmlformats.org/officeDocument/2006/relationships" r:id="rId22"/>
            <a:extLst>
              <a:ext uri="{FF2B5EF4-FFF2-40B4-BE49-F238E27FC236}">
                <a16:creationId xmlns:a16="http://schemas.microsoft.com/office/drawing/2014/main" id="{B68317C3-D8E1-E9F2-EDA3-8BCA0E395922}"/>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65" name="四角形: 角度付き 64">
            <a:hlinkClick xmlns:r="http://schemas.openxmlformats.org/officeDocument/2006/relationships" r:id="rId23"/>
            <a:extLst>
              <a:ext uri="{FF2B5EF4-FFF2-40B4-BE49-F238E27FC236}">
                <a16:creationId xmlns:a16="http://schemas.microsoft.com/office/drawing/2014/main" id="{F79E91F4-3AEE-6A63-755E-F4329726ED00}"/>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6" name="四角形: 角度付き 65">
            <a:hlinkClick xmlns:r="http://schemas.openxmlformats.org/officeDocument/2006/relationships" r:id="rId24"/>
            <a:extLst>
              <a:ext uri="{FF2B5EF4-FFF2-40B4-BE49-F238E27FC236}">
                <a16:creationId xmlns:a16="http://schemas.microsoft.com/office/drawing/2014/main" id="{B699948E-A8DB-E8A2-5E5B-9DB130B8F1C4}"/>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7" name="四角形: 角度付き 76">
            <a:hlinkClick xmlns:r="http://schemas.openxmlformats.org/officeDocument/2006/relationships" r:id="rId25"/>
            <a:extLst>
              <a:ext uri="{FF2B5EF4-FFF2-40B4-BE49-F238E27FC236}">
                <a16:creationId xmlns:a16="http://schemas.microsoft.com/office/drawing/2014/main" id="{963A7517-C032-3F03-0F0F-2321BF49516B}"/>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8" name="四角形: 角度付き 77">
            <a:hlinkClick xmlns:r="http://schemas.openxmlformats.org/officeDocument/2006/relationships" r:id="rId26"/>
            <a:extLst>
              <a:ext uri="{FF2B5EF4-FFF2-40B4-BE49-F238E27FC236}">
                <a16:creationId xmlns:a16="http://schemas.microsoft.com/office/drawing/2014/main" id="{925085D3-D90D-2279-6DA4-214F4E2666AB}"/>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2852059</xdr:colOff>
      <xdr:row>32</xdr:row>
      <xdr:rowOff>86196</xdr:rowOff>
    </xdr:to>
    <xdr:grpSp>
      <xdr:nvGrpSpPr>
        <xdr:cNvPr id="26" name="グループ化 25">
          <a:extLst>
            <a:ext uri="{FF2B5EF4-FFF2-40B4-BE49-F238E27FC236}">
              <a16:creationId xmlns:a16="http://schemas.microsoft.com/office/drawing/2014/main" id="{965F606B-2F74-41BD-8E63-1631247E0635}"/>
            </a:ext>
          </a:extLst>
        </xdr:cNvPr>
        <xdr:cNvGrpSpPr/>
      </xdr:nvGrpSpPr>
      <xdr:grpSpPr>
        <a:xfrm>
          <a:off x="0" y="0"/>
          <a:ext cx="2852059" cy="10103321"/>
          <a:chOff x="73477" y="53417"/>
          <a:chExt cx="2852059" cy="10103321"/>
        </a:xfrm>
      </xdr:grpSpPr>
      <xdr:sp macro="" textlink="">
        <xdr:nvSpPr>
          <xdr:cNvPr id="27" name="正方形/長方形 26">
            <a:extLst>
              <a:ext uri="{FF2B5EF4-FFF2-40B4-BE49-F238E27FC236}">
                <a16:creationId xmlns:a16="http://schemas.microsoft.com/office/drawing/2014/main" id="{88306D66-DFCB-1AAC-F9DF-903E38BAF4BE}"/>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8" name="正方形/長方形 27">
            <a:extLst>
              <a:ext uri="{FF2B5EF4-FFF2-40B4-BE49-F238E27FC236}">
                <a16:creationId xmlns:a16="http://schemas.microsoft.com/office/drawing/2014/main" id="{B71E20FF-0AD8-B832-79D9-26D0AAEE5A6F}"/>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29" name="正方形/長方形 28">
            <a:extLst>
              <a:ext uri="{FF2B5EF4-FFF2-40B4-BE49-F238E27FC236}">
                <a16:creationId xmlns:a16="http://schemas.microsoft.com/office/drawing/2014/main" id="{98DD0738-9FDF-7B51-22AF-A829A11E7632}"/>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30" name="正方形/長方形 29">
            <a:extLst>
              <a:ext uri="{FF2B5EF4-FFF2-40B4-BE49-F238E27FC236}">
                <a16:creationId xmlns:a16="http://schemas.microsoft.com/office/drawing/2014/main" id="{850BF6E1-DD26-28B0-1845-06BFA37684CB}"/>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31" name="正方形/長方形 30">
            <a:extLst>
              <a:ext uri="{FF2B5EF4-FFF2-40B4-BE49-F238E27FC236}">
                <a16:creationId xmlns:a16="http://schemas.microsoft.com/office/drawing/2014/main" id="{BD88870D-3150-741E-7FC8-15B4CB103D9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32" name="正方形/長方形 31">
            <a:extLst>
              <a:ext uri="{FF2B5EF4-FFF2-40B4-BE49-F238E27FC236}">
                <a16:creationId xmlns:a16="http://schemas.microsoft.com/office/drawing/2014/main" id="{E0F3E880-836E-EF7C-87C4-9F6799548214}"/>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33" name="正方形/長方形 32">
            <a:extLst>
              <a:ext uri="{FF2B5EF4-FFF2-40B4-BE49-F238E27FC236}">
                <a16:creationId xmlns:a16="http://schemas.microsoft.com/office/drawing/2014/main" id="{03E2960C-3463-68D1-0FCB-7318FA2307B5}"/>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34" name="正方形/長方形 33">
            <a:extLst>
              <a:ext uri="{FF2B5EF4-FFF2-40B4-BE49-F238E27FC236}">
                <a16:creationId xmlns:a16="http://schemas.microsoft.com/office/drawing/2014/main" id="{7930342D-8F5C-AEA9-56FD-45BBF42E6994}"/>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35" name="正方形/長方形 34">
            <a:extLst>
              <a:ext uri="{FF2B5EF4-FFF2-40B4-BE49-F238E27FC236}">
                <a16:creationId xmlns:a16="http://schemas.microsoft.com/office/drawing/2014/main" id="{0E1FBFFF-E900-1F0F-EFEE-67131034C4A3}"/>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36" name="四角形: 角度付き 35">
            <a:hlinkClick xmlns:r="http://schemas.openxmlformats.org/officeDocument/2006/relationships" r:id="rId1"/>
            <a:extLst>
              <a:ext uri="{FF2B5EF4-FFF2-40B4-BE49-F238E27FC236}">
                <a16:creationId xmlns:a16="http://schemas.microsoft.com/office/drawing/2014/main" id="{DF37A381-71B9-1A36-BCF2-BD32A499079B}"/>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37" name="四角形: 角度付き 36">
            <a:hlinkClick xmlns:r="http://schemas.openxmlformats.org/officeDocument/2006/relationships" r:id="rId2"/>
            <a:extLst>
              <a:ext uri="{FF2B5EF4-FFF2-40B4-BE49-F238E27FC236}">
                <a16:creationId xmlns:a16="http://schemas.microsoft.com/office/drawing/2014/main" id="{CD2BBD5C-D4BD-0034-E3DE-CE33C373596A}"/>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38" name="四角形: 角度付き 37">
            <a:hlinkClick xmlns:r="http://schemas.openxmlformats.org/officeDocument/2006/relationships" r:id="rId3"/>
            <a:extLst>
              <a:ext uri="{FF2B5EF4-FFF2-40B4-BE49-F238E27FC236}">
                <a16:creationId xmlns:a16="http://schemas.microsoft.com/office/drawing/2014/main" id="{565363BE-D21A-6DAA-8983-5F6F1F68810E}"/>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39" name="四角形: 角度付き 38">
            <a:hlinkClick xmlns:r="http://schemas.openxmlformats.org/officeDocument/2006/relationships" r:id="rId4"/>
            <a:extLst>
              <a:ext uri="{FF2B5EF4-FFF2-40B4-BE49-F238E27FC236}">
                <a16:creationId xmlns:a16="http://schemas.microsoft.com/office/drawing/2014/main" id="{A90BA4C0-FE67-6AA7-E53C-780388FF8694}"/>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40" name="四角形: 角度付き 39">
            <a:hlinkClick xmlns:r="http://schemas.openxmlformats.org/officeDocument/2006/relationships" r:id="rId5"/>
            <a:extLst>
              <a:ext uri="{FF2B5EF4-FFF2-40B4-BE49-F238E27FC236}">
                <a16:creationId xmlns:a16="http://schemas.microsoft.com/office/drawing/2014/main" id="{60F114C1-19C1-CF90-5E7B-498DFA0E993B}"/>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41" name="四角形: 角度付き 40">
            <a:hlinkClick xmlns:r="http://schemas.openxmlformats.org/officeDocument/2006/relationships" r:id="rId6"/>
            <a:extLst>
              <a:ext uri="{FF2B5EF4-FFF2-40B4-BE49-F238E27FC236}">
                <a16:creationId xmlns:a16="http://schemas.microsoft.com/office/drawing/2014/main" id="{022890F5-15AE-4A6F-B90B-6CD6CEA490DC}"/>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42" name="四角形: 角度付き 41">
            <a:hlinkClick xmlns:r="http://schemas.openxmlformats.org/officeDocument/2006/relationships" r:id="rId7"/>
            <a:extLst>
              <a:ext uri="{FF2B5EF4-FFF2-40B4-BE49-F238E27FC236}">
                <a16:creationId xmlns:a16="http://schemas.microsoft.com/office/drawing/2014/main" id="{3496F3A0-0EE5-660E-05B5-371040C76FF7}"/>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43" name="四角形: 角度付き 42">
            <a:hlinkClick xmlns:r="http://schemas.openxmlformats.org/officeDocument/2006/relationships" r:id="rId8"/>
            <a:extLst>
              <a:ext uri="{FF2B5EF4-FFF2-40B4-BE49-F238E27FC236}">
                <a16:creationId xmlns:a16="http://schemas.microsoft.com/office/drawing/2014/main" id="{EB5330F9-EB72-F300-8DFD-2A26EDD4CD25}"/>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44" name="四角形: 角度付き 43">
            <a:hlinkClick xmlns:r="http://schemas.openxmlformats.org/officeDocument/2006/relationships" r:id="rId9"/>
            <a:extLst>
              <a:ext uri="{FF2B5EF4-FFF2-40B4-BE49-F238E27FC236}">
                <a16:creationId xmlns:a16="http://schemas.microsoft.com/office/drawing/2014/main" id="{67F8E298-61E8-E145-4107-EFFE6F12155B}"/>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45" name="四角形: 角度付き 44">
            <a:hlinkClick xmlns:r="http://schemas.openxmlformats.org/officeDocument/2006/relationships" r:id="rId10"/>
            <a:extLst>
              <a:ext uri="{FF2B5EF4-FFF2-40B4-BE49-F238E27FC236}">
                <a16:creationId xmlns:a16="http://schemas.microsoft.com/office/drawing/2014/main" id="{7BC21F06-DE25-7DA0-C9A1-39086A14BB8C}"/>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46" name="四角形: 角度付き 45">
            <a:hlinkClick xmlns:r="http://schemas.openxmlformats.org/officeDocument/2006/relationships" r:id="rId11"/>
            <a:extLst>
              <a:ext uri="{FF2B5EF4-FFF2-40B4-BE49-F238E27FC236}">
                <a16:creationId xmlns:a16="http://schemas.microsoft.com/office/drawing/2014/main" id="{478A9625-6EDC-1FCA-3001-6B86A9D7AEED}"/>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47" name="四角形: 角度付き 46">
            <a:hlinkClick xmlns:r="http://schemas.openxmlformats.org/officeDocument/2006/relationships" r:id="rId12"/>
            <a:extLst>
              <a:ext uri="{FF2B5EF4-FFF2-40B4-BE49-F238E27FC236}">
                <a16:creationId xmlns:a16="http://schemas.microsoft.com/office/drawing/2014/main" id="{9DFD0C8D-AB06-3F80-E14C-7149F11C5B41}"/>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8" name="四角形: 角度付き 47">
            <a:hlinkClick xmlns:r="http://schemas.openxmlformats.org/officeDocument/2006/relationships" r:id="rId13"/>
            <a:extLst>
              <a:ext uri="{FF2B5EF4-FFF2-40B4-BE49-F238E27FC236}">
                <a16:creationId xmlns:a16="http://schemas.microsoft.com/office/drawing/2014/main" id="{BDC85A63-3EDE-750F-21FA-FC7661ACE1B8}"/>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49" name="四角形: 角度付き 48">
            <a:hlinkClick xmlns:r="http://schemas.openxmlformats.org/officeDocument/2006/relationships" r:id="rId14"/>
            <a:extLst>
              <a:ext uri="{FF2B5EF4-FFF2-40B4-BE49-F238E27FC236}">
                <a16:creationId xmlns:a16="http://schemas.microsoft.com/office/drawing/2014/main" id="{1B9338D1-3668-9A40-04E0-A5E04A674742}"/>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50" name="四角形: 角度付き 49">
            <a:hlinkClick xmlns:r="http://schemas.openxmlformats.org/officeDocument/2006/relationships" r:id="rId15"/>
            <a:extLst>
              <a:ext uri="{FF2B5EF4-FFF2-40B4-BE49-F238E27FC236}">
                <a16:creationId xmlns:a16="http://schemas.microsoft.com/office/drawing/2014/main" id="{E7EC7752-97DA-D631-1BB1-66DFEAFED7E2}"/>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1" name="四角形: 角度付き 50">
            <a:hlinkClick xmlns:r="http://schemas.openxmlformats.org/officeDocument/2006/relationships" r:id="rId16"/>
            <a:extLst>
              <a:ext uri="{FF2B5EF4-FFF2-40B4-BE49-F238E27FC236}">
                <a16:creationId xmlns:a16="http://schemas.microsoft.com/office/drawing/2014/main" id="{6FC0B62A-8944-5197-97B8-CC62089C5867}"/>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2" name="四角形: 角度付き 51">
            <a:hlinkClick xmlns:r="http://schemas.openxmlformats.org/officeDocument/2006/relationships" r:id="rId17"/>
            <a:extLst>
              <a:ext uri="{FF2B5EF4-FFF2-40B4-BE49-F238E27FC236}">
                <a16:creationId xmlns:a16="http://schemas.microsoft.com/office/drawing/2014/main" id="{C241A4C7-AA28-4200-5856-9FE1ED7C191A}"/>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53" name="四角形: 角度付き 52">
            <a:hlinkClick xmlns:r="http://schemas.openxmlformats.org/officeDocument/2006/relationships" r:id="rId18"/>
            <a:extLst>
              <a:ext uri="{FF2B5EF4-FFF2-40B4-BE49-F238E27FC236}">
                <a16:creationId xmlns:a16="http://schemas.microsoft.com/office/drawing/2014/main" id="{752E0F50-F532-9F98-0FE9-BBBA579C18DC}"/>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54" name="四角形: 角度付き 53">
            <a:hlinkClick xmlns:r="http://schemas.openxmlformats.org/officeDocument/2006/relationships" r:id="rId19"/>
            <a:extLst>
              <a:ext uri="{FF2B5EF4-FFF2-40B4-BE49-F238E27FC236}">
                <a16:creationId xmlns:a16="http://schemas.microsoft.com/office/drawing/2014/main" id="{28CCEA2B-450B-FD17-293D-AC9999AB75C3}"/>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55" name="四角形: 角度付き 54">
            <a:hlinkClick xmlns:r="http://schemas.openxmlformats.org/officeDocument/2006/relationships" r:id="rId20"/>
            <a:extLst>
              <a:ext uri="{FF2B5EF4-FFF2-40B4-BE49-F238E27FC236}">
                <a16:creationId xmlns:a16="http://schemas.microsoft.com/office/drawing/2014/main" id="{CF7692CC-7701-3B04-5B39-90D836AF6F5A}"/>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56" name="四角形: 角度付き 55">
            <a:hlinkClick xmlns:r="http://schemas.openxmlformats.org/officeDocument/2006/relationships" r:id="rId21"/>
            <a:extLst>
              <a:ext uri="{FF2B5EF4-FFF2-40B4-BE49-F238E27FC236}">
                <a16:creationId xmlns:a16="http://schemas.microsoft.com/office/drawing/2014/main" id="{78F616E6-6FDB-C5A3-C535-662E236A2BF6}"/>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7" name="四角形: 角度付き 56">
            <a:hlinkClick xmlns:r="http://schemas.openxmlformats.org/officeDocument/2006/relationships" r:id="rId22"/>
            <a:extLst>
              <a:ext uri="{FF2B5EF4-FFF2-40B4-BE49-F238E27FC236}">
                <a16:creationId xmlns:a16="http://schemas.microsoft.com/office/drawing/2014/main" id="{8DE9C489-F918-6CDA-F3F3-FE765086E927}"/>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58" name="四角形: 角度付き 57">
            <a:hlinkClick xmlns:r="http://schemas.openxmlformats.org/officeDocument/2006/relationships" r:id="rId23"/>
            <a:extLst>
              <a:ext uri="{FF2B5EF4-FFF2-40B4-BE49-F238E27FC236}">
                <a16:creationId xmlns:a16="http://schemas.microsoft.com/office/drawing/2014/main" id="{099150DB-E47C-D9EF-00C5-3E0C905540F3}"/>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9" name="四角形: 角度付き 58">
            <a:hlinkClick xmlns:r="http://schemas.openxmlformats.org/officeDocument/2006/relationships" r:id="rId24"/>
            <a:extLst>
              <a:ext uri="{FF2B5EF4-FFF2-40B4-BE49-F238E27FC236}">
                <a16:creationId xmlns:a16="http://schemas.microsoft.com/office/drawing/2014/main" id="{F624BD6A-2290-925B-4802-511FF601226A}"/>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0" name="四角形: 角度付き 69">
            <a:hlinkClick xmlns:r="http://schemas.openxmlformats.org/officeDocument/2006/relationships" r:id="rId25"/>
            <a:extLst>
              <a:ext uri="{FF2B5EF4-FFF2-40B4-BE49-F238E27FC236}">
                <a16:creationId xmlns:a16="http://schemas.microsoft.com/office/drawing/2014/main" id="{D5794B13-A259-06D4-A4A5-157234EEBA5D}"/>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1" name="四角形: 角度付き 70">
            <a:hlinkClick xmlns:r="http://schemas.openxmlformats.org/officeDocument/2006/relationships" r:id="rId26"/>
            <a:extLst>
              <a:ext uri="{FF2B5EF4-FFF2-40B4-BE49-F238E27FC236}">
                <a16:creationId xmlns:a16="http://schemas.microsoft.com/office/drawing/2014/main" id="{0ACB1890-2066-776E-9C53-4601F9462A51}"/>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80962</xdr:colOff>
      <xdr:row>0</xdr:row>
      <xdr:rowOff>114300</xdr:rowOff>
    </xdr:from>
    <xdr:to>
      <xdr:col>32</xdr:col>
      <xdr:colOff>80962</xdr:colOff>
      <xdr:row>0</xdr:row>
      <xdr:rowOff>438150</xdr:rowOff>
    </xdr:to>
    <xdr:sp macro="" textlink="">
      <xdr:nvSpPr>
        <xdr:cNvPr id="2" name="テキスト ボックス 1">
          <a:extLst>
            <a:ext uri="{FF2B5EF4-FFF2-40B4-BE49-F238E27FC236}">
              <a16:creationId xmlns:a16="http://schemas.microsoft.com/office/drawing/2014/main" id="{B09AA9D1-D2A9-4BA4-9EC9-09EBEB9EDD65}"/>
            </a:ext>
          </a:extLst>
        </xdr:cNvPr>
        <xdr:cNvSpPr txBox="1"/>
      </xdr:nvSpPr>
      <xdr:spPr>
        <a:xfrm>
          <a:off x="6853237" y="114300"/>
          <a:ext cx="914400" cy="3238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rPr>
            <a:t>記入例</a:t>
          </a:r>
        </a:p>
      </xdr:txBody>
    </xdr:sp>
    <xdr:clientData/>
  </xdr:twoCellAnchor>
  <xdr:twoCellAnchor>
    <xdr:from>
      <xdr:col>0</xdr:col>
      <xdr:colOff>0</xdr:colOff>
      <xdr:row>0</xdr:row>
      <xdr:rowOff>0</xdr:rowOff>
    </xdr:from>
    <xdr:to>
      <xdr:col>0</xdr:col>
      <xdr:colOff>2852059</xdr:colOff>
      <xdr:row>32</xdr:row>
      <xdr:rowOff>61250</xdr:rowOff>
    </xdr:to>
    <xdr:grpSp>
      <xdr:nvGrpSpPr>
        <xdr:cNvPr id="27" name="グループ化 26">
          <a:extLst>
            <a:ext uri="{FF2B5EF4-FFF2-40B4-BE49-F238E27FC236}">
              <a16:creationId xmlns:a16="http://schemas.microsoft.com/office/drawing/2014/main" id="{E249681F-2A66-4029-B601-71E335D371DB}"/>
            </a:ext>
          </a:extLst>
        </xdr:cNvPr>
        <xdr:cNvGrpSpPr/>
      </xdr:nvGrpSpPr>
      <xdr:grpSpPr>
        <a:xfrm>
          <a:off x="0" y="0"/>
          <a:ext cx="2852059" cy="10103321"/>
          <a:chOff x="73477" y="53417"/>
          <a:chExt cx="2852059" cy="10103321"/>
        </a:xfrm>
      </xdr:grpSpPr>
      <xdr:sp macro="" textlink="">
        <xdr:nvSpPr>
          <xdr:cNvPr id="28" name="正方形/長方形 27">
            <a:extLst>
              <a:ext uri="{FF2B5EF4-FFF2-40B4-BE49-F238E27FC236}">
                <a16:creationId xmlns:a16="http://schemas.microsoft.com/office/drawing/2014/main" id="{D468E55A-9FF2-746C-909E-13B95AF7B34B}"/>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9" name="正方形/長方形 28">
            <a:extLst>
              <a:ext uri="{FF2B5EF4-FFF2-40B4-BE49-F238E27FC236}">
                <a16:creationId xmlns:a16="http://schemas.microsoft.com/office/drawing/2014/main" id="{0E2B0292-F002-6E71-8B76-C37DB7DF482E}"/>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30" name="正方形/長方形 29">
            <a:extLst>
              <a:ext uri="{FF2B5EF4-FFF2-40B4-BE49-F238E27FC236}">
                <a16:creationId xmlns:a16="http://schemas.microsoft.com/office/drawing/2014/main" id="{3EBFC649-28B9-0936-A267-24E5EB82ECC8}"/>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31" name="正方形/長方形 30">
            <a:extLst>
              <a:ext uri="{FF2B5EF4-FFF2-40B4-BE49-F238E27FC236}">
                <a16:creationId xmlns:a16="http://schemas.microsoft.com/office/drawing/2014/main" id="{586471D5-253E-E0D3-8624-1EA8740DDBD3}"/>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32" name="正方形/長方形 31">
            <a:extLst>
              <a:ext uri="{FF2B5EF4-FFF2-40B4-BE49-F238E27FC236}">
                <a16:creationId xmlns:a16="http://schemas.microsoft.com/office/drawing/2014/main" id="{28125158-1F19-D392-02E6-B03036BC8456}"/>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33" name="正方形/長方形 32">
            <a:extLst>
              <a:ext uri="{FF2B5EF4-FFF2-40B4-BE49-F238E27FC236}">
                <a16:creationId xmlns:a16="http://schemas.microsoft.com/office/drawing/2014/main" id="{BE889184-713C-9744-46FA-1EF3D934EB97}"/>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34" name="正方形/長方形 33">
            <a:extLst>
              <a:ext uri="{FF2B5EF4-FFF2-40B4-BE49-F238E27FC236}">
                <a16:creationId xmlns:a16="http://schemas.microsoft.com/office/drawing/2014/main" id="{BF87E073-C57E-0F15-8C32-21598282DF11}"/>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35" name="正方形/長方形 34">
            <a:extLst>
              <a:ext uri="{FF2B5EF4-FFF2-40B4-BE49-F238E27FC236}">
                <a16:creationId xmlns:a16="http://schemas.microsoft.com/office/drawing/2014/main" id="{26F860C5-6C6C-911C-601D-710078C10999}"/>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36" name="正方形/長方形 35">
            <a:extLst>
              <a:ext uri="{FF2B5EF4-FFF2-40B4-BE49-F238E27FC236}">
                <a16:creationId xmlns:a16="http://schemas.microsoft.com/office/drawing/2014/main" id="{F5CD8EE1-C5D8-9D3F-8949-E5545E756ECD}"/>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37" name="四角形: 角度付き 36">
            <a:hlinkClick xmlns:r="http://schemas.openxmlformats.org/officeDocument/2006/relationships" r:id="rId1"/>
            <a:extLst>
              <a:ext uri="{FF2B5EF4-FFF2-40B4-BE49-F238E27FC236}">
                <a16:creationId xmlns:a16="http://schemas.microsoft.com/office/drawing/2014/main" id="{7054490C-0C45-5696-BD01-FB46DC286C9A}"/>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38" name="四角形: 角度付き 37">
            <a:hlinkClick xmlns:r="http://schemas.openxmlformats.org/officeDocument/2006/relationships" r:id="rId2"/>
            <a:extLst>
              <a:ext uri="{FF2B5EF4-FFF2-40B4-BE49-F238E27FC236}">
                <a16:creationId xmlns:a16="http://schemas.microsoft.com/office/drawing/2014/main" id="{810419E7-4921-181D-2A48-071F39BA0444}"/>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39" name="四角形: 角度付き 38">
            <a:hlinkClick xmlns:r="http://schemas.openxmlformats.org/officeDocument/2006/relationships" r:id="rId3"/>
            <a:extLst>
              <a:ext uri="{FF2B5EF4-FFF2-40B4-BE49-F238E27FC236}">
                <a16:creationId xmlns:a16="http://schemas.microsoft.com/office/drawing/2014/main" id="{A3442943-514E-D3B6-B987-ACBC9375EBE0}"/>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40" name="四角形: 角度付き 39">
            <a:hlinkClick xmlns:r="http://schemas.openxmlformats.org/officeDocument/2006/relationships" r:id="rId4"/>
            <a:extLst>
              <a:ext uri="{FF2B5EF4-FFF2-40B4-BE49-F238E27FC236}">
                <a16:creationId xmlns:a16="http://schemas.microsoft.com/office/drawing/2014/main" id="{0107DCE2-0208-5C7C-D070-58C2BA22FA0E}"/>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41" name="四角形: 角度付き 40">
            <a:hlinkClick xmlns:r="http://schemas.openxmlformats.org/officeDocument/2006/relationships" r:id="rId5"/>
            <a:extLst>
              <a:ext uri="{FF2B5EF4-FFF2-40B4-BE49-F238E27FC236}">
                <a16:creationId xmlns:a16="http://schemas.microsoft.com/office/drawing/2014/main" id="{8A5FEC9B-8FAE-65C7-E678-B62938A60F96}"/>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42" name="四角形: 角度付き 41">
            <a:hlinkClick xmlns:r="http://schemas.openxmlformats.org/officeDocument/2006/relationships" r:id="rId6"/>
            <a:extLst>
              <a:ext uri="{FF2B5EF4-FFF2-40B4-BE49-F238E27FC236}">
                <a16:creationId xmlns:a16="http://schemas.microsoft.com/office/drawing/2014/main" id="{C135C078-4201-8100-CF77-A5D76BC63932}"/>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43" name="四角形: 角度付き 42">
            <a:hlinkClick xmlns:r="http://schemas.openxmlformats.org/officeDocument/2006/relationships" r:id="rId7"/>
            <a:extLst>
              <a:ext uri="{FF2B5EF4-FFF2-40B4-BE49-F238E27FC236}">
                <a16:creationId xmlns:a16="http://schemas.microsoft.com/office/drawing/2014/main" id="{B389B186-741C-D498-5F24-7F9A85630ECE}"/>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44" name="四角形: 角度付き 43">
            <a:hlinkClick xmlns:r="http://schemas.openxmlformats.org/officeDocument/2006/relationships" r:id="rId8"/>
            <a:extLst>
              <a:ext uri="{FF2B5EF4-FFF2-40B4-BE49-F238E27FC236}">
                <a16:creationId xmlns:a16="http://schemas.microsoft.com/office/drawing/2014/main" id="{2BDB4893-1D95-2924-F943-2D930A9546B0}"/>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45" name="四角形: 角度付き 44">
            <a:hlinkClick xmlns:r="http://schemas.openxmlformats.org/officeDocument/2006/relationships" r:id="rId9"/>
            <a:extLst>
              <a:ext uri="{FF2B5EF4-FFF2-40B4-BE49-F238E27FC236}">
                <a16:creationId xmlns:a16="http://schemas.microsoft.com/office/drawing/2014/main" id="{9733C7A0-D54C-4FFC-94E1-ACA1B80A2C58}"/>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46" name="四角形: 角度付き 45">
            <a:hlinkClick xmlns:r="http://schemas.openxmlformats.org/officeDocument/2006/relationships" r:id="rId10"/>
            <a:extLst>
              <a:ext uri="{FF2B5EF4-FFF2-40B4-BE49-F238E27FC236}">
                <a16:creationId xmlns:a16="http://schemas.microsoft.com/office/drawing/2014/main" id="{83A50DAC-536A-E8CF-8592-39D7B2E7B8AE}"/>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47" name="四角形: 角度付き 46">
            <a:hlinkClick xmlns:r="http://schemas.openxmlformats.org/officeDocument/2006/relationships" r:id="rId11"/>
            <a:extLst>
              <a:ext uri="{FF2B5EF4-FFF2-40B4-BE49-F238E27FC236}">
                <a16:creationId xmlns:a16="http://schemas.microsoft.com/office/drawing/2014/main" id="{4453826E-FF88-8CE2-8808-E6D494645B51}"/>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48" name="四角形: 角度付き 47">
            <a:hlinkClick xmlns:r="http://schemas.openxmlformats.org/officeDocument/2006/relationships" r:id="rId12"/>
            <a:extLst>
              <a:ext uri="{FF2B5EF4-FFF2-40B4-BE49-F238E27FC236}">
                <a16:creationId xmlns:a16="http://schemas.microsoft.com/office/drawing/2014/main" id="{CB5FAD56-CD0B-7F3D-8A7C-A0B0DC2617BF}"/>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9" name="四角形: 角度付き 48">
            <a:hlinkClick xmlns:r="http://schemas.openxmlformats.org/officeDocument/2006/relationships" r:id="rId13"/>
            <a:extLst>
              <a:ext uri="{FF2B5EF4-FFF2-40B4-BE49-F238E27FC236}">
                <a16:creationId xmlns:a16="http://schemas.microsoft.com/office/drawing/2014/main" id="{AA0B5FF3-92B0-8B03-6590-6D008BCCB8EE}"/>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0" name="四角形: 角度付き 49">
            <a:hlinkClick xmlns:r="http://schemas.openxmlformats.org/officeDocument/2006/relationships" r:id="rId14"/>
            <a:extLst>
              <a:ext uri="{FF2B5EF4-FFF2-40B4-BE49-F238E27FC236}">
                <a16:creationId xmlns:a16="http://schemas.microsoft.com/office/drawing/2014/main" id="{48C0F923-872C-3ABE-2825-1C7663A920EA}"/>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51" name="四角形: 角度付き 50">
            <a:hlinkClick xmlns:r="http://schemas.openxmlformats.org/officeDocument/2006/relationships" r:id="rId15"/>
            <a:extLst>
              <a:ext uri="{FF2B5EF4-FFF2-40B4-BE49-F238E27FC236}">
                <a16:creationId xmlns:a16="http://schemas.microsoft.com/office/drawing/2014/main" id="{F6D28FED-1C11-FAF8-F7D6-911DD0541644}"/>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2" name="四角形: 角度付き 51">
            <a:hlinkClick xmlns:r="http://schemas.openxmlformats.org/officeDocument/2006/relationships" r:id="rId16"/>
            <a:extLst>
              <a:ext uri="{FF2B5EF4-FFF2-40B4-BE49-F238E27FC236}">
                <a16:creationId xmlns:a16="http://schemas.microsoft.com/office/drawing/2014/main" id="{28A218CE-1D99-B159-57A6-7BDABDF116D7}"/>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3" name="四角形: 角度付き 52">
            <a:hlinkClick xmlns:r="http://schemas.openxmlformats.org/officeDocument/2006/relationships" r:id="rId17"/>
            <a:extLst>
              <a:ext uri="{FF2B5EF4-FFF2-40B4-BE49-F238E27FC236}">
                <a16:creationId xmlns:a16="http://schemas.microsoft.com/office/drawing/2014/main" id="{14CA444F-2564-21A1-8B60-C17F13BF1E7D}"/>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54" name="四角形: 角度付き 53">
            <a:hlinkClick xmlns:r="http://schemas.openxmlformats.org/officeDocument/2006/relationships" r:id="rId18"/>
            <a:extLst>
              <a:ext uri="{FF2B5EF4-FFF2-40B4-BE49-F238E27FC236}">
                <a16:creationId xmlns:a16="http://schemas.microsoft.com/office/drawing/2014/main" id="{A2B065C2-DAD5-C1B0-9D50-C6E03E64A709}"/>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55" name="四角形: 角度付き 54">
            <a:hlinkClick xmlns:r="http://schemas.openxmlformats.org/officeDocument/2006/relationships" r:id="rId19"/>
            <a:extLst>
              <a:ext uri="{FF2B5EF4-FFF2-40B4-BE49-F238E27FC236}">
                <a16:creationId xmlns:a16="http://schemas.microsoft.com/office/drawing/2014/main" id="{5B7AE799-D96E-4999-D2A5-3F704A02677E}"/>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56" name="四角形: 角度付き 55">
            <a:hlinkClick xmlns:r="http://schemas.openxmlformats.org/officeDocument/2006/relationships" r:id="rId20"/>
            <a:extLst>
              <a:ext uri="{FF2B5EF4-FFF2-40B4-BE49-F238E27FC236}">
                <a16:creationId xmlns:a16="http://schemas.microsoft.com/office/drawing/2014/main" id="{78CEAD89-9EF9-D7CF-7303-017DE1E95096}"/>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57" name="四角形: 角度付き 56">
            <a:hlinkClick xmlns:r="http://schemas.openxmlformats.org/officeDocument/2006/relationships" r:id="rId21"/>
            <a:extLst>
              <a:ext uri="{FF2B5EF4-FFF2-40B4-BE49-F238E27FC236}">
                <a16:creationId xmlns:a16="http://schemas.microsoft.com/office/drawing/2014/main" id="{9D0288E1-C5E1-737E-16BD-1B14F81BDECB}"/>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8" name="四角形: 角度付き 57">
            <a:hlinkClick xmlns:r="http://schemas.openxmlformats.org/officeDocument/2006/relationships" r:id="rId22"/>
            <a:extLst>
              <a:ext uri="{FF2B5EF4-FFF2-40B4-BE49-F238E27FC236}">
                <a16:creationId xmlns:a16="http://schemas.microsoft.com/office/drawing/2014/main" id="{79D90475-4D19-13B8-DB3E-56C35551DDE5}"/>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59" name="四角形: 角度付き 58">
            <a:hlinkClick xmlns:r="http://schemas.openxmlformats.org/officeDocument/2006/relationships" r:id="rId23"/>
            <a:extLst>
              <a:ext uri="{FF2B5EF4-FFF2-40B4-BE49-F238E27FC236}">
                <a16:creationId xmlns:a16="http://schemas.microsoft.com/office/drawing/2014/main" id="{5E6B1BD7-C211-9D63-7125-BC20762B0DE9}"/>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0" name="四角形: 角度付き 59">
            <a:hlinkClick xmlns:r="http://schemas.openxmlformats.org/officeDocument/2006/relationships" r:id="rId24"/>
            <a:extLst>
              <a:ext uri="{FF2B5EF4-FFF2-40B4-BE49-F238E27FC236}">
                <a16:creationId xmlns:a16="http://schemas.microsoft.com/office/drawing/2014/main" id="{49E1547B-F0DB-2E98-07CD-5E97A39E9FD3}"/>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1" name="四角形: 角度付き 70">
            <a:hlinkClick xmlns:r="http://schemas.openxmlformats.org/officeDocument/2006/relationships" r:id="rId25"/>
            <a:extLst>
              <a:ext uri="{FF2B5EF4-FFF2-40B4-BE49-F238E27FC236}">
                <a16:creationId xmlns:a16="http://schemas.microsoft.com/office/drawing/2014/main" id="{09283DF8-E18D-90D3-5A33-7EF1AA78F981}"/>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2" name="四角形: 角度付き 71">
            <a:hlinkClick xmlns:r="http://schemas.openxmlformats.org/officeDocument/2006/relationships" r:id="rId26"/>
            <a:extLst>
              <a:ext uri="{FF2B5EF4-FFF2-40B4-BE49-F238E27FC236}">
                <a16:creationId xmlns:a16="http://schemas.microsoft.com/office/drawing/2014/main" id="{D9960F8F-BE4E-9334-D087-456EB6F20F14}"/>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19050</xdr:rowOff>
    </xdr:from>
    <xdr:to>
      <xdr:col>18</xdr:col>
      <xdr:colOff>276225</xdr:colOff>
      <xdr:row>0</xdr:row>
      <xdr:rowOff>266700</xdr:rowOff>
    </xdr:to>
    <xdr:sp macro="" textlink="">
      <xdr:nvSpPr>
        <xdr:cNvPr id="2" name="正方形/長方形 1">
          <a:extLst>
            <a:ext uri="{FF2B5EF4-FFF2-40B4-BE49-F238E27FC236}">
              <a16:creationId xmlns:a16="http://schemas.microsoft.com/office/drawing/2014/main" id="{EEC9B13A-A9CB-4829-5119-BF9DB38F85BE}"/>
            </a:ext>
          </a:extLst>
        </xdr:cNvPr>
        <xdr:cNvSpPr/>
      </xdr:nvSpPr>
      <xdr:spPr>
        <a:xfrm>
          <a:off x="3000375" y="19050"/>
          <a:ext cx="7400925"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予定価格（税込み）</a:t>
          </a:r>
          <a:r>
            <a:rPr kumimoji="1" lang="ja-JP" altLang="en-US" sz="1100">
              <a:solidFill>
                <a:schemeClr val="bg1"/>
              </a:solidFill>
              <a:latin typeface="UD デジタル 教科書体 NP-R" panose="02020400000000000000" pitchFamily="18" charset="-128"/>
              <a:ea typeface="UD デジタル 教科書体 NP-R" panose="02020400000000000000" pitchFamily="18" charset="-128"/>
            </a:rPr>
            <a:t>が</a:t>
          </a:r>
          <a:r>
            <a:rPr kumimoji="1" lang="en-US" altLang="ja-JP" sz="1100">
              <a:solidFill>
                <a:srgbClr val="FF0000"/>
              </a:solidFill>
              <a:latin typeface="UD デジタル 教科書体 NP-R" panose="02020400000000000000" pitchFamily="18" charset="-128"/>
              <a:ea typeface="UD デジタル 教科書体 NP-R" panose="02020400000000000000" pitchFamily="18" charset="-128"/>
            </a:rPr>
            <a:t>400</a:t>
          </a:r>
          <a:r>
            <a:rPr kumimoji="1" lang="ja-JP" altLang="en-US" sz="1100">
              <a:solidFill>
                <a:srgbClr val="FF0000"/>
              </a:solidFill>
              <a:latin typeface="UD デジタル 教科書体 NP-R" panose="02020400000000000000" pitchFamily="18" charset="-128"/>
              <a:ea typeface="UD デジタル 教科書体 NP-R" panose="02020400000000000000" pitchFamily="18" charset="-128"/>
            </a:rPr>
            <a:t>万円を超える</a:t>
          </a:r>
          <a:r>
            <a:rPr kumimoji="1" lang="ja-JP" altLang="en-US" sz="1100">
              <a:latin typeface="UD デジタル 教科書体 NP-R" panose="02020400000000000000" pitchFamily="18" charset="-128"/>
              <a:ea typeface="UD デジタル 教科書体 NP-R" panose="02020400000000000000" pitchFamily="18" charset="-128"/>
            </a:rPr>
            <a:t>工事については、必ず実施</a:t>
          </a:r>
        </a:p>
      </xdr:txBody>
    </xdr:sp>
    <xdr:clientData/>
  </xdr:twoCellAnchor>
  <xdr:twoCellAnchor>
    <xdr:from>
      <xdr:col>0</xdr:col>
      <xdr:colOff>0</xdr:colOff>
      <xdr:row>0</xdr:row>
      <xdr:rowOff>0</xdr:rowOff>
    </xdr:from>
    <xdr:to>
      <xdr:col>0</xdr:col>
      <xdr:colOff>2852059</xdr:colOff>
      <xdr:row>40</xdr:row>
      <xdr:rowOff>208527</xdr:rowOff>
    </xdr:to>
    <xdr:grpSp>
      <xdr:nvGrpSpPr>
        <xdr:cNvPr id="3" name="グループ化 2">
          <a:extLst>
            <a:ext uri="{FF2B5EF4-FFF2-40B4-BE49-F238E27FC236}">
              <a16:creationId xmlns:a16="http://schemas.microsoft.com/office/drawing/2014/main" id="{7619D17B-B831-4DAE-B9FA-AFED7767A08D}"/>
            </a:ext>
          </a:extLst>
        </xdr:cNvPr>
        <xdr:cNvGrpSpPr/>
      </xdr:nvGrpSpPr>
      <xdr:grpSpPr>
        <a:xfrm>
          <a:off x="0" y="0"/>
          <a:ext cx="2852059" cy="10103321"/>
          <a:chOff x="73477" y="53417"/>
          <a:chExt cx="2852059" cy="10103321"/>
        </a:xfrm>
      </xdr:grpSpPr>
      <xdr:sp macro="" textlink="">
        <xdr:nvSpPr>
          <xdr:cNvPr id="4" name="正方形/長方形 3">
            <a:extLst>
              <a:ext uri="{FF2B5EF4-FFF2-40B4-BE49-F238E27FC236}">
                <a16:creationId xmlns:a16="http://schemas.microsoft.com/office/drawing/2014/main" id="{AAA7F59D-8082-9D93-F85F-DDE170D7001A}"/>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5" name="正方形/長方形 4">
            <a:extLst>
              <a:ext uri="{FF2B5EF4-FFF2-40B4-BE49-F238E27FC236}">
                <a16:creationId xmlns:a16="http://schemas.microsoft.com/office/drawing/2014/main" id="{F6B28536-6F76-3321-4D42-8785AB5DD075}"/>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6" name="正方形/長方形 5">
            <a:extLst>
              <a:ext uri="{FF2B5EF4-FFF2-40B4-BE49-F238E27FC236}">
                <a16:creationId xmlns:a16="http://schemas.microsoft.com/office/drawing/2014/main" id="{42CF6277-44FF-B827-9888-EF63BA4FB1D1}"/>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 name="正方形/長方形 6">
            <a:extLst>
              <a:ext uri="{FF2B5EF4-FFF2-40B4-BE49-F238E27FC236}">
                <a16:creationId xmlns:a16="http://schemas.microsoft.com/office/drawing/2014/main" id="{9482861E-C3AB-5A70-FD41-1C9634C50A83}"/>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8" name="正方形/長方形 7">
            <a:extLst>
              <a:ext uri="{FF2B5EF4-FFF2-40B4-BE49-F238E27FC236}">
                <a16:creationId xmlns:a16="http://schemas.microsoft.com/office/drawing/2014/main" id="{03130CC6-6F66-95F5-A3C9-AC3C3E7A907E}"/>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9" name="正方形/長方形 8">
            <a:extLst>
              <a:ext uri="{FF2B5EF4-FFF2-40B4-BE49-F238E27FC236}">
                <a16:creationId xmlns:a16="http://schemas.microsoft.com/office/drawing/2014/main" id="{9A849905-6CCC-301F-6F55-CEEC7250CD7A}"/>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10" name="正方形/長方形 9">
            <a:extLst>
              <a:ext uri="{FF2B5EF4-FFF2-40B4-BE49-F238E27FC236}">
                <a16:creationId xmlns:a16="http://schemas.microsoft.com/office/drawing/2014/main" id="{A0072F4B-AF27-6C9C-A808-A210FA8060A6}"/>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1" name="正方形/長方形 10">
            <a:extLst>
              <a:ext uri="{FF2B5EF4-FFF2-40B4-BE49-F238E27FC236}">
                <a16:creationId xmlns:a16="http://schemas.microsoft.com/office/drawing/2014/main" id="{CD0B3423-954A-D439-AA6F-BF01C3DC43BF}"/>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2" name="正方形/長方形 11">
            <a:extLst>
              <a:ext uri="{FF2B5EF4-FFF2-40B4-BE49-F238E27FC236}">
                <a16:creationId xmlns:a16="http://schemas.microsoft.com/office/drawing/2014/main" id="{6ED28083-0BD2-A6DF-C6DF-382D834193DE}"/>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3" name="四角形: 角度付き 12">
            <a:hlinkClick xmlns:r="http://schemas.openxmlformats.org/officeDocument/2006/relationships" r:id="rId1"/>
            <a:extLst>
              <a:ext uri="{FF2B5EF4-FFF2-40B4-BE49-F238E27FC236}">
                <a16:creationId xmlns:a16="http://schemas.microsoft.com/office/drawing/2014/main" id="{D8020CF0-86D8-5F72-41F9-B3B25E7EFDF0}"/>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2F4411E5-A470-1671-9704-BB4ADC24E612}"/>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5" name="四角形: 角度付き 14">
            <a:hlinkClick xmlns:r="http://schemas.openxmlformats.org/officeDocument/2006/relationships" r:id="rId3"/>
            <a:extLst>
              <a:ext uri="{FF2B5EF4-FFF2-40B4-BE49-F238E27FC236}">
                <a16:creationId xmlns:a16="http://schemas.microsoft.com/office/drawing/2014/main" id="{D586B63E-0ACF-18F4-0046-5C24B24FEDEA}"/>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6" name="四角形: 角度付き 15">
            <a:hlinkClick xmlns:r="http://schemas.openxmlformats.org/officeDocument/2006/relationships" r:id="rId4"/>
            <a:extLst>
              <a:ext uri="{FF2B5EF4-FFF2-40B4-BE49-F238E27FC236}">
                <a16:creationId xmlns:a16="http://schemas.microsoft.com/office/drawing/2014/main" id="{5DD314EF-FF2C-1367-8A0C-BEDB6EA680F5}"/>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17" name="四角形: 角度付き 16">
            <a:hlinkClick xmlns:r="http://schemas.openxmlformats.org/officeDocument/2006/relationships" r:id="rId5"/>
            <a:extLst>
              <a:ext uri="{FF2B5EF4-FFF2-40B4-BE49-F238E27FC236}">
                <a16:creationId xmlns:a16="http://schemas.microsoft.com/office/drawing/2014/main" id="{EC652646-1A09-F2D5-A2CB-88ABCB02E016}"/>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18" name="四角形: 角度付き 17">
            <a:hlinkClick xmlns:r="http://schemas.openxmlformats.org/officeDocument/2006/relationships" r:id="rId6"/>
            <a:extLst>
              <a:ext uri="{FF2B5EF4-FFF2-40B4-BE49-F238E27FC236}">
                <a16:creationId xmlns:a16="http://schemas.microsoft.com/office/drawing/2014/main" id="{9424AA2C-B8BE-D14E-FE3C-5593F818EBA6}"/>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19" name="四角形: 角度付き 18">
            <a:hlinkClick xmlns:r="http://schemas.openxmlformats.org/officeDocument/2006/relationships" r:id="rId7"/>
            <a:extLst>
              <a:ext uri="{FF2B5EF4-FFF2-40B4-BE49-F238E27FC236}">
                <a16:creationId xmlns:a16="http://schemas.microsoft.com/office/drawing/2014/main" id="{7062603D-2B5E-834C-B0E4-F3E7E5F5821B}"/>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0" name="四角形: 角度付き 19">
            <a:hlinkClick xmlns:r="http://schemas.openxmlformats.org/officeDocument/2006/relationships" r:id="rId8"/>
            <a:extLst>
              <a:ext uri="{FF2B5EF4-FFF2-40B4-BE49-F238E27FC236}">
                <a16:creationId xmlns:a16="http://schemas.microsoft.com/office/drawing/2014/main" id="{0568D098-BA4E-DC62-AA07-1F468496E0F9}"/>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1" name="四角形: 角度付き 20">
            <a:hlinkClick xmlns:r="http://schemas.openxmlformats.org/officeDocument/2006/relationships" r:id="rId9"/>
            <a:extLst>
              <a:ext uri="{FF2B5EF4-FFF2-40B4-BE49-F238E27FC236}">
                <a16:creationId xmlns:a16="http://schemas.microsoft.com/office/drawing/2014/main" id="{B74DD825-81F9-67BB-C4F2-AE77EF97DCDD}"/>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2" name="四角形: 角度付き 21">
            <a:hlinkClick xmlns:r="http://schemas.openxmlformats.org/officeDocument/2006/relationships" r:id="rId10"/>
            <a:extLst>
              <a:ext uri="{FF2B5EF4-FFF2-40B4-BE49-F238E27FC236}">
                <a16:creationId xmlns:a16="http://schemas.microsoft.com/office/drawing/2014/main" id="{1950645A-0770-F1F1-9A30-EA92F868E0FF}"/>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3" name="四角形: 角度付き 22">
            <a:hlinkClick xmlns:r="http://schemas.openxmlformats.org/officeDocument/2006/relationships" r:id="rId11"/>
            <a:extLst>
              <a:ext uri="{FF2B5EF4-FFF2-40B4-BE49-F238E27FC236}">
                <a16:creationId xmlns:a16="http://schemas.microsoft.com/office/drawing/2014/main" id="{84FD1278-301E-98D8-5437-97BB670D859B}"/>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4" name="四角形: 角度付き 23">
            <a:hlinkClick xmlns:r="http://schemas.openxmlformats.org/officeDocument/2006/relationships" r:id="rId12"/>
            <a:extLst>
              <a:ext uri="{FF2B5EF4-FFF2-40B4-BE49-F238E27FC236}">
                <a16:creationId xmlns:a16="http://schemas.microsoft.com/office/drawing/2014/main" id="{D2DBBB21-BEBE-7AB3-46C6-4C947E6BC714}"/>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5" name="四角形: 角度付き 24">
            <a:hlinkClick xmlns:r="http://schemas.openxmlformats.org/officeDocument/2006/relationships" r:id="rId13"/>
            <a:extLst>
              <a:ext uri="{FF2B5EF4-FFF2-40B4-BE49-F238E27FC236}">
                <a16:creationId xmlns:a16="http://schemas.microsoft.com/office/drawing/2014/main" id="{0C9344D2-D832-A3C4-6696-1747C0282B8C}"/>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6" name="四角形: 角度付き 25">
            <a:hlinkClick xmlns:r="http://schemas.openxmlformats.org/officeDocument/2006/relationships" r:id="rId14"/>
            <a:extLst>
              <a:ext uri="{FF2B5EF4-FFF2-40B4-BE49-F238E27FC236}">
                <a16:creationId xmlns:a16="http://schemas.microsoft.com/office/drawing/2014/main" id="{DE67E8B4-D674-FD68-973A-70508550AC0E}"/>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7" name="四角形: 角度付き 26">
            <a:hlinkClick xmlns:r="http://schemas.openxmlformats.org/officeDocument/2006/relationships" r:id="rId15"/>
            <a:extLst>
              <a:ext uri="{FF2B5EF4-FFF2-40B4-BE49-F238E27FC236}">
                <a16:creationId xmlns:a16="http://schemas.microsoft.com/office/drawing/2014/main" id="{CE5F2F58-F3EF-C911-B01A-25F0115EC3FA}"/>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8" name="四角形: 角度付き 27">
            <a:hlinkClick xmlns:r="http://schemas.openxmlformats.org/officeDocument/2006/relationships" r:id="rId16"/>
            <a:extLst>
              <a:ext uri="{FF2B5EF4-FFF2-40B4-BE49-F238E27FC236}">
                <a16:creationId xmlns:a16="http://schemas.microsoft.com/office/drawing/2014/main" id="{056F25E4-F392-DB85-01FB-20FB60CF7E8B}"/>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9" name="四角形: 角度付き 28">
            <a:hlinkClick xmlns:r="http://schemas.openxmlformats.org/officeDocument/2006/relationships" r:id="rId17"/>
            <a:extLst>
              <a:ext uri="{FF2B5EF4-FFF2-40B4-BE49-F238E27FC236}">
                <a16:creationId xmlns:a16="http://schemas.microsoft.com/office/drawing/2014/main" id="{29C8C4EF-16CC-3C74-7734-E7A173FF38C3}"/>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30" name="四角形: 角度付き 29">
            <a:hlinkClick xmlns:r="http://schemas.openxmlformats.org/officeDocument/2006/relationships" r:id="rId18"/>
            <a:extLst>
              <a:ext uri="{FF2B5EF4-FFF2-40B4-BE49-F238E27FC236}">
                <a16:creationId xmlns:a16="http://schemas.microsoft.com/office/drawing/2014/main" id="{71C62AF6-7DCC-4FAD-7526-9C1D474DBC82}"/>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31" name="四角形: 角度付き 30">
            <a:hlinkClick xmlns:r="http://schemas.openxmlformats.org/officeDocument/2006/relationships" r:id="rId19"/>
            <a:extLst>
              <a:ext uri="{FF2B5EF4-FFF2-40B4-BE49-F238E27FC236}">
                <a16:creationId xmlns:a16="http://schemas.microsoft.com/office/drawing/2014/main" id="{94BA71E9-F6EB-A513-E469-25D3CF346FC2}"/>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32" name="四角形: 角度付き 31">
            <a:hlinkClick xmlns:r="http://schemas.openxmlformats.org/officeDocument/2006/relationships" r:id="rId20"/>
            <a:extLst>
              <a:ext uri="{FF2B5EF4-FFF2-40B4-BE49-F238E27FC236}">
                <a16:creationId xmlns:a16="http://schemas.microsoft.com/office/drawing/2014/main" id="{040F86FA-BB0F-3610-49CA-2E581AFEFF23}"/>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33" name="四角形: 角度付き 32">
            <a:hlinkClick xmlns:r="http://schemas.openxmlformats.org/officeDocument/2006/relationships" r:id="rId21"/>
            <a:extLst>
              <a:ext uri="{FF2B5EF4-FFF2-40B4-BE49-F238E27FC236}">
                <a16:creationId xmlns:a16="http://schemas.microsoft.com/office/drawing/2014/main" id="{DF0373E4-F546-CBE5-BDB3-FD5F87A6F12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4" name="四角形: 角度付き 33">
            <a:hlinkClick xmlns:r="http://schemas.openxmlformats.org/officeDocument/2006/relationships" r:id="rId22"/>
            <a:extLst>
              <a:ext uri="{FF2B5EF4-FFF2-40B4-BE49-F238E27FC236}">
                <a16:creationId xmlns:a16="http://schemas.microsoft.com/office/drawing/2014/main" id="{C77946AF-8FB2-B96D-EBB6-7705CC26596C}"/>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35" name="四角形: 角度付き 34">
            <a:hlinkClick xmlns:r="http://schemas.openxmlformats.org/officeDocument/2006/relationships" r:id="rId23"/>
            <a:extLst>
              <a:ext uri="{FF2B5EF4-FFF2-40B4-BE49-F238E27FC236}">
                <a16:creationId xmlns:a16="http://schemas.microsoft.com/office/drawing/2014/main" id="{39D64FF0-2871-E023-0572-D723AEA86B0B}"/>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6" name="四角形: 角度付き 35">
            <a:hlinkClick xmlns:r="http://schemas.openxmlformats.org/officeDocument/2006/relationships" r:id="rId24"/>
            <a:extLst>
              <a:ext uri="{FF2B5EF4-FFF2-40B4-BE49-F238E27FC236}">
                <a16:creationId xmlns:a16="http://schemas.microsoft.com/office/drawing/2014/main" id="{40F74CE8-0CBC-7F32-8ED5-6A8797D9CF5E}"/>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1" name="四角形: 角度付き 70">
            <a:hlinkClick xmlns:r="http://schemas.openxmlformats.org/officeDocument/2006/relationships" r:id="rId25"/>
            <a:extLst>
              <a:ext uri="{FF2B5EF4-FFF2-40B4-BE49-F238E27FC236}">
                <a16:creationId xmlns:a16="http://schemas.microsoft.com/office/drawing/2014/main" id="{D055A40D-6AE0-DBE5-184D-CD11B649FFE9}"/>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2" name="四角形: 角度付き 71">
            <a:hlinkClick xmlns:r="http://schemas.openxmlformats.org/officeDocument/2006/relationships" r:id="rId26"/>
            <a:extLst>
              <a:ext uri="{FF2B5EF4-FFF2-40B4-BE49-F238E27FC236}">
                <a16:creationId xmlns:a16="http://schemas.microsoft.com/office/drawing/2014/main" id="{C466C499-C7E6-E8D6-2728-595886B6B32B}"/>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2852059</xdr:colOff>
      <xdr:row>31</xdr:row>
      <xdr:rowOff>230939</xdr:rowOff>
    </xdr:to>
    <xdr:grpSp>
      <xdr:nvGrpSpPr>
        <xdr:cNvPr id="2" name="グループ化 1">
          <a:extLst>
            <a:ext uri="{FF2B5EF4-FFF2-40B4-BE49-F238E27FC236}">
              <a16:creationId xmlns:a16="http://schemas.microsoft.com/office/drawing/2014/main" id="{1CE685D4-1D08-4D26-9A91-5C5A4D17A422}"/>
            </a:ext>
          </a:extLst>
        </xdr:cNvPr>
        <xdr:cNvGrpSpPr/>
      </xdr:nvGrpSpPr>
      <xdr:grpSpPr>
        <a:xfrm>
          <a:off x="0" y="0"/>
          <a:ext cx="2852059" cy="10103321"/>
          <a:chOff x="73477" y="53417"/>
          <a:chExt cx="2852059" cy="10103321"/>
        </a:xfrm>
      </xdr:grpSpPr>
      <xdr:sp macro="" textlink="">
        <xdr:nvSpPr>
          <xdr:cNvPr id="3" name="正方形/長方形 2">
            <a:extLst>
              <a:ext uri="{FF2B5EF4-FFF2-40B4-BE49-F238E27FC236}">
                <a16:creationId xmlns:a16="http://schemas.microsoft.com/office/drawing/2014/main" id="{DEA173FC-3099-8EC8-2251-73F479518C55}"/>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4" name="正方形/長方形 3">
            <a:extLst>
              <a:ext uri="{FF2B5EF4-FFF2-40B4-BE49-F238E27FC236}">
                <a16:creationId xmlns:a16="http://schemas.microsoft.com/office/drawing/2014/main" id="{5ECCCD07-3EFA-5E77-9BC6-477C8B057068}"/>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5" name="正方形/長方形 4">
            <a:extLst>
              <a:ext uri="{FF2B5EF4-FFF2-40B4-BE49-F238E27FC236}">
                <a16:creationId xmlns:a16="http://schemas.microsoft.com/office/drawing/2014/main" id="{7047D535-681D-7C0B-0C24-59CD6CF4AE96}"/>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6" name="正方形/長方形 5">
            <a:extLst>
              <a:ext uri="{FF2B5EF4-FFF2-40B4-BE49-F238E27FC236}">
                <a16:creationId xmlns:a16="http://schemas.microsoft.com/office/drawing/2014/main" id="{CD6285A7-7E80-B609-95BD-DC9DF54B2248}"/>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 name="正方形/長方形 6">
            <a:extLst>
              <a:ext uri="{FF2B5EF4-FFF2-40B4-BE49-F238E27FC236}">
                <a16:creationId xmlns:a16="http://schemas.microsoft.com/office/drawing/2014/main" id="{3BBB5B59-55AE-9A7B-08F4-9C69783295DB}"/>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8" name="正方形/長方形 7">
            <a:extLst>
              <a:ext uri="{FF2B5EF4-FFF2-40B4-BE49-F238E27FC236}">
                <a16:creationId xmlns:a16="http://schemas.microsoft.com/office/drawing/2014/main" id="{BE316060-7538-2429-B69B-36E573AF0ED8}"/>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9" name="正方形/長方形 8">
            <a:extLst>
              <a:ext uri="{FF2B5EF4-FFF2-40B4-BE49-F238E27FC236}">
                <a16:creationId xmlns:a16="http://schemas.microsoft.com/office/drawing/2014/main" id="{F8DF32F2-7120-87E7-79B6-2862A857EFC1}"/>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0" name="正方形/長方形 9">
            <a:extLst>
              <a:ext uri="{FF2B5EF4-FFF2-40B4-BE49-F238E27FC236}">
                <a16:creationId xmlns:a16="http://schemas.microsoft.com/office/drawing/2014/main" id="{58876AD5-87C2-FC40-4C62-0595E3F6A6D1}"/>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1" name="正方形/長方形 10">
            <a:extLst>
              <a:ext uri="{FF2B5EF4-FFF2-40B4-BE49-F238E27FC236}">
                <a16:creationId xmlns:a16="http://schemas.microsoft.com/office/drawing/2014/main" id="{70DBECA2-4F50-6A05-15F0-EA276F6222BD}"/>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2" name="四角形: 角度付き 11">
            <a:hlinkClick xmlns:r="http://schemas.openxmlformats.org/officeDocument/2006/relationships" r:id="rId1"/>
            <a:extLst>
              <a:ext uri="{FF2B5EF4-FFF2-40B4-BE49-F238E27FC236}">
                <a16:creationId xmlns:a16="http://schemas.microsoft.com/office/drawing/2014/main" id="{CDC04AB6-0294-3CCA-A1DA-137454E24188}"/>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3" name="四角形: 角度付き 12">
            <a:hlinkClick xmlns:r="http://schemas.openxmlformats.org/officeDocument/2006/relationships" r:id="rId2"/>
            <a:extLst>
              <a:ext uri="{FF2B5EF4-FFF2-40B4-BE49-F238E27FC236}">
                <a16:creationId xmlns:a16="http://schemas.microsoft.com/office/drawing/2014/main" id="{F2552086-11A2-0257-E119-0DA156D75784}"/>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4" name="四角形: 角度付き 13">
            <a:hlinkClick xmlns:r="http://schemas.openxmlformats.org/officeDocument/2006/relationships" r:id="rId3"/>
            <a:extLst>
              <a:ext uri="{FF2B5EF4-FFF2-40B4-BE49-F238E27FC236}">
                <a16:creationId xmlns:a16="http://schemas.microsoft.com/office/drawing/2014/main" id="{35033E3F-EABF-0612-19F6-380D25D06960}"/>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5" name="四角形: 角度付き 14">
            <a:hlinkClick xmlns:r="http://schemas.openxmlformats.org/officeDocument/2006/relationships" r:id="rId4"/>
            <a:extLst>
              <a:ext uri="{FF2B5EF4-FFF2-40B4-BE49-F238E27FC236}">
                <a16:creationId xmlns:a16="http://schemas.microsoft.com/office/drawing/2014/main" id="{CEC32A09-902A-3BD3-F722-C614AB9FD070}"/>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16" name="四角形: 角度付き 15">
            <a:hlinkClick xmlns:r="http://schemas.openxmlformats.org/officeDocument/2006/relationships" r:id="rId5"/>
            <a:extLst>
              <a:ext uri="{FF2B5EF4-FFF2-40B4-BE49-F238E27FC236}">
                <a16:creationId xmlns:a16="http://schemas.microsoft.com/office/drawing/2014/main" id="{2890E9E8-F619-9B35-1B19-D68388C20C3E}"/>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17" name="四角形: 角度付き 16">
            <a:hlinkClick xmlns:r="http://schemas.openxmlformats.org/officeDocument/2006/relationships" r:id="rId6"/>
            <a:extLst>
              <a:ext uri="{FF2B5EF4-FFF2-40B4-BE49-F238E27FC236}">
                <a16:creationId xmlns:a16="http://schemas.microsoft.com/office/drawing/2014/main" id="{04F23E1D-7EFD-48B4-22AC-EF247653AD56}"/>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18" name="四角形: 角度付き 17">
            <a:hlinkClick xmlns:r="http://schemas.openxmlformats.org/officeDocument/2006/relationships" r:id="rId7"/>
            <a:extLst>
              <a:ext uri="{FF2B5EF4-FFF2-40B4-BE49-F238E27FC236}">
                <a16:creationId xmlns:a16="http://schemas.microsoft.com/office/drawing/2014/main" id="{8DE7A5B3-8D64-4EAE-4F93-9B9F5B42DF0E}"/>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19" name="四角形: 角度付き 18">
            <a:hlinkClick xmlns:r="http://schemas.openxmlformats.org/officeDocument/2006/relationships" r:id="rId8"/>
            <a:extLst>
              <a:ext uri="{FF2B5EF4-FFF2-40B4-BE49-F238E27FC236}">
                <a16:creationId xmlns:a16="http://schemas.microsoft.com/office/drawing/2014/main" id="{5ED230A2-3C68-6E5D-5B6B-58D944876945}"/>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0" name="四角形: 角度付き 19">
            <a:hlinkClick xmlns:r="http://schemas.openxmlformats.org/officeDocument/2006/relationships" r:id="rId9"/>
            <a:extLst>
              <a:ext uri="{FF2B5EF4-FFF2-40B4-BE49-F238E27FC236}">
                <a16:creationId xmlns:a16="http://schemas.microsoft.com/office/drawing/2014/main" id="{49151C32-B523-9EF9-0C51-51E3A6A4BFD5}"/>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1" name="四角形: 角度付き 20">
            <a:hlinkClick xmlns:r="http://schemas.openxmlformats.org/officeDocument/2006/relationships" r:id="rId10"/>
            <a:extLst>
              <a:ext uri="{FF2B5EF4-FFF2-40B4-BE49-F238E27FC236}">
                <a16:creationId xmlns:a16="http://schemas.microsoft.com/office/drawing/2014/main" id="{4364D9BC-A3C7-39F7-AA1B-1FCF58AAC831}"/>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2" name="四角形: 角度付き 21">
            <a:hlinkClick xmlns:r="http://schemas.openxmlformats.org/officeDocument/2006/relationships" r:id="rId11"/>
            <a:extLst>
              <a:ext uri="{FF2B5EF4-FFF2-40B4-BE49-F238E27FC236}">
                <a16:creationId xmlns:a16="http://schemas.microsoft.com/office/drawing/2014/main" id="{A27786E0-2983-CC34-B296-23BE840AE879}"/>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3" name="四角形: 角度付き 22">
            <a:hlinkClick xmlns:r="http://schemas.openxmlformats.org/officeDocument/2006/relationships" r:id="rId12"/>
            <a:extLst>
              <a:ext uri="{FF2B5EF4-FFF2-40B4-BE49-F238E27FC236}">
                <a16:creationId xmlns:a16="http://schemas.microsoft.com/office/drawing/2014/main" id="{6013F5E1-0653-57B6-5805-1F7F83D4929F}"/>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4" name="四角形: 角度付き 23">
            <a:hlinkClick xmlns:r="http://schemas.openxmlformats.org/officeDocument/2006/relationships" r:id="rId13"/>
            <a:extLst>
              <a:ext uri="{FF2B5EF4-FFF2-40B4-BE49-F238E27FC236}">
                <a16:creationId xmlns:a16="http://schemas.microsoft.com/office/drawing/2014/main" id="{6BA25BAD-AD42-885B-AA1F-37412B126790}"/>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5" name="四角形: 角度付き 24">
            <a:hlinkClick xmlns:r="http://schemas.openxmlformats.org/officeDocument/2006/relationships" r:id="rId14"/>
            <a:extLst>
              <a:ext uri="{FF2B5EF4-FFF2-40B4-BE49-F238E27FC236}">
                <a16:creationId xmlns:a16="http://schemas.microsoft.com/office/drawing/2014/main" id="{ED2369A1-B1C6-F282-2AF1-39FE4848F9BC}"/>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6" name="四角形: 角度付き 25">
            <a:hlinkClick xmlns:r="http://schemas.openxmlformats.org/officeDocument/2006/relationships" r:id="rId15"/>
            <a:extLst>
              <a:ext uri="{FF2B5EF4-FFF2-40B4-BE49-F238E27FC236}">
                <a16:creationId xmlns:a16="http://schemas.microsoft.com/office/drawing/2014/main" id="{1AEB1219-3933-C0EE-4E4D-3431030FCF6F}"/>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7" name="四角形: 角度付き 26">
            <a:hlinkClick xmlns:r="http://schemas.openxmlformats.org/officeDocument/2006/relationships" r:id="rId16"/>
            <a:extLst>
              <a:ext uri="{FF2B5EF4-FFF2-40B4-BE49-F238E27FC236}">
                <a16:creationId xmlns:a16="http://schemas.microsoft.com/office/drawing/2014/main" id="{372AFD40-329D-D671-4EA0-688F20A480B2}"/>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8" name="四角形: 角度付き 27">
            <a:hlinkClick xmlns:r="http://schemas.openxmlformats.org/officeDocument/2006/relationships" r:id="rId17"/>
            <a:extLst>
              <a:ext uri="{FF2B5EF4-FFF2-40B4-BE49-F238E27FC236}">
                <a16:creationId xmlns:a16="http://schemas.microsoft.com/office/drawing/2014/main" id="{5D491576-078A-9513-A886-560585F9734D}"/>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29" name="四角形: 角度付き 28">
            <a:hlinkClick xmlns:r="http://schemas.openxmlformats.org/officeDocument/2006/relationships" r:id="rId18"/>
            <a:extLst>
              <a:ext uri="{FF2B5EF4-FFF2-40B4-BE49-F238E27FC236}">
                <a16:creationId xmlns:a16="http://schemas.microsoft.com/office/drawing/2014/main" id="{2AFC8599-D24E-C9D4-ECAB-1F81478CDA43}"/>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30" name="四角形: 角度付き 29">
            <a:hlinkClick xmlns:r="http://schemas.openxmlformats.org/officeDocument/2006/relationships" r:id="rId19"/>
            <a:extLst>
              <a:ext uri="{FF2B5EF4-FFF2-40B4-BE49-F238E27FC236}">
                <a16:creationId xmlns:a16="http://schemas.microsoft.com/office/drawing/2014/main" id="{78238C0A-2690-44E1-A411-C47E3FF3ACD3}"/>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31" name="四角形: 角度付き 30">
            <a:hlinkClick xmlns:r="http://schemas.openxmlformats.org/officeDocument/2006/relationships" r:id="rId20"/>
            <a:extLst>
              <a:ext uri="{FF2B5EF4-FFF2-40B4-BE49-F238E27FC236}">
                <a16:creationId xmlns:a16="http://schemas.microsoft.com/office/drawing/2014/main" id="{46360B43-64B6-3E33-0D61-53CC50AB103F}"/>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32" name="四角形: 角度付き 31">
            <a:hlinkClick xmlns:r="http://schemas.openxmlformats.org/officeDocument/2006/relationships" r:id="rId21"/>
            <a:extLst>
              <a:ext uri="{FF2B5EF4-FFF2-40B4-BE49-F238E27FC236}">
                <a16:creationId xmlns:a16="http://schemas.microsoft.com/office/drawing/2014/main" id="{1FCBC05D-DB58-0304-21CC-D9857FDC377B}"/>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3" name="四角形: 角度付き 32">
            <a:hlinkClick xmlns:r="http://schemas.openxmlformats.org/officeDocument/2006/relationships" r:id="rId22"/>
            <a:extLst>
              <a:ext uri="{FF2B5EF4-FFF2-40B4-BE49-F238E27FC236}">
                <a16:creationId xmlns:a16="http://schemas.microsoft.com/office/drawing/2014/main" id="{3612C961-A7FB-078F-079D-DA986F0B1DFB}"/>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34" name="四角形: 角度付き 33">
            <a:hlinkClick xmlns:r="http://schemas.openxmlformats.org/officeDocument/2006/relationships" r:id="rId23"/>
            <a:extLst>
              <a:ext uri="{FF2B5EF4-FFF2-40B4-BE49-F238E27FC236}">
                <a16:creationId xmlns:a16="http://schemas.microsoft.com/office/drawing/2014/main" id="{112B5216-A35E-7BFB-A8B5-AE30945F099E}"/>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5" name="四角形: 角度付き 34">
            <a:hlinkClick xmlns:r="http://schemas.openxmlformats.org/officeDocument/2006/relationships" r:id="rId24"/>
            <a:extLst>
              <a:ext uri="{FF2B5EF4-FFF2-40B4-BE49-F238E27FC236}">
                <a16:creationId xmlns:a16="http://schemas.microsoft.com/office/drawing/2014/main" id="{66DB9618-6854-8F8B-FC46-4C7661C2F6E0}"/>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36" name="四角形: 角度付き 35">
            <a:hlinkClick xmlns:r="http://schemas.openxmlformats.org/officeDocument/2006/relationships" r:id="rId25"/>
            <a:extLst>
              <a:ext uri="{FF2B5EF4-FFF2-40B4-BE49-F238E27FC236}">
                <a16:creationId xmlns:a16="http://schemas.microsoft.com/office/drawing/2014/main" id="{D869ACC6-9DC1-8AB6-63EC-228BC789868A}"/>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37" name="四角形: 角度付き 36">
            <a:hlinkClick xmlns:r="http://schemas.openxmlformats.org/officeDocument/2006/relationships" r:id="rId26"/>
            <a:extLst>
              <a:ext uri="{FF2B5EF4-FFF2-40B4-BE49-F238E27FC236}">
                <a16:creationId xmlns:a16="http://schemas.microsoft.com/office/drawing/2014/main" id="{FFDFAB83-DBB0-79A6-907D-2464277B48B8}"/>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200025</xdr:colOff>
      <xdr:row>26</xdr:row>
      <xdr:rowOff>0</xdr:rowOff>
    </xdr:from>
    <xdr:to>
      <xdr:col>10</xdr:col>
      <xdr:colOff>28575</xdr:colOff>
      <xdr:row>29</xdr:row>
      <xdr:rowOff>0</xdr:rowOff>
    </xdr:to>
    <xdr:sp macro="" textlink="">
      <xdr:nvSpPr>
        <xdr:cNvPr id="2" name="AutoShape 51">
          <a:extLst>
            <a:ext uri="{FF2B5EF4-FFF2-40B4-BE49-F238E27FC236}">
              <a16:creationId xmlns:a16="http://schemas.microsoft.com/office/drawing/2014/main" id="{1FCF307A-341A-422B-95DB-43C28D3A539F}"/>
            </a:ext>
          </a:extLst>
        </xdr:cNvPr>
        <xdr:cNvSpPr>
          <a:spLocks/>
        </xdr:cNvSpPr>
      </xdr:nvSpPr>
      <xdr:spPr bwMode="auto">
        <a:xfrm>
          <a:off x="22574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1B5807EE-BA3E-4BB2-BD81-F93D73554375}"/>
            </a:ext>
          </a:extLst>
        </xdr:cNvPr>
        <xdr:cNvSpPr>
          <a:spLocks/>
        </xdr:cNvSpPr>
      </xdr:nvSpPr>
      <xdr:spPr bwMode="auto">
        <a:xfrm>
          <a:off x="236220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026E2D34-97CC-4371-A9A0-4555E91B74B2}"/>
            </a:ext>
          </a:extLst>
        </xdr:cNvPr>
        <xdr:cNvSpPr>
          <a:spLocks/>
        </xdr:cNvSpPr>
      </xdr:nvSpPr>
      <xdr:spPr bwMode="auto">
        <a:xfrm>
          <a:off x="576262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F1E808F2-CCE9-4D67-A315-71832B88F58A}"/>
            </a:ext>
          </a:extLst>
        </xdr:cNvPr>
        <xdr:cNvSpPr>
          <a:spLocks/>
        </xdr:cNvSpPr>
      </xdr:nvSpPr>
      <xdr:spPr bwMode="auto">
        <a:xfrm>
          <a:off x="576262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0</xdr:row>
      <xdr:rowOff>19050</xdr:rowOff>
    </xdr:from>
    <xdr:to>
      <xdr:col>25</xdr:col>
      <xdr:colOff>209550</xdr:colOff>
      <xdr:row>0</xdr:row>
      <xdr:rowOff>266700</xdr:rowOff>
    </xdr:to>
    <xdr:sp macro="" textlink="">
      <xdr:nvSpPr>
        <xdr:cNvPr id="30" name="正方形/長方形 29">
          <a:extLst>
            <a:ext uri="{FF2B5EF4-FFF2-40B4-BE49-F238E27FC236}">
              <a16:creationId xmlns:a16="http://schemas.microsoft.com/office/drawing/2014/main" id="{BFCE329B-73E7-4533-88B8-81EEBAE2AEAF}"/>
            </a:ext>
          </a:extLst>
        </xdr:cNvPr>
        <xdr:cNvSpPr/>
      </xdr:nvSpPr>
      <xdr:spPr>
        <a:xfrm>
          <a:off x="3028950"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45</xdr:row>
      <xdr:rowOff>54446</xdr:rowOff>
    </xdr:to>
    <xdr:grpSp>
      <xdr:nvGrpSpPr>
        <xdr:cNvPr id="31" name="グループ化 30">
          <a:extLst>
            <a:ext uri="{FF2B5EF4-FFF2-40B4-BE49-F238E27FC236}">
              <a16:creationId xmlns:a16="http://schemas.microsoft.com/office/drawing/2014/main" id="{65AA2605-88E9-47B0-8846-4E818DD3B77A}"/>
            </a:ext>
          </a:extLst>
        </xdr:cNvPr>
        <xdr:cNvGrpSpPr/>
      </xdr:nvGrpSpPr>
      <xdr:grpSpPr>
        <a:xfrm>
          <a:off x="0" y="0"/>
          <a:ext cx="2852059" cy="10103321"/>
          <a:chOff x="73477" y="53417"/>
          <a:chExt cx="2852059" cy="10103321"/>
        </a:xfrm>
      </xdr:grpSpPr>
      <xdr:sp macro="" textlink="">
        <xdr:nvSpPr>
          <xdr:cNvPr id="64" name="正方形/長方形 63">
            <a:extLst>
              <a:ext uri="{FF2B5EF4-FFF2-40B4-BE49-F238E27FC236}">
                <a16:creationId xmlns:a16="http://schemas.microsoft.com/office/drawing/2014/main" id="{EC594487-EFD9-18FE-3C9D-56558F1517E4}"/>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5" name="正方形/長方形 74">
            <a:extLst>
              <a:ext uri="{FF2B5EF4-FFF2-40B4-BE49-F238E27FC236}">
                <a16:creationId xmlns:a16="http://schemas.microsoft.com/office/drawing/2014/main" id="{335B33E2-3518-E4F1-C1B4-B102411CA464}"/>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6" name="正方形/長方形 75">
            <a:extLst>
              <a:ext uri="{FF2B5EF4-FFF2-40B4-BE49-F238E27FC236}">
                <a16:creationId xmlns:a16="http://schemas.microsoft.com/office/drawing/2014/main" id="{CDC667EF-4745-249A-FCCB-5C45461210C9}"/>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7" name="正方形/長方形 76">
            <a:extLst>
              <a:ext uri="{FF2B5EF4-FFF2-40B4-BE49-F238E27FC236}">
                <a16:creationId xmlns:a16="http://schemas.microsoft.com/office/drawing/2014/main" id="{74455ABE-9752-11AF-91BD-6FBFAC9F8392}"/>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8" name="正方形/長方形 77">
            <a:extLst>
              <a:ext uri="{FF2B5EF4-FFF2-40B4-BE49-F238E27FC236}">
                <a16:creationId xmlns:a16="http://schemas.microsoft.com/office/drawing/2014/main" id="{B5D8F9F9-323C-EA5C-2D02-07BE234E71AC}"/>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79" name="正方形/長方形 78">
            <a:extLst>
              <a:ext uri="{FF2B5EF4-FFF2-40B4-BE49-F238E27FC236}">
                <a16:creationId xmlns:a16="http://schemas.microsoft.com/office/drawing/2014/main" id="{EE53E75C-75AD-91CC-0743-BF20450029F7}"/>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0" name="正方形/長方形 79">
            <a:extLst>
              <a:ext uri="{FF2B5EF4-FFF2-40B4-BE49-F238E27FC236}">
                <a16:creationId xmlns:a16="http://schemas.microsoft.com/office/drawing/2014/main" id="{F0FB0CD8-E83B-79D4-E7AD-175AC5AF80D4}"/>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1" name="正方形/長方形 80">
            <a:extLst>
              <a:ext uri="{FF2B5EF4-FFF2-40B4-BE49-F238E27FC236}">
                <a16:creationId xmlns:a16="http://schemas.microsoft.com/office/drawing/2014/main" id="{A152107D-2589-03C9-48BD-AE3E231AF728}"/>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2" name="正方形/長方形 81">
            <a:extLst>
              <a:ext uri="{FF2B5EF4-FFF2-40B4-BE49-F238E27FC236}">
                <a16:creationId xmlns:a16="http://schemas.microsoft.com/office/drawing/2014/main" id="{CF3B257F-5CE1-32B7-63E9-D016CF960B08}"/>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3" name="四角形: 角度付き 82">
            <a:hlinkClick xmlns:r="http://schemas.openxmlformats.org/officeDocument/2006/relationships" r:id="rId1"/>
            <a:extLst>
              <a:ext uri="{FF2B5EF4-FFF2-40B4-BE49-F238E27FC236}">
                <a16:creationId xmlns:a16="http://schemas.microsoft.com/office/drawing/2014/main" id="{B5662E26-C927-7684-126A-429415BD6129}"/>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4" name="四角形: 角度付き 83">
            <a:hlinkClick xmlns:r="http://schemas.openxmlformats.org/officeDocument/2006/relationships" r:id="rId2"/>
            <a:extLst>
              <a:ext uri="{FF2B5EF4-FFF2-40B4-BE49-F238E27FC236}">
                <a16:creationId xmlns:a16="http://schemas.microsoft.com/office/drawing/2014/main" id="{B90E7F94-68C5-4569-F744-3AC607A29986}"/>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5" name="四角形: 角度付き 84">
            <a:hlinkClick xmlns:r="http://schemas.openxmlformats.org/officeDocument/2006/relationships" r:id="rId3"/>
            <a:extLst>
              <a:ext uri="{FF2B5EF4-FFF2-40B4-BE49-F238E27FC236}">
                <a16:creationId xmlns:a16="http://schemas.microsoft.com/office/drawing/2014/main" id="{1B3197EE-7D16-0617-16A0-4C04FC981A56}"/>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6" name="四角形: 角度付き 85">
            <a:hlinkClick xmlns:r="http://schemas.openxmlformats.org/officeDocument/2006/relationships" r:id="rId4"/>
            <a:extLst>
              <a:ext uri="{FF2B5EF4-FFF2-40B4-BE49-F238E27FC236}">
                <a16:creationId xmlns:a16="http://schemas.microsoft.com/office/drawing/2014/main" id="{1E8A84A3-1800-3E56-E29B-3FA877F2F54C}"/>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7" name="四角形: 角度付き 86">
            <a:hlinkClick xmlns:r="http://schemas.openxmlformats.org/officeDocument/2006/relationships" r:id="rId5"/>
            <a:extLst>
              <a:ext uri="{FF2B5EF4-FFF2-40B4-BE49-F238E27FC236}">
                <a16:creationId xmlns:a16="http://schemas.microsoft.com/office/drawing/2014/main" id="{5EC9A2A9-BB3A-9DC7-BCF8-078087BD9CED}"/>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8" name="四角形: 角度付き 87">
            <a:hlinkClick xmlns:r="http://schemas.openxmlformats.org/officeDocument/2006/relationships" r:id="rId6"/>
            <a:extLst>
              <a:ext uri="{FF2B5EF4-FFF2-40B4-BE49-F238E27FC236}">
                <a16:creationId xmlns:a16="http://schemas.microsoft.com/office/drawing/2014/main" id="{837180A4-EE3C-E2D1-772E-EC5009210608}"/>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89" name="四角形: 角度付き 88">
            <a:hlinkClick xmlns:r="http://schemas.openxmlformats.org/officeDocument/2006/relationships" r:id="rId7"/>
            <a:extLst>
              <a:ext uri="{FF2B5EF4-FFF2-40B4-BE49-F238E27FC236}">
                <a16:creationId xmlns:a16="http://schemas.microsoft.com/office/drawing/2014/main" id="{12F895D1-F933-13E0-5B69-8E0319BB83DD}"/>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0" name="四角形: 角度付き 89">
            <a:hlinkClick xmlns:r="http://schemas.openxmlformats.org/officeDocument/2006/relationships" r:id="rId8"/>
            <a:extLst>
              <a:ext uri="{FF2B5EF4-FFF2-40B4-BE49-F238E27FC236}">
                <a16:creationId xmlns:a16="http://schemas.microsoft.com/office/drawing/2014/main" id="{E846BDA3-BCE1-D82F-5A57-0484C3E2F086}"/>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1" name="四角形: 角度付き 90">
            <a:hlinkClick xmlns:r="http://schemas.openxmlformats.org/officeDocument/2006/relationships" r:id="rId9"/>
            <a:extLst>
              <a:ext uri="{FF2B5EF4-FFF2-40B4-BE49-F238E27FC236}">
                <a16:creationId xmlns:a16="http://schemas.microsoft.com/office/drawing/2014/main" id="{7D59A1D4-363A-FF8C-C6DB-68DF8D6929F0}"/>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2" name="四角形: 角度付き 91">
            <a:hlinkClick xmlns:r="http://schemas.openxmlformats.org/officeDocument/2006/relationships" r:id="rId10"/>
            <a:extLst>
              <a:ext uri="{FF2B5EF4-FFF2-40B4-BE49-F238E27FC236}">
                <a16:creationId xmlns:a16="http://schemas.microsoft.com/office/drawing/2014/main" id="{A8407C5F-B66D-3984-2AF0-19F63A416D06}"/>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3" name="四角形: 角度付き 92">
            <a:hlinkClick xmlns:r="http://schemas.openxmlformats.org/officeDocument/2006/relationships" r:id="rId11"/>
            <a:extLst>
              <a:ext uri="{FF2B5EF4-FFF2-40B4-BE49-F238E27FC236}">
                <a16:creationId xmlns:a16="http://schemas.microsoft.com/office/drawing/2014/main" id="{EAD2389A-1639-852D-DA56-DAC631706B06}"/>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4" name="四角形: 角度付き 93">
            <a:hlinkClick xmlns:r="http://schemas.openxmlformats.org/officeDocument/2006/relationships" r:id="rId12"/>
            <a:extLst>
              <a:ext uri="{FF2B5EF4-FFF2-40B4-BE49-F238E27FC236}">
                <a16:creationId xmlns:a16="http://schemas.microsoft.com/office/drawing/2014/main" id="{6A84743B-F139-0A62-3BD7-CC7AC5426E10}"/>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5" name="四角形: 角度付き 94">
            <a:hlinkClick xmlns:r="http://schemas.openxmlformats.org/officeDocument/2006/relationships" r:id="rId13"/>
            <a:extLst>
              <a:ext uri="{FF2B5EF4-FFF2-40B4-BE49-F238E27FC236}">
                <a16:creationId xmlns:a16="http://schemas.microsoft.com/office/drawing/2014/main" id="{B8437088-7FAC-E25B-CAE6-49B14634FC19}"/>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6" name="四角形: 角度付き 95">
            <a:hlinkClick xmlns:r="http://schemas.openxmlformats.org/officeDocument/2006/relationships" r:id="rId14"/>
            <a:extLst>
              <a:ext uri="{FF2B5EF4-FFF2-40B4-BE49-F238E27FC236}">
                <a16:creationId xmlns:a16="http://schemas.microsoft.com/office/drawing/2014/main" id="{55122A64-C41C-2857-3284-EE8F94BD7412}"/>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7" name="四角形: 角度付き 96">
            <a:hlinkClick xmlns:r="http://schemas.openxmlformats.org/officeDocument/2006/relationships" r:id="rId15"/>
            <a:extLst>
              <a:ext uri="{FF2B5EF4-FFF2-40B4-BE49-F238E27FC236}">
                <a16:creationId xmlns:a16="http://schemas.microsoft.com/office/drawing/2014/main" id="{6467EA8A-84FA-7419-E0A7-AD2B08CFC786}"/>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8" name="四角形: 角度付き 97">
            <a:hlinkClick xmlns:r="http://schemas.openxmlformats.org/officeDocument/2006/relationships" r:id="rId16"/>
            <a:extLst>
              <a:ext uri="{FF2B5EF4-FFF2-40B4-BE49-F238E27FC236}">
                <a16:creationId xmlns:a16="http://schemas.microsoft.com/office/drawing/2014/main" id="{AC475127-B8EF-B384-BA8A-C3959B5D1E2D}"/>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9" name="四角形: 角度付き 98">
            <a:hlinkClick xmlns:r="http://schemas.openxmlformats.org/officeDocument/2006/relationships" r:id="rId17"/>
            <a:extLst>
              <a:ext uri="{FF2B5EF4-FFF2-40B4-BE49-F238E27FC236}">
                <a16:creationId xmlns:a16="http://schemas.microsoft.com/office/drawing/2014/main" id="{D2340BE1-2FF3-90A6-3827-C4469BFAAB21}"/>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0" name="四角形: 角度付き 99">
            <a:hlinkClick xmlns:r="http://schemas.openxmlformats.org/officeDocument/2006/relationships" r:id="rId18"/>
            <a:extLst>
              <a:ext uri="{FF2B5EF4-FFF2-40B4-BE49-F238E27FC236}">
                <a16:creationId xmlns:a16="http://schemas.microsoft.com/office/drawing/2014/main" id="{37BE1BB1-B158-9C42-CF99-AD568741EBEF}"/>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1" name="四角形: 角度付き 100">
            <a:hlinkClick xmlns:r="http://schemas.openxmlformats.org/officeDocument/2006/relationships" r:id="rId19"/>
            <a:extLst>
              <a:ext uri="{FF2B5EF4-FFF2-40B4-BE49-F238E27FC236}">
                <a16:creationId xmlns:a16="http://schemas.microsoft.com/office/drawing/2014/main" id="{8F870600-5FC2-3C1C-23D9-468B2FCE7B80}"/>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2" name="四角形: 角度付き 101">
            <a:hlinkClick xmlns:r="http://schemas.openxmlformats.org/officeDocument/2006/relationships" r:id="rId20"/>
            <a:extLst>
              <a:ext uri="{FF2B5EF4-FFF2-40B4-BE49-F238E27FC236}">
                <a16:creationId xmlns:a16="http://schemas.microsoft.com/office/drawing/2014/main" id="{35BB221D-0C17-771A-D608-C23386A03FA6}"/>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3" name="四角形: 角度付き 102">
            <a:hlinkClick xmlns:r="http://schemas.openxmlformats.org/officeDocument/2006/relationships" r:id="rId21"/>
            <a:extLst>
              <a:ext uri="{FF2B5EF4-FFF2-40B4-BE49-F238E27FC236}">
                <a16:creationId xmlns:a16="http://schemas.microsoft.com/office/drawing/2014/main" id="{CAA1ED68-6F46-C021-CA6C-F9E49BC172DC}"/>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4" name="四角形: 角度付き 103">
            <a:hlinkClick xmlns:r="http://schemas.openxmlformats.org/officeDocument/2006/relationships" r:id="rId22"/>
            <a:extLst>
              <a:ext uri="{FF2B5EF4-FFF2-40B4-BE49-F238E27FC236}">
                <a16:creationId xmlns:a16="http://schemas.microsoft.com/office/drawing/2014/main" id="{A37070B7-EE0B-6A96-6A1B-11D96095A86F}"/>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5" name="四角形: 角度付き 104">
            <a:hlinkClick xmlns:r="http://schemas.openxmlformats.org/officeDocument/2006/relationships" r:id="rId23"/>
            <a:extLst>
              <a:ext uri="{FF2B5EF4-FFF2-40B4-BE49-F238E27FC236}">
                <a16:creationId xmlns:a16="http://schemas.microsoft.com/office/drawing/2014/main" id="{A41A3F93-0796-71DD-85D7-B78E964817A8}"/>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6" name="四角形: 角度付き 105">
            <a:hlinkClick xmlns:r="http://schemas.openxmlformats.org/officeDocument/2006/relationships" r:id="rId24"/>
            <a:extLst>
              <a:ext uri="{FF2B5EF4-FFF2-40B4-BE49-F238E27FC236}">
                <a16:creationId xmlns:a16="http://schemas.microsoft.com/office/drawing/2014/main" id="{D060FBAF-8618-C86F-E8DC-FFA598100555}"/>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F7AB0492-D422-EDA5-A063-A93C044C863D}"/>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CA0CCC1A-1884-1FFF-3796-699CC68D667D}"/>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200025</xdr:colOff>
      <xdr:row>26</xdr:row>
      <xdr:rowOff>0</xdr:rowOff>
    </xdr:from>
    <xdr:to>
      <xdr:col>10</xdr:col>
      <xdr:colOff>28575</xdr:colOff>
      <xdr:row>29</xdr:row>
      <xdr:rowOff>0</xdr:rowOff>
    </xdr:to>
    <xdr:sp macro="" textlink="">
      <xdr:nvSpPr>
        <xdr:cNvPr id="2" name="AutoShape 51">
          <a:extLst>
            <a:ext uri="{FF2B5EF4-FFF2-40B4-BE49-F238E27FC236}">
              <a16:creationId xmlns:a16="http://schemas.microsoft.com/office/drawing/2014/main" id="{10B0733E-CF87-41D0-9E3F-61A30434F530}"/>
            </a:ext>
          </a:extLst>
        </xdr:cNvPr>
        <xdr:cNvSpPr>
          <a:spLocks/>
        </xdr:cNvSpPr>
      </xdr:nvSpPr>
      <xdr:spPr bwMode="auto">
        <a:xfrm>
          <a:off x="22574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2F4CE485-7147-49A9-8300-B50FA4921F9F}"/>
            </a:ext>
          </a:extLst>
        </xdr:cNvPr>
        <xdr:cNvSpPr>
          <a:spLocks/>
        </xdr:cNvSpPr>
      </xdr:nvSpPr>
      <xdr:spPr bwMode="auto">
        <a:xfrm>
          <a:off x="236220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82F0029D-8CEE-4AD1-8252-3753C0325090}"/>
            </a:ext>
          </a:extLst>
        </xdr:cNvPr>
        <xdr:cNvSpPr>
          <a:spLocks/>
        </xdr:cNvSpPr>
      </xdr:nvSpPr>
      <xdr:spPr bwMode="auto">
        <a:xfrm>
          <a:off x="576262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0A4B3498-FBBE-4B2C-A325-095284B2CD84}"/>
            </a:ext>
          </a:extLst>
        </xdr:cNvPr>
        <xdr:cNvSpPr>
          <a:spLocks/>
        </xdr:cNvSpPr>
      </xdr:nvSpPr>
      <xdr:spPr bwMode="auto">
        <a:xfrm>
          <a:off x="576262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47625</xdr:colOff>
      <xdr:row>0</xdr:row>
      <xdr:rowOff>19050</xdr:rowOff>
    </xdr:from>
    <xdr:to>
      <xdr:col>25</xdr:col>
      <xdr:colOff>228600</xdr:colOff>
      <xdr:row>0</xdr:row>
      <xdr:rowOff>266700</xdr:rowOff>
    </xdr:to>
    <xdr:sp macro="" textlink="">
      <xdr:nvSpPr>
        <xdr:cNvPr id="30" name="正方形/長方形 29">
          <a:extLst>
            <a:ext uri="{FF2B5EF4-FFF2-40B4-BE49-F238E27FC236}">
              <a16:creationId xmlns:a16="http://schemas.microsoft.com/office/drawing/2014/main" id="{2C453CF7-44D8-4B21-9C01-5B5B8327D565}"/>
            </a:ext>
          </a:extLst>
        </xdr:cNvPr>
        <xdr:cNvSpPr/>
      </xdr:nvSpPr>
      <xdr:spPr>
        <a:xfrm>
          <a:off x="3048000"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44</xdr:row>
      <xdr:rowOff>140171</xdr:rowOff>
    </xdr:to>
    <xdr:grpSp>
      <xdr:nvGrpSpPr>
        <xdr:cNvPr id="31" name="グループ化 30">
          <a:extLst>
            <a:ext uri="{FF2B5EF4-FFF2-40B4-BE49-F238E27FC236}">
              <a16:creationId xmlns:a16="http://schemas.microsoft.com/office/drawing/2014/main" id="{1D714D34-4320-4AA3-9FBE-9B5C1933A092}"/>
            </a:ext>
          </a:extLst>
        </xdr:cNvPr>
        <xdr:cNvGrpSpPr/>
      </xdr:nvGrpSpPr>
      <xdr:grpSpPr>
        <a:xfrm>
          <a:off x="0" y="0"/>
          <a:ext cx="2852059" cy="10103321"/>
          <a:chOff x="73477" y="53417"/>
          <a:chExt cx="2852059" cy="10103321"/>
        </a:xfrm>
      </xdr:grpSpPr>
      <xdr:sp macro="" textlink="">
        <xdr:nvSpPr>
          <xdr:cNvPr id="64" name="正方形/長方形 63">
            <a:extLst>
              <a:ext uri="{FF2B5EF4-FFF2-40B4-BE49-F238E27FC236}">
                <a16:creationId xmlns:a16="http://schemas.microsoft.com/office/drawing/2014/main" id="{2C9406F1-B6CF-32C8-F160-5179D7278F45}"/>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5" name="正方形/長方形 74">
            <a:extLst>
              <a:ext uri="{FF2B5EF4-FFF2-40B4-BE49-F238E27FC236}">
                <a16:creationId xmlns:a16="http://schemas.microsoft.com/office/drawing/2014/main" id="{A97C6581-5E3F-BB8B-9087-CE2931DCF1FD}"/>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6" name="正方形/長方形 75">
            <a:extLst>
              <a:ext uri="{FF2B5EF4-FFF2-40B4-BE49-F238E27FC236}">
                <a16:creationId xmlns:a16="http://schemas.microsoft.com/office/drawing/2014/main" id="{68AA63BB-8263-67A5-7FE2-DEB4D6333EAC}"/>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7" name="正方形/長方形 76">
            <a:extLst>
              <a:ext uri="{FF2B5EF4-FFF2-40B4-BE49-F238E27FC236}">
                <a16:creationId xmlns:a16="http://schemas.microsoft.com/office/drawing/2014/main" id="{C6372656-4B0B-C22D-A058-3E93C4878192}"/>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8" name="正方形/長方形 77">
            <a:extLst>
              <a:ext uri="{FF2B5EF4-FFF2-40B4-BE49-F238E27FC236}">
                <a16:creationId xmlns:a16="http://schemas.microsoft.com/office/drawing/2014/main" id="{1C937E31-F1AB-DC1E-551A-A05CF18E62FD}"/>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79" name="正方形/長方形 78">
            <a:extLst>
              <a:ext uri="{FF2B5EF4-FFF2-40B4-BE49-F238E27FC236}">
                <a16:creationId xmlns:a16="http://schemas.microsoft.com/office/drawing/2014/main" id="{5C8CFBE1-8314-A450-B943-D631ED71A214}"/>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0" name="正方形/長方形 79">
            <a:extLst>
              <a:ext uri="{FF2B5EF4-FFF2-40B4-BE49-F238E27FC236}">
                <a16:creationId xmlns:a16="http://schemas.microsoft.com/office/drawing/2014/main" id="{AABAA0F3-A653-0D38-61C9-328F6A07C455}"/>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1" name="正方形/長方形 80">
            <a:extLst>
              <a:ext uri="{FF2B5EF4-FFF2-40B4-BE49-F238E27FC236}">
                <a16:creationId xmlns:a16="http://schemas.microsoft.com/office/drawing/2014/main" id="{8D54C55E-25B6-C1DB-5934-C6DC25BA8599}"/>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2" name="正方形/長方形 81">
            <a:extLst>
              <a:ext uri="{FF2B5EF4-FFF2-40B4-BE49-F238E27FC236}">
                <a16:creationId xmlns:a16="http://schemas.microsoft.com/office/drawing/2014/main" id="{1B4AC318-2321-36B9-33CB-0DD9BB82E0CA}"/>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3" name="四角形: 角度付き 82">
            <a:hlinkClick xmlns:r="http://schemas.openxmlformats.org/officeDocument/2006/relationships" r:id="rId1"/>
            <a:extLst>
              <a:ext uri="{FF2B5EF4-FFF2-40B4-BE49-F238E27FC236}">
                <a16:creationId xmlns:a16="http://schemas.microsoft.com/office/drawing/2014/main" id="{EF008509-323B-C18A-D4F8-7D4D001FD016}"/>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4" name="四角形: 角度付き 83">
            <a:hlinkClick xmlns:r="http://schemas.openxmlformats.org/officeDocument/2006/relationships" r:id="rId2"/>
            <a:extLst>
              <a:ext uri="{FF2B5EF4-FFF2-40B4-BE49-F238E27FC236}">
                <a16:creationId xmlns:a16="http://schemas.microsoft.com/office/drawing/2014/main" id="{6E01D626-4A76-8BA1-D58D-3DDF6065BD5A}"/>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5" name="四角形: 角度付き 84">
            <a:hlinkClick xmlns:r="http://schemas.openxmlformats.org/officeDocument/2006/relationships" r:id="rId3"/>
            <a:extLst>
              <a:ext uri="{FF2B5EF4-FFF2-40B4-BE49-F238E27FC236}">
                <a16:creationId xmlns:a16="http://schemas.microsoft.com/office/drawing/2014/main" id="{C9169166-7505-867A-991E-B01C692F4BCD}"/>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6" name="四角形: 角度付き 85">
            <a:hlinkClick xmlns:r="http://schemas.openxmlformats.org/officeDocument/2006/relationships" r:id="rId4"/>
            <a:extLst>
              <a:ext uri="{FF2B5EF4-FFF2-40B4-BE49-F238E27FC236}">
                <a16:creationId xmlns:a16="http://schemas.microsoft.com/office/drawing/2014/main" id="{8EC5759E-559F-D1BB-7E16-DBBBE35D65FB}"/>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7" name="四角形: 角度付き 86">
            <a:hlinkClick xmlns:r="http://schemas.openxmlformats.org/officeDocument/2006/relationships" r:id="rId5"/>
            <a:extLst>
              <a:ext uri="{FF2B5EF4-FFF2-40B4-BE49-F238E27FC236}">
                <a16:creationId xmlns:a16="http://schemas.microsoft.com/office/drawing/2014/main" id="{70246D4B-6A57-B626-5AD0-7CE4C1FF747D}"/>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8" name="四角形: 角度付き 87">
            <a:hlinkClick xmlns:r="http://schemas.openxmlformats.org/officeDocument/2006/relationships" r:id="rId6"/>
            <a:extLst>
              <a:ext uri="{FF2B5EF4-FFF2-40B4-BE49-F238E27FC236}">
                <a16:creationId xmlns:a16="http://schemas.microsoft.com/office/drawing/2014/main" id="{9289779C-705F-6F0F-6538-5B728705FED0}"/>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89" name="四角形: 角度付き 88">
            <a:hlinkClick xmlns:r="http://schemas.openxmlformats.org/officeDocument/2006/relationships" r:id="rId7"/>
            <a:extLst>
              <a:ext uri="{FF2B5EF4-FFF2-40B4-BE49-F238E27FC236}">
                <a16:creationId xmlns:a16="http://schemas.microsoft.com/office/drawing/2014/main" id="{7670A44D-8F66-27F1-E388-92B62CBB4676}"/>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0" name="四角形: 角度付き 89">
            <a:hlinkClick xmlns:r="http://schemas.openxmlformats.org/officeDocument/2006/relationships" r:id="rId8"/>
            <a:extLst>
              <a:ext uri="{FF2B5EF4-FFF2-40B4-BE49-F238E27FC236}">
                <a16:creationId xmlns:a16="http://schemas.microsoft.com/office/drawing/2014/main" id="{ADB3A2C0-B8EC-FC00-F3CC-D1DF827A402B}"/>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1" name="四角形: 角度付き 90">
            <a:hlinkClick xmlns:r="http://schemas.openxmlformats.org/officeDocument/2006/relationships" r:id="rId9"/>
            <a:extLst>
              <a:ext uri="{FF2B5EF4-FFF2-40B4-BE49-F238E27FC236}">
                <a16:creationId xmlns:a16="http://schemas.microsoft.com/office/drawing/2014/main" id="{5B999E83-6F11-F992-ECD6-61258BB24A36}"/>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2" name="四角形: 角度付き 91">
            <a:hlinkClick xmlns:r="http://schemas.openxmlformats.org/officeDocument/2006/relationships" r:id="rId10"/>
            <a:extLst>
              <a:ext uri="{FF2B5EF4-FFF2-40B4-BE49-F238E27FC236}">
                <a16:creationId xmlns:a16="http://schemas.microsoft.com/office/drawing/2014/main" id="{A2A3CC34-2EED-CCD6-8B66-882836A4BC30}"/>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3" name="四角形: 角度付き 92">
            <a:hlinkClick xmlns:r="http://schemas.openxmlformats.org/officeDocument/2006/relationships" r:id="rId11"/>
            <a:extLst>
              <a:ext uri="{FF2B5EF4-FFF2-40B4-BE49-F238E27FC236}">
                <a16:creationId xmlns:a16="http://schemas.microsoft.com/office/drawing/2014/main" id="{777DB42F-19FB-C497-8AA0-DE01D395AFB7}"/>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4" name="四角形: 角度付き 93">
            <a:hlinkClick xmlns:r="http://schemas.openxmlformats.org/officeDocument/2006/relationships" r:id="rId12"/>
            <a:extLst>
              <a:ext uri="{FF2B5EF4-FFF2-40B4-BE49-F238E27FC236}">
                <a16:creationId xmlns:a16="http://schemas.microsoft.com/office/drawing/2014/main" id="{E6841EDA-971F-18E0-1658-24757A8315E2}"/>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5" name="四角形: 角度付き 94">
            <a:hlinkClick xmlns:r="http://schemas.openxmlformats.org/officeDocument/2006/relationships" r:id="rId13"/>
            <a:extLst>
              <a:ext uri="{FF2B5EF4-FFF2-40B4-BE49-F238E27FC236}">
                <a16:creationId xmlns:a16="http://schemas.microsoft.com/office/drawing/2014/main" id="{52EE0476-B63D-1AB1-EC57-68E071381DA8}"/>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6" name="四角形: 角度付き 95">
            <a:hlinkClick xmlns:r="http://schemas.openxmlformats.org/officeDocument/2006/relationships" r:id="rId14"/>
            <a:extLst>
              <a:ext uri="{FF2B5EF4-FFF2-40B4-BE49-F238E27FC236}">
                <a16:creationId xmlns:a16="http://schemas.microsoft.com/office/drawing/2014/main" id="{58526F4C-CB64-534C-AAD5-B7F138A3848D}"/>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7" name="四角形: 角度付き 96">
            <a:hlinkClick xmlns:r="http://schemas.openxmlformats.org/officeDocument/2006/relationships" r:id="rId15"/>
            <a:extLst>
              <a:ext uri="{FF2B5EF4-FFF2-40B4-BE49-F238E27FC236}">
                <a16:creationId xmlns:a16="http://schemas.microsoft.com/office/drawing/2014/main" id="{C0CDD656-EA56-2333-0675-F17AFBA36979}"/>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8" name="四角形: 角度付き 97">
            <a:hlinkClick xmlns:r="http://schemas.openxmlformats.org/officeDocument/2006/relationships" r:id="rId16"/>
            <a:extLst>
              <a:ext uri="{FF2B5EF4-FFF2-40B4-BE49-F238E27FC236}">
                <a16:creationId xmlns:a16="http://schemas.microsoft.com/office/drawing/2014/main" id="{C68C3AB6-48CF-99B7-195F-DDE8A6DDBE20}"/>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9" name="四角形: 角度付き 98">
            <a:hlinkClick xmlns:r="http://schemas.openxmlformats.org/officeDocument/2006/relationships" r:id="rId17"/>
            <a:extLst>
              <a:ext uri="{FF2B5EF4-FFF2-40B4-BE49-F238E27FC236}">
                <a16:creationId xmlns:a16="http://schemas.microsoft.com/office/drawing/2014/main" id="{EE062FE3-727D-82C8-90F3-2C3B1A0A4B7B}"/>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0" name="四角形: 角度付き 99">
            <a:hlinkClick xmlns:r="http://schemas.openxmlformats.org/officeDocument/2006/relationships" r:id="rId18"/>
            <a:extLst>
              <a:ext uri="{FF2B5EF4-FFF2-40B4-BE49-F238E27FC236}">
                <a16:creationId xmlns:a16="http://schemas.microsoft.com/office/drawing/2014/main" id="{36B7DD57-6304-87F1-F8A3-6A28C3ECAD94}"/>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1" name="四角形: 角度付き 100">
            <a:hlinkClick xmlns:r="http://schemas.openxmlformats.org/officeDocument/2006/relationships" r:id="rId19"/>
            <a:extLst>
              <a:ext uri="{FF2B5EF4-FFF2-40B4-BE49-F238E27FC236}">
                <a16:creationId xmlns:a16="http://schemas.microsoft.com/office/drawing/2014/main" id="{7B8AD387-9348-65DF-E75A-65206409B392}"/>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2" name="四角形: 角度付き 101">
            <a:hlinkClick xmlns:r="http://schemas.openxmlformats.org/officeDocument/2006/relationships" r:id="rId20"/>
            <a:extLst>
              <a:ext uri="{FF2B5EF4-FFF2-40B4-BE49-F238E27FC236}">
                <a16:creationId xmlns:a16="http://schemas.microsoft.com/office/drawing/2014/main" id="{8E941547-AEF6-73AB-8A5D-A558D66ED16E}"/>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3" name="四角形: 角度付き 102">
            <a:hlinkClick xmlns:r="http://schemas.openxmlformats.org/officeDocument/2006/relationships" r:id="rId21"/>
            <a:extLst>
              <a:ext uri="{FF2B5EF4-FFF2-40B4-BE49-F238E27FC236}">
                <a16:creationId xmlns:a16="http://schemas.microsoft.com/office/drawing/2014/main" id="{AEFAE7AE-7894-0547-12C2-92A3B3453D1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4" name="四角形: 角度付き 103">
            <a:hlinkClick xmlns:r="http://schemas.openxmlformats.org/officeDocument/2006/relationships" r:id="rId22"/>
            <a:extLst>
              <a:ext uri="{FF2B5EF4-FFF2-40B4-BE49-F238E27FC236}">
                <a16:creationId xmlns:a16="http://schemas.microsoft.com/office/drawing/2014/main" id="{B670FD29-FECF-F8A1-A34F-AEF45A8962D4}"/>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5" name="四角形: 角度付き 104">
            <a:hlinkClick xmlns:r="http://schemas.openxmlformats.org/officeDocument/2006/relationships" r:id="rId23"/>
            <a:extLst>
              <a:ext uri="{FF2B5EF4-FFF2-40B4-BE49-F238E27FC236}">
                <a16:creationId xmlns:a16="http://schemas.microsoft.com/office/drawing/2014/main" id="{C60EE788-6E27-947A-4E11-70A42EF8B026}"/>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6" name="四角形: 角度付き 105">
            <a:hlinkClick xmlns:r="http://schemas.openxmlformats.org/officeDocument/2006/relationships" r:id="rId24"/>
            <a:extLst>
              <a:ext uri="{FF2B5EF4-FFF2-40B4-BE49-F238E27FC236}">
                <a16:creationId xmlns:a16="http://schemas.microsoft.com/office/drawing/2014/main" id="{896E6E40-F4CA-99F8-70DB-EC8D5FB7FB67}"/>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72FE29F9-1EBA-2CD1-83E8-69D260090560}"/>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16E2A3FE-7E9D-D419-E041-590798A310F3}"/>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200025</xdr:colOff>
      <xdr:row>26</xdr:row>
      <xdr:rowOff>28574</xdr:rowOff>
    </xdr:from>
    <xdr:to>
      <xdr:col>9</xdr:col>
      <xdr:colOff>247650</xdr:colOff>
      <xdr:row>29</xdr:row>
      <xdr:rowOff>247649</xdr:rowOff>
    </xdr:to>
    <xdr:sp macro="" textlink="">
      <xdr:nvSpPr>
        <xdr:cNvPr id="2" name="AutoShape 51">
          <a:extLst>
            <a:ext uri="{FF2B5EF4-FFF2-40B4-BE49-F238E27FC236}">
              <a16:creationId xmlns:a16="http://schemas.microsoft.com/office/drawing/2014/main" id="{E984FE3F-3E14-4B7D-A05A-6EF1C7EAC648}"/>
            </a:ext>
          </a:extLst>
        </xdr:cNvPr>
        <xdr:cNvSpPr>
          <a:spLocks/>
        </xdr:cNvSpPr>
      </xdr:nvSpPr>
      <xdr:spPr bwMode="auto">
        <a:xfrm>
          <a:off x="5257800" y="5857874"/>
          <a:ext cx="47625" cy="11715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33</xdr:row>
      <xdr:rowOff>0</xdr:rowOff>
    </xdr:from>
    <xdr:to>
      <xdr:col>10</xdr:col>
      <xdr:colOff>133350</xdr:colOff>
      <xdr:row>36</xdr:row>
      <xdr:rowOff>0</xdr:rowOff>
    </xdr:to>
    <xdr:sp macro="" textlink="">
      <xdr:nvSpPr>
        <xdr:cNvPr id="3" name="AutoShape 52">
          <a:extLst>
            <a:ext uri="{FF2B5EF4-FFF2-40B4-BE49-F238E27FC236}">
              <a16:creationId xmlns:a16="http://schemas.microsoft.com/office/drawing/2014/main" id="{259AA649-2B8D-4798-A9A3-D0818A5E3853}"/>
            </a:ext>
          </a:extLst>
        </xdr:cNvPr>
        <xdr:cNvSpPr>
          <a:spLocks/>
        </xdr:cNvSpPr>
      </xdr:nvSpPr>
      <xdr:spPr bwMode="auto">
        <a:xfrm>
          <a:off x="2362200" y="76581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9524</xdr:colOff>
      <xdr:row>26</xdr:row>
      <xdr:rowOff>1</xdr:rowOff>
    </xdr:from>
    <xdr:to>
      <xdr:col>24</xdr:col>
      <xdr:colOff>95249</xdr:colOff>
      <xdr:row>29</xdr:row>
      <xdr:rowOff>209551</xdr:rowOff>
    </xdr:to>
    <xdr:sp macro="" textlink="">
      <xdr:nvSpPr>
        <xdr:cNvPr id="4" name="AutoShape 53">
          <a:extLst>
            <a:ext uri="{FF2B5EF4-FFF2-40B4-BE49-F238E27FC236}">
              <a16:creationId xmlns:a16="http://schemas.microsoft.com/office/drawing/2014/main" id="{2A911E58-E537-412F-BE13-A798B07BFF6F}"/>
            </a:ext>
          </a:extLst>
        </xdr:cNvPr>
        <xdr:cNvSpPr>
          <a:spLocks/>
        </xdr:cNvSpPr>
      </xdr:nvSpPr>
      <xdr:spPr bwMode="auto">
        <a:xfrm>
          <a:off x="8762999" y="5829301"/>
          <a:ext cx="85725" cy="116205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33</xdr:row>
      <xdr:rowOff>0</xdr:rowOff>
    </xdr:from>
    <xdr:to>
      <xdr:col>24</xdr:col>
      <xdr:colOff>85725</xdr:colOff>
      <xdr:row>36</xdr:row>
      <xdr:rowOff>9525</xdr:rowOff>
    </xdr:to>
    <xdr:sp macro="" textlink="">
      <xdr:nvSpPr>
        <xdr:cNvPr id="5" name="AutoShape 54">
          <a:extLst>
            <a:ext uri="{FF2B5EF4-FFF2-40B4-BE49-F238E27FC236}">
              <a16:creationId xmlns:a16="http://schemas.microsoft.com/office/drawing/2014/main" id="{4147F1F3-31C1-4D92-A60D-B02B0FFAC12B}"/>
            </a:ext>
          </a:extLst>
        </xdr:cNvPr>
        <xdr:cNvSpPr>
          <a:spLocks/>
        </xdr:cNvSpPr>
      </xdr:nvSpPr>
      <xdr:spPr bwMode="auto">
        <a:xfrm>
          <a:off x="5762625" y="76581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0</xdr:row>
      <xdr:rowOff>19050</xdr:rowOff>
    </xdr:from>
    <xdr:to>
      <xdr:col>25</xdr:col>
      <xdr:colOff>219075</xdr:colOff>
      <xdr:row>0</xdr:row>
      <xdr:rowOff>266700</xdr:rowOff>
    </xdr:to>
    <xdr:sp macro="" textlink="">
      <xdr:nvSpPr>
        <xdr:cNvPr id="30" name="正方形/長方形 29">
          <a:extLst>
            <a:ext uri="{FF2B5EF4-FFF2-40B4-BE49-F238E27FC236}">
              <a16:creationId xmlns:a16="http://schemas.microsoft.com/office/drawing/2014/main" id="{0A1ED29A-0E12-4EE8-A89E-25CB6B832AF7}"/>
            </a:ext>
          </a:extLst>
        </xdr:cNvPr>
        <xdr:cNvSpPr/>
      </xdr:nvSpPr>
      <xdr:spPr>
        <a:xfrm>
          <a:off x="3038475"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42</xdr:row>
      <xdr:rowOff>6821</xdr:rowOff>
    </xdr:to>
    <xdr:grpSp>
      <xdr:nvGrpSpPr>
        <xdr:cNvPr id="31" name="グループ化 30">
          <a:extLst>
            <a:ext uri="{FF2B5EF4-FFF2-40B4-BE49-F238E27FC236}">
              <a16:creationId xmlns:a16="http://schemas.microsoft.com/office/drawing/2014/main" id="{924EA40C-DC5A-4C4A-B231-E802E055AA91}"/>
            </a:ext>
          </a:extLst>
        </xdr:cNvPr>
        <xdr:cNvGrpSpPr/>
      </xdr:nvGrpSpPr>
      <xdr:grpSpPr>
        <a:xfrm>
          <a:off x="0" y="0"/>
          <a:ext cx="2852059" cy="10103321"/>
          <a:chOff x="73477" y="53417"/>
          <a:chExt cx="2852059" cy="10103321"/>
        </a:xfrm>
      </xdr:grpSpPr>
      <xdr:sp macro="" textlink="">
        <xdr:nvSpPr>
          <xdr:cNvPr id="64" name="正方形/長方形 63">
            <a:extLst>
              <a:ext uri="{FF2B5EF4-FFF2-40B4-BE49-F238E27FC236}">
                <a16:creationId xmlns:a16="http://schemas.microsoft.com/office/drawing/2014/main" id="{FE47B667-EEBA-3623-7378-F9CD220F212B}"/>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5" name="正方形/長方形 74">
            <a:extLst>
              <a:ext uri="{FF2B5EF4-FFF2-40B4-BE49-F238E27FC236}">
                <a16:creationId xmlns:a16="http://schemas.microsoft.com/office/drawing/2014/main" id="{5D314702-D29A-D093-EF98-751C1D0EACA3}"/>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6" name="正方形/長方形 75">
            <a:extLst>
              <a:ext uri="{FF2B5EF4-FFF2-40B4-BE49-F238E27FC236}">
                <a16:creationId xmlns:a16="http://schemas.microsoft.com/office/drawing/2014/main" id="{598909D9-8E53-ADC4-5204-DCB2D3726A1C}"/>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7" name="正方形/長方形 76">
            <a:extLst>
              <a:ext uri="{FF2B5EF4-FFF2-40B4-BE49-F238E27FC236}">
                <a16:creationId xmlns:a16="http://schemas.microsoft.com/office/drawing/2014/main" id="{026F6CCA-4DC6-DC58-DF06-2A6482053A5D}"/>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8" name="正方形/長方形 77">
            <a:extLst>
              <a:ext uri="{FF2B5EF4-FFF2-40B4-BE49-F238E27FC236}">
                <a16:creationId xmlns:a16="http://schemas.microsoft.com/office/drawing/2014/main" id="{20AD8E87-E772-07A6-EB7C-38F48B2BABE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79" name="正方形/長方形 78">
            <a:extLst>
              <a:ext uri="{FF2B5EF4-FFF2-40B4-BE49-F238E27FC236}">
                <a16:creationId xmlns:a16="http://schemas.microsoft.com/office/drawing/2014/main" id="{214F3199-ACC0-5235-34D1-F732FF78BF4B}"/>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0" name="正方形/長方形 79">
            <a:extLst>
              <a:ext uri="{FF2B5EF4-FFF2-40B4-BE49-F238E27FC236}">
                <a16:creationId xmlns:a16="http://schemas.microsoft.com/office/drawing/2014/main" id="{6DC3CCE1-5D79-DA4D-9B61-8FBC398F9075}"/>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1" name="正方形/長方形 80">
            <a:extLst>
              <a:ext uri="{FF2B5EF4-FFF2-40B4-BE49-F238E27FC236}">
                <a16:creationId xmlns:a16="http://schemas.microsoft.com/office/drawing/2014/main" id="{8F12F442-2D0E-EAC8-7929-BDBC8FD0FEC2}"/>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2" name="正方形/長方形 81">
            <a:extLst>
              <a:ext uri="{FF2B5EF4-FFF2-40B4-BE49-F238E27FC236}">
                <a16:creationId xmlns:a16="http://schemas.microsoft.com/office/drawing/2014/main" id="{F9EB7229-8819-92B8-B09A-25D00FDAAE8B}"/>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3" name="四角形: 角度付き 82">
            <a:hlinkClick xmlns:r="http://schemas.openxmlformats.org/officeDocument/2006/relationships" r:id="rId1"/>
            <a:extLst>
              <a:ext uri="{FF2B5EF4-FFF2-40B4-BE49-F238E27FC236}">
                <a16:creationId xmlns:a16="http://schemas.microsoft.com/office/drawing/2014/main" id="{19144779-92DB-1463-3F57-26F6EA8C97CB}"/>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4" name="四角形: 角度付き 83">
            <a:hlinkClick xmlns:r="http://schemas.openxmlformats.org/officeDocument/2006/relationships" r:id="rId2"/>
            <a:extLst>
              <a:ext uri="{FF2B5EF4-FFF2-40B4-BE49-F238E27FC236}">
                <a16:creationId xmlns:a16="http://schemas.microsoft.com/office/drawing/2014/main" id="{224F614C-D5C9-FA67-4B2A-23BF5C8FF6C1}"/>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5" name="四角形: 角度付き 84">
            <a:hlinkClick xmlns:r="http://schemas.openxmlformats.org/officeDocument/2006/relationships" r:id="rId3"/>
            <a:extLst>
              <a:ext uri="{FF2B5EF4-FFF2-40B4-BE49-F238E27FC236}">
                <a16:creationId xmlns:a16="http://schemas.microsoft.com/office/drawing/2014/main" id="{3550448D-5B92-F361-8AD3-5CE26508A570}"/>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6" name="四角形: 角度付き 85">
            <a:hlinkClick xmlns:r="http://schemas.openxmlformats.org/officeDocument/2006/relationships" r:id="rId4"/>
            <a:extLst>
              <a:ext uri="{FF2B5EF4-FFF2-40B4-BE49-F238E27FC236}">
                <a16:creationId xmlns:a16="http://schemas.microsoft.com/office/drawing/2014/main" id="{7073FF15-1050-09F8-D259-F206EFF64F69}"/>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7" name="四角形: 角度付き 86">
            <a:hlinkClick xmlns:r="http://schemas.openxmlformats.org/officeDocument/2006/relationships" r:id="rId5"/>
            <a:extLst>
              <a:ext uri="{FF2B5EF4-FFF2-40B4-BE49-F238E27FC236}">
                <a16:creationId xmlns:a16="http://schemas.microsoft.com/office/drawing/2014/main" id="{71B4B728-49C7-1E53-22FE-06E3FFBF9BDC}"/>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8" name="四角形: 角度付き 87">
            <a:hlinkClick xmlns:r="http://schemas.openxmlformats.org/officeDocument/2006/relationships" r:id="rId6"/>
            <a:extLst>
              <a:ext uri="{FF2B5EF4-FFF2-40B4-BE49-F238E27FC236}">
                <a16:creationId xmlns:a16="http://schemas.microsoft.com/office/drawing/2014/main" id="{213000A3-8E22-641D-2B4A-4262E96C7F2C}"/>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89" name="四角形: 角度付き 88">
            <a:hlinkClick xmlns:r="http://schemas.openxmlformats.org/officeDocument/2006/relationships" r:id="rId7"/>
            <a:extLst>
              <a:ext uri="{FF2B5EF4-FFF2-40B4-BE49-F238E27FC236}">
                <a16:creationId xmlns:a16="http://schemas.microsoft.com/office/drawing/2014/main" id="{C0ECF7C3-6F5E-D316-D41B-8E1DE2320CF6}"/>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0" name="四角形: 角度付き 89">
            <a:hlinkClick xmlns:r="http://schemas.openxmlformats.org/officeDocument/2006/relationships" r:id="rId8"/>
            <a:extLst>
              <a:ext uri="{FF2B5EF4-FFF2-40B4-BE49-F238E27FC236}">
                <a16:creationId xmlns:a16="http://schemas.microsoft.com/office/drawing/2014/main" id="{89A162A6-A66B-DBFC-3F5F-A1B2686DB410}"/>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1" name="四角形: 角度付き 90">
            <a:hlinkClick xmlns:r="http://schemas.openxmlformats.org/officeDocument/2006/relationships" r:id="rId9"/>
            <a:extLst>
              <a:ext uri="{FF2B5EF4-FFF2-40B4-BE49-F238E27FC236}">
                <a16:creationId xmlns:a16="http://schemas.microsoft.com/office/drawing/2014/main" id="{FBC09291-C6E9-1ECA-D9C4-B9E13B1B61D7}"/>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2" name="四角形: 角度付き 91">
            <a:hlinkClick xmlns:r="http://schemas.openxmlformats.org/officeDocument/2006/relationships" r:id="rId10"/>
            <a:extLst>
              <a:ext uri="{FF2B5EF4-FFF2-40B4-BE49-F238E27FC236}">
                <a16:creationId xmlns:a16="http://schemas.microsoft.com/office/drawing/2014/main" id="{7A90CCD1-7F63-746E-847C-B4F5BB7097CF}"/>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3" name="四角形: 角度付き 92">
            <a:hlinkClick xmlns:r="http://schemas.openxmlformats.org/officeDocument/2006/relationships" r:id="rId11"/>
            <a:extLst>
              <a:ext uri="{FF2B5EF4-FFF2-40B4-BE49-F238E27FC236}">
                <a16:creationId xmlns:a16="http://schemas.microsoft.com/office/drawing/2014/main" id="{C59CBA0C-B979-CF18-D771-DCE6E187F4F4}"/>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4" name="四角形: 角度付き 93">
            <a:hlinkClick xmlns:r="http://schemas.openxmlformats.org/officeDocument/2006/relationships" r:id="rId12"/>
            <a:extLst>
              <a:ext uri="{FF2B5EF4-FFF2-40B4-BE49-F238E27FC236}">
                <a16:creationId xmlns:a16="http://schemas.microsoft.com/office/drawing/2014/main" id="{0CAD2EB0-8885-4AB1-6BE6-6C57F78D60BB}"/>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5" name="四角形: 角度付き 94">
            <a:hlinkClick xmlns:r="http://schemas.openxmlformats.org/officeDocument/2006/relationships" r:id="rId13"/>
            <a:extLst>
              <a:ext uri="{FF2B5EF4-FFF2-40B4-BE49-F238E27FC236}">
                <a16:creationId xmlns:a16="http://schemas.microsoft.com/office/drawing/2014/main" id="{305B3C77-2749-F43A-8DA9-785FDA17E2F9}"/>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6" name="四角形: 角度付き 95">
            <a:hlinkClick xmlns:r="http://schemas.openxmlformats.org/officeDocument/2006/relationships" r:id="rId14"/>
            <a:extLst>
              <a:ext uri="{FF2B5EF4-FFF2-40B4-BE49-F238E27FC236}">
                <a16:creationId xmlns:a16="http://schemas.microsoft.com/office/drawing/2014/main" id="{2B735856-2BA3-4582-6FBD-3A16BE1F25C4}"/>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7" name="四角形: 角度付き 96">
            <a:hlinkClick xmlns:r="http://schemas.openxmlformats.org/officeDocument/2006/relationships" r:id="rId15"/>
            <a:extLst>
              <a:ext uri="{FF2B5EF4-FFF2-40B4-BE49-F238E27FC236}">
                <a16:creationId xmlns:a16="http://schemas.microsoft.com/office/drawing/2014/main" id="{14970FB4-0B0A-1C31-6965-80CCBBB997FC}"/>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8" name="四角形: 角度付き 97">
            <a:hlinkClick xmlns:r="http://schemas.openxmlformats.org/officeDocument/2006/relationships" r:id="rId16"/>
            <a:extLst>
              <a:ext uri="{FF2B5EF4-FFF2-40B4-BE49-F238E27FC236}">
                <a16:creationId xmlns:a16="http://schemas.microsoft.com/office/drawing/2014/main" id="{6C7F29C1-2311-908B-1FDD-2BD98BB8B12D}"/>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9" name="四角形: 角度付き 98">
            <a:hlinkClick xmlns:r="http://schemas.openxmlformats.org/officeDocument/2006/relationships" r:id="rId17"/>
            <a:extLst>
              <a:ext uri="{FF2B5EF4-FFF2-40B4-BE49-F238E27FC236}">
                <a16:creationId xmlns:a16="http://schemas.microsoft.com/office/drawing/2014/main" id="{6E32EF56-632C-7965-F392-9BF4533270E4}"/>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0" name="四角形: 角度付き 99">
            <a:hlinkClick xmlns:r="http://schemas.openxmlformats.org/officeDocument/2006/relationships" r:id="rId18"/>
            <a:extLst>
              <a:ext uri="{FF2B5EF4-FFF2-40B4-BE49-F238E27FC236}">
                <a16:creationId xmlns:a16="http://schemas.microsoft.com/office/drawing/2014/main" id="{A3D08BC9-A8A6-43D8-6EE4-479B6B56F35E}"/>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1" name="四角形: 角度付き 100">
            <a:hlinkClick xmlns:r="http://schemas.openxmlformats.org/officeDocument/2006/relationships" r:id="rId19"/>
            <a:extLst>
              <a:ext uri="{FF2B5EF4-FFF2-40B4-BE49-F238E27FC236}">
                <a16:creationId xmlns:a16="http://schemas.microsoft.com/office/drawing/2014/main" id="{8D6146A3-8641-BF20-8155-10D53B992589}"/>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2" name="四角形: 角度付き 101">
            <a:hlinkClick xmlns:r="http://schemas.openxmlformats.org/officeDocument/2006/relationships" r:id="rId20"/>
            <a:extLst>
              <a:ext uri="{FF2B5EF4-FFF2-40B4-BE49-F238E27FC236}">
                <a16:creationId xmlns:a16="http://schemas.microsoft.com/office/drawing/2014/main" id="{AADDFA23-8F91-2BB3-A2E2-ECB4D00BED5D}"/>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3" name="四角形: 角度付き 102">
            <a:hlinkClick xmlns:r="http://schemas.openxmlformats.org/officeDocument/2006/relationships" r:id="rId21"/>
            <a:extLst>
              <a:ext uri="{FF2B5EF4-FFF2-40B4-BE49-F238E27FC236}">
                <a16:creationId xmlns:a16="http://schemas.microsoft.com/office/drawing/2014/main" id="{658A17E4-5485-9687-135F-45CEA9F8C259}"/>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4" name="四角形: 角度付き 103">
            <a:hlinkClick xmlns:r="http://schemas.openxmlformats.org/officeDocument/2006/relationships" r:id="rId22"/>
            <a:extLst>
              <a:ext uri="{FF2B5EF4-FFF2-40B4-BE49-F238E27FC236}">
                <a16:creationId xmlns:a16="http://schemas.microsoft.com/office/drawing/2014/main" id="{F349B8DA-0DE9-5AE3-A8C4-D25468EAA461}"/>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5" name="四角形: 角度付き 104">
            <a:hlinkClick xmlns:r="http://schemas.openxmlformats.org/officeDocument/2006/relationships" r:id="rId23"/>
            <a:extLst>
              <a:ext uri="{FF2B5EF4-FFF2-40B4-BE49-F238E27FC236}">
                <a16:creationId xmlns:a16="http://schemas.microsoft.com/office/drawing/2014/main" id="{D35AC924-7EED-EBD9-4711-1AB06516C492}"/>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6" name="四角形: 角度付き 105">
            <a:hlinkClick xmlns:r="http://schemas.openxmlformats.org/officeDocument/2006/relationships" r:id="rId24"/>
            <a:extLst>
              <a:ext uri="{FF2B5EF4-FFF2-40B4-BE49-F238E27FC236}">
                <a16:creationId xmlns:a16="http://schemas.microsoft.com/office/drawing/2014/main" id="{1F4F48EC-170B-7855-E304-229874E1E7E5}"/>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F6A26156-46B1-5F99-7009-23D920ABD243}"/>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E54DA56E-DEA6-E928-ADA1-20049D85DE52}"/>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2852059</xdr:colOff>
      <xdr:row>41</xdr:row>
      <xdr:rowOff>187796</xdr:rowOff>
    </xdr:to>
    <xdr:grpSp>
      <xdr:nvGrpSpPr>
        <xdr:cNvPr id="38" name="グループ化 37">
          <a:extLst>
            <a:ext uri="{FF2B5EF4-FFF2-40B4-BE49-F238E27FC236}">
              <a16:creationId xmlns:a16="http://schemas.microsoft.com/office/drawing/2014/main" id="{EBFB1662-0E93-481A-8FDD-F9179B7EB7AC}"/>
            </a:ext>
          </a:extLst>
        </xdr:cNvPr>
        <xdr:cNvGrpSpPr/>
      </xdr:nvGrpSpPr>
      <xdr:grpSpPr>
        <a:xfrm>
          <a:off x="0" y="0"/>
          <a:ext cx="2852059" cy="10103321"/>
          <a:chOff x="73477" y="53417"/>
          <a:chExt cx="2852059" cy="10103321"/>
        </a:xfrm>
      </xdr:grpSpPr>
      <xdr:sp macro="" textlink="">
        <xdr:nvSpPr>
          <xdr:cNvPr id="39" name="正方形/長方形 38">
            <a:extLst>
              <a:ext uri="{FF2B5EF4-FFF2-40B4-BE49-F238E27FC236}">
                <a16:creationId xmlns:a16="http://schemas.microsoft.com/office/drawing/2014/main" id="{75EC0E21-B1DB-9D79-CE86-D4F5BB8D9DAC}"/>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40" name="正方形/長方形 39">
            <a:extLst>
              <a:ext uri="{FF2B5EF4-FFF2-40B4-BE49-F238E27FC236}">
                <a16:creationId xmlns:a16="http://schemas.microsoft.com/office/drawing/2014/main" id="{8C944561-6070-5865-19EB-31DA6508306F}"/>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41" name="正方形/長方形 40">
            <a:extLst>
              <a:ext uri="{FF2B5EF4-FFF2-40B4-BE49-F238E27FC236}">
                <a16:creationId xmlns:a16="http://schemas.microsoft.com/office/drawing/2014/main" id="{D6895694-00E6-172B-A518-FE4825D44703}"/>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42" name="正方形/長方形 41">
            <a:extLst>
              <a:ext uri="{FF2B5EF4-FFF2-40B4-BE49-F238E27FC236}">
                <a16:creationId xmlns:a16="http://schemas.microsoft.com/office/drawing/2014/main" id="{4255B451-01BD-484F-6EEA-98148754D7C5}"/>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43" name="正方形/長方形 42">
            <a:extLst>
              <a:ext uri="{FF2B5EF4-FFF2-40B4-BE49-F238E27FC236}">
                <a16:creationId xmlns:a16="http://schemas.microsoft.com/office/drawing/2014/main" id="{9686345F-BDF9-B32F-67BA-8F0790D98FB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44" name="正方形/長方形 43">
            <a:extLst>
              <a:ext uri="{FF2B5EF4-FFF2-40B4-BE49-F238E27FC236}">
                <a16:creationId xmlns:a16="http://schemas.microsoft.com/office/drawing/2014/main" id="{435A354A-1875-C445-62E1-078112F894A6}"/>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45" name="正方形/長方形 44">
            <a:extLst>
              <a:ext uri="{FF2B5EF4-FFF2-40B4-BE49-F238E27FC236}">
                <a16:creationId xmlns:a16="http://schemas.microsoft.com/office/drawing/2014/main" id="{950FF342-BA39-B59A-FF63-8D80EE005C4A}"/>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46" name="正方形/長方形 45">
            <a:extLst>
              <a:ext uri="{FF2B5EF4-FFF2-40B4-BE49-F238E27FC236}">
                <a16:creationId xmlns:a16="http://schemas.microsoft.com/office/drawing/2014/main" id="{C44BAF92-6B9B-0FB1-5008-01A73FF3D9CF}"/>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47" name="正方形/長方形 46">
            <a:extLst>
              <a:ext uri="{FF2B5EF4-FFF2-40B4-BE49-F238E27FC236}">
                <a16:creationId xmlns:a16="http://schemas.microsoft.com/office/drawing/2014/main" id="{6CA056D4-AF71-DF9B-7906-309CEB127B37}"/>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48" name="四角形: 角度付き 47">
            <a:hlinkClick xmlns:r="http://schemas.openxmlformats.org/officeDocument/2006/relationships" r:id="rId1"/>
            <a:extLst>
              <a:ext uri="{FF2B5EF4-FFF2-40B4-BE49-F238E27FC236}">
                <a16:creationId xmlns:a16="http://schemas.microsoft.com/office/drawing/2014/main" id="{28126741-F26D-C73F-219E-421CD95C45D3}"/>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49" name="四角形: 角度付き 48">
            <a:hlinkClick xmlns:r="http://schemas.openxmlformats.org/officeDocument/2006/relationships" r:id="rId2"/>
            <a:extLst>
              <a:ext uri="{FF2B5EF4-FFF2-40B4-BE49-F238E27FC236}">
                <a16:creationId xmlns:a16="http://schemas.microsoft.com/office/drawing/2014/main" id="{2394026D-8A45-924B-168E-2C232D5B54E5}"/>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50" name="四角形: 角度付き 49">
            <a:hlinkClick xmlns:r="http://schemas.openxmlformats.org/officeDocument/2006/relationships" r:id="rId3"/>
            <a:extLst>
              <a:ext uri="{FF2B5EF4-FFF2-40B4-BE49-F238E27FC236}">
                <a16:creationId xmlns:a16="http://schemas.microsoft.com/office/drawing/2014/main" id="{BD711700-6C22-3722-0701-50AE56D095B9}"/>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51" name="四角形: 角度付き 50">
            <a:hlinkClick xmlns:r="http://schemas.openxmlformats.org/officeDocument/2006/relationships" r:id="rId4"/>
            <a:extLst>
              <a:ext uri="{FF2B5EF4-FFF2-40B4-BE49-F238E27FC236}">
                <a16:creationId xmlns:a16="http://schemas.microsoft.com/office/drawing/2014/main" id="{BB8FA597-F476-C4FB-9A21-38E554886411}"/>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52" name="四角形: 角度付き 51">
            <a:hlinkClick xmlns:r="http://schemas.openxmlformats.org/officeDocument/2006/relationships" r:id="rId5"/>
            <a:extLst>
              <a:ext uri="{FF2B5EF4-FFF2-40B4-BE49-F238E27FC236}">
                <a16:creationId xmlns:a16="http://schemas.microsoft.com/office/drawing/2014/main" id="{7FA66BFF-D610-CCD1-33CD-F5061240AD17}"/>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53" name="四角形: 角度付き 52">
            <a:hlinkClick xmlns:r="http://schemas.openxmlformats.org/officeDocument/2006/relationships" r:id="rId6"/>
            <a:extLst>
              <a:ext uri="{FF2B5EF4-FFF2-40B4-BE49-F238E27FC236}">
                <a16:creationId xmlns:a16="http://schemas.microsoft.com/office/drawing/2014/main" id="{F4F57968-119D-1FEB-3E66-2D8B5724633B}"/>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54" name="四角形: 角度付き 53">
            <a:hlinkClick xmlns:r="http://schemas.openxmlformats.org/officeDocument/2006/relationships" r:id="rId7"/>
            <a:extLst>
              <a:ext uri="{FF2B5EF4-FFF2-40B4-BE49-F238E27FC236}">
                <a16:creationId xmlns:a16="http://schemas.microsoft.com/office/drawing/2014/main" id="{7DE6C8BA-D22D-448E-7ACA-D5F7802895C0}"/>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55" name="四角形: 角度付き 54">
            <a:hlinkClick xmlns:r="http://schemas.openxmlformats.org/officeDocument/2006/relationships" r:id="rId8"/>
            <a:extLst>
              <a:ext uri="{FF2B5EF4-FFF2-40B4-BE49-F238E27FC236}">
                <a16:creationId xmlns:a16="http://schemas.microsoft.com/office/drawing/2014/main" id="{F568FC52-2174-D2CD-E620-6DF74CCD35DF}"/>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56" name="四角形: 角度付き 55">
            <a:hlinkClick xmlns:r="http://schemas.openxmlformats.org/officeDocument/2006/relationships" r:id="rId9"/>
            <a:extLst>
              <a:ext uri="{FF2B5EF4-FFF2-40B4-BE49-F238E27FC236}">
                <a16:creationId xmlns:a16="http://schemas.microsoft.com/office/drawing/2014/main" id="{88FB46BD-E9ED-5A2E-37BA-A7BABC6E8624}"/>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57" name="四角形: 角度付き 56">
            <a:hlinkClick xmlns:r="http://schemas.openxmlformats.org/officeDocument/2006/relationships" r:id="rId10"/>
            <a:extLst>
              <a:ext uri="{FF2B5EF4-FFF2-40B4-BE49-F238E27FC236}">
                <a16:creationId xmlns:a16="http://schemas.microsoft.com/office/drawing/2014/main" id="{771E2328-46B6-C9E0-2ED3-40CE3EE8C764}"/>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58" name="四角形: 角度付き 57">
            <a:hlinkClick xmlns:r="http://schemas.openxmlformats.org/officeDocument/2006/relationships" r:id="rId11"/>
            <a:extLst>
              <a:ext uri="{FF2B5EF4-FFF2-40B4-BE49-F238E27FC236}">
                <a16:creationId xmlns:a16="http://schemas.microsoft.com/office/drawing/2014/main" id="{D91417C1-D68C-4C64-3337-6B49F057B13D}"/>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59" name="四角形: 角度付き 58">
            <a:hlinkClick xmlns:r="http://schemas.openxmlformats.org/officeDocument/2006/relationships" r:id="rId12"/>
            <a:extLst>
              <a:ext uri="{FF2B5EF4-FFF2-40B4-BE49-F238E27FC236}">
                <a16:creationId xmlns:a16="http://schemas.microsoft.com/office/drawing/2014/main" id="{F2C1DA26-E69B-512A-48BA-6C001C13BEA6}"/>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60" name="四角形: 角度付き 59">
            <a:hlinkClick xmlns:r="http://schemas.openxmlformats.org/officeDocument/2006/relationships" r:id="rId13"/>
            <a:extLst>
              <a:ext uri="{FF2B5EF4-FFF2-40B4-BE49-F238E27FC236}">
                <a16:creationId xmlns:a16="http://schemas.microsoft.com/office/drawing/2014/main" id="{02215CF5-A456-2856-87A7-A6F5C2876BD1}"/>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61" name="四角形: 角度付き 60">
            <a:hlinkClick xmlns:r="http://schemas.openxmlformats.org/officeDocument/2006/relationships" r:id="rId14"/>
            <a:extLst>
              <a:ext uri="{FF2B5EF4-FFF2-40B4-BE49-F238E27FC236}">
                <a16:creationId xmlns:a16="http://schemas.microsoft.com/office/drawing/2014/main" id="{906A94E3-F808-0F12-F822-CA0BB53284BC}"/>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62" name="四角形: 角度付き 61">
            <a:hlinkClick xmlns:r="http://schemas.openxmlformats.org/officeDocument/2006/relationships" r:id="rId15"/>
            <a:extLst>
              <a:ext uri="{FF2B5EF4-FFF2-40B4-BE49-F238E27FC236}">
                <a16:creationId xmlns:a16="http://schemas.microsoft.com/office/drawing/2014/main" id="{1D58E57D-38A0-E376-DB61-AB95DCF00B27}"/>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63" name="四角形: 角度付き 62">
            <a:hlinkClick xmlns:r="http://schemas.openxmlformats.org/officeDocument/2006/relationships" r:id="rId16"/>
            <a:extLst>
              <a:ext uri="{FF2B5EF4-FFF2-40B4-BE49-F238E27FC236}">
                <a16:creationId xmlns:a16="http://schemas.microsoft.com/office/drawing/2014/main" id="{50310A9E-77BF-53BD-8B78-CA08037E894A}"/>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64" name="四角形: 角度付き 63">
            <a:hlinkClick xmlns:r="http://schemas.openxmlformats.org/officeDocument/2006/relationships" r:id="rId17"/>
            <a:extLst>
              <a:ext uri="{FF2B5EF4-FFF2-40B4-BE49-F238E27FC236}">
                <a16:creationId xmlns:a16="http://schemas.microsoft.com/office/drawing/2014/main" id="{92F6709E-1A2F-C68C-ADF2-06492A47DCB6}"/>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65" name="四角形: 角度付き 64">
            <a:hlinkClick xmlns:r="http://schemas.openxmlformats.org/officeDocument/2006/relationships" r:id="rId18"/>
            <a:extLst>
              <a:ext uri="{FF2B5EF4-FFF2-40B4-BE49-F238E27FC236}">
                <a16:creationId xmlns:a16="http://schemas.microsoft.com/office/drawing/2014/main" id="{77D836A9-BBC2-1C36-7D4F-6E4B988BB6E1}"/>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66" name="四角形: 角度付き 65">
            <a:hlinkClick xmlns:r="http://schemas.openxmlformats.org/officeDocument/2006/relationships" r:id="rId19"/>
            <a:extLst>
              <a:ext uri="{FF2B5EF4-FFF2-40B4-BE49-F238E27FC236}">
                <a16:creationId xmlns:a16="http://schemas.microsoft.com/office/drawing/2014/main" id="{4FB7814E-512B-EC6B-45C0-7106EA22829F}"/>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67" name="四角形: 角度付き 66">
            <a:hlinkClick xmlns:r="http://schemas.openxmlformats.org/officeDocument/2006/relationships" r:id="rId20"/>
            <a:extLst>
              <a:ext uri="{FF2B5EF4-FFF2-40B4-BE49-F238E27FC236}">
                <a16:creationId xmlns:a16="http://schemas.microsoft.com/office/drawing/2014/main" id="{58BF1974-3BC7-EA61-0A54-4BFC77C4041D}"/>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68" name="四角形: 角度付き 67">
            <a:hlinkClick xmlns:r="http://schemas.openxmlformats.org/officeDocument/2006/relationships" r:id="rId21"/>
            <a:extLst>
              <a:ext uri="{FF2B5EF4-FFF2-40B4-BE49-F238E27FC236}">
                <a16:creationId xmlns:a16="http://schemas.microsoft.com/office/drawing/2014/main" id="{8E455110-0D66-27CA-D549-EEFD2F86C3A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9" name="四角形: 角度付き 68">
            <a:hlinkClick xmlns:r="http://schemas.openxmlformats.org/officeDocument/2006/relationships" r:id="rId22"/>
            <a:extLst>
              <a:ext uri="{FF2B5EF4-FFF2-40B4-BE49-F238E27FC236}">
                <a16:creationId xmlns:a16="http://schemas.microsoft.com/office/drawing/2014/main" id="{6A45F486-B8B9-EB6D-DD7E-7996FA0A6E6C}"/>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70" name="四角形: 角度付き 69">
            <a:hlinkClick xmlns:r="http://schemas.openxmlformats.org/officeDocument/2006/relationships" r:id="rId23"/>
            <a:extLst>
              <a:ext uri="{FF2B5EF4-FFF2-40B4-BE49-F238E27FC236}">
                <a16:creationId xmlns:a16="http://schemas.microsoft.com/office/drawing/2014/main" id="{824016A7-7256-AE82-1C00-9EC317CE55DF}"/>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71" name="四角形: 角度付き 70">
            <a:hlinkClick xmlns:r="http://schemas.openxmlformats.org/officeDocument/2006/relationships" r:id="rId24"/>
            <a:extLst>
              <a:ext uri="{FF2B5EF4-FFF2-40B4-BE49-F238E27FC236}">
                <a16:creationId xmlns:a16="http://schemas.microsoft.com/office/drawing/2014/main" id="{DEEDCF87-A84B-D483-0ADB-5AC23D77048C}"/>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2" name="四角形: 角度付き 71">
            <a:hlinkClick xmlns:r="http://schemas.openxmlformats.org/officeDocument/2006/relationships" r:id="rId25"/>
            <a:extLst>
              <a:ext uri="{FF2B5EF4-FFF2-40B4-BE49-F238E27FC236}">
                <a16:creationId xmlns:a16="http://schemas.microsoft.com/office/drawing/2014/main" id="{990E696A-0C4A-5C25-1A28-A40C26234D14}"/>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3" name="四角形: 角度付き 72">
            <a:hlinkClick xmlns:r="http://schemas.openxmlformats.org/officeDocument/2006/relationships" r:id="rId26"/>
            <a:extLst>
              <a:ext uri="{FF2B5EF4-FFF2-40B4-BE49-F238E27FC236}">
                <a16:creationId xmlns:a16="http://schemas.microsoft.com/office/drawing/2014/main" id="{DB83DC55-47AF-C60D-1F83-EC01193BF2DC}"/>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200025</xdr:colOff>
      <xdr:row>26</xdr:row>
      <xdr:rowOff>0</xdr:rowOff>
    </xdr:from>
    <xdr:to>
      <xdr:col>10</xdr:col>
      <xdr:colOff>28575</xdr:colOff>
      <xdr:row>29</xdr:row>
      <xdr:rowOff>0</xdr:rowOff>
    </xdr:to>
    <xdr:sp macro="" textlink="">
      <xdr:nvSpPr>
        <xdr:cNvPr id="2" name="AutoShape 51">
          <a:extLst>
            <a:ext uri="{FF2B5EF4-FFF2-40B4-BE49-F238E27FC236}">
              <a16:creationId xmlns:a16="http://schemas.microsoft.com/office/drawing/2014/main" id="{A450FEAA-617E-42A8-A03B-B4DD230058F6}"/>
            </a:ext>
          </a:extLst>
        </xdr:cNvPr>
        <xdr:cNvSpPr>
          <a:spLocks/>
        </xdr:cNvSpPr>
      </xdr:nvSpPr>
      <xdr:spPr bwMode="auto">
        <a:xfrm>
          <a:off x="2257425" y="5829300"/>
          <a:ext cx="85725" cy="95250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32</xdr:row>
      <xdr:rowOff>0</xdr:rowOff>
    </xdr:from>
    <xdr:to>
      <xdr:col>10</xdr:col>
      <xdr:colOff>133350</xdr:colOff>
      <xdr:row>35</xdr:row>
      <xdr:rowOff>0</xdr:rowOff>
    </xdr:to>
    <xdr:sp macro="" textlink="">
      <xdr:nvSpPr>
        <xdr:cNvPr id="3" name="AutoShape 52">
          <a:extLst>
            <a:ext uri="{FF2B5EF4-FFF2-40B4-BE49-F238E27FC236}">
              <a16:creationId xmlns:a16="http://schemas.microsoft.com/office/drawing/2014/main" id="{DF4E8AC2-D56A-437B-8357-7103572F507B}"/>
            </a:ext>
          </a:extLst>
        </xdr:cNvPr>
        <xdr:cNvSpPr>
          <a:spLocks/>
        </xdr:cNvSpPr>
      </xdr:nvSpPr>
      <xdr:spPr bwMode="auto">
        <a:xfrm>
          <a:off x="2362200" y="738187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85725</xdr:colOff>
      <xdr:row>29</xdr:row>
      <xdr:rowOff>9525</xdr:rowOff>
    </xdr:to>
    <xdr:sp macro="" textlink="">
      <xdr:nvSpPr>
        <xdr:cNvPr id="4" name="AutoShape 53">
          <a:extLst>
            <a:ext uri="{FF2B5EF4-FFF2-40B4-BE49-F238E27FC236}">
              <a16:creationId xmlns:a16="http://schemas.microsoft.com/office/drawing/2014/main" id="{42374E0F-4D38-40DC-806E-D98F52108061}"/>
            </a:ext>
          </a:extLst>
        </xdr:cNvPr>
        <xdr:cNvSpPr>
          <a:spLocks/>
        </xdr:cNvSpPr>
      </xdr:nvSpPr>
      <xdr:spPr bwMode="auto">
        <a:xfrm>
          <a:off x="5762625" y="5829300"/>
          <a:ext cx="76200" cy="9620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32</xdr:row>
      <xdr:rowOff>0</xdr:rowOff>
    </xdr:from>
    <xdr:to>
      <xdr:col>24</xdr:col>
      <xdr:colOff>85725</xdr:colOff>
      <xdr:row>35</xdr:row>
      <xdr:rowOff>9525</xdr:rowOff>
    </xdr:to>
    <xdr:sp macro="" textlink="">
      <xdr:nvSpPr>
        <xdr:cNvPr id="5" name="AutoShape 54">
          <a:extLst>
            <a:ext uri="{FF2B5EF4-FFF2-40B4-BE49-F238E27FC236}">
              <a16:creationId xmlns:a16="http://schemas.microsoft.com/office/drawing/2014/main" id="{4AA07AA9-6D6B-49EA-8F0D-D895D2EC4A42}"/>
            </a:ext>
          </a:extLst>
        </xdr:cNvPr>
        <xdr:cNvSpPr>
          <a:spLocks/>
        </xdr:cNvSpPr>
      </xdr:nvSpPr>
      <xdr:spPr bwMode="auto">
        <a:xfrm>
          <a:off x="5762625" y="738187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0</xdr:row>
      <xdr:rowOff>28575</xdr:rowOff>
    </xdr:from>
    <xdr:to>
      <xdr:col>25</xdr:col>
      <xdr:colOff>219075</xdr:colOff>
      <xdr:row>0</xdr:row>
      <xdr:rowOff>276225</xdr:rowOff>
    </xdr:to>
    <xdr:sp macro="" textlink="">
      <xdr:nvSpPr>
        <xdr:cNvPr id="30" name="正方形/長方形 29">
          <a:extLst>
            <a:ext uri="{FF2B5EF4-FFF2-40B4-BE49-F238E27FC236}">
              <a16:creationId xmlns:a16="http://schemas.microsoft.com/office/drawing/2014/main" id="{7B8B38D6-1068-4063-867C-C2C52F11E1FB}"/>
            </a:ext>
          </a:extLst>
        </xdr:cNvPr>
        <xdr:cNvSpPr/>
      </xdr:nvSpPr>
      <xdr:spPr>
        <a:xfrm>
          <a:off x="3038475" y="28575"/>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43</xdr:row>
      <xdr:rowOff>6821</xdr:rowOff>
    </xdr:to>
    <xdr:grpSp>
      <xdr:nvGrpSpPr>
        <xdr:cNvPr id="31" name="グループ化 30">
          <a:extLst>
            <a:ext uri="{FF2B5EF4-FFF2-40B4-BE49-F238E27FC236}">
              <a16:creationId xmlns:a16="http://schemas.microsoft.com/office/drawing/2014/main" id="{AF88C6D8-92F5-4BF3-A509-8CBAB6C27430}"/>
            </a:ext>
          </a:extLst>
        </xdr:cNvPr>
        <xdr:cNvGrpSpPr/>
      </xdr:nvGrpSpPr>
      <xdr:grpSpPr>
        <a:xfrm>
          <a:off x="0" y="0"/>
          <a:ext cx="2852059" cy="10103321"/>
          <a:chOff x="73477" y="53417"/>
          <a:chExt cx="2852059" cy="10103321"/>
        </a:xfrm>
      </xdr:grpSpPr>
      <xdr:sp macro="" textlink="">
        <xdr:nvSpPr>
          <xdr:cNvPr id="64" name="正方形/長方形 63">
            <a:extLst>
              <a:ext uri="{FF2B5EF4-FFF2-40B4-BE49-F238E27FC236}">
                <a16:creationId xmlns:a16="http://schemas.microsoft.com/office/drawing/2014/main" id="{6D36AD35-9E56-75A3-D705-85305CFC361D}"/>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5" name="正方形/長方形 74">
            <a:extLst>
              <a:ext uri="{FF2B5EF4-FFF2-40B4-BE49-F238E27FC236}">
                <a16:creationId xmlns:a16="http://schemas.microsoft.com/office/drawing/2014/main" id="{ED067C6A-1B43-3626-1A1B-1EE5E40342CD}"/>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6" name="正方形/長方形 75">
            <a:extLst>
              <a:ext uri="{FF2B5EF4-FFF2-40B4-BE49-F238E27FC236}">
                <a16:creationId xmlns:a16="http://schemas.microsoft.com/office/drawing/2014/main" id="{6AAB9BC8-7607-8CF3-3936-CD4E246CDD19}"/>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7" name="正方形/長方形 76">
            <a:extLst>
              <a:ext uri="{FF2B5EF4-FFF2-40B4-BE49-F238E27FC236}">
                <a16:creationId xmlns:a16="http://schemas.microsoft.com/office/drawing/2014/main" id="{2F621A48-1135-5478-06C6-A599A6A946E7}"/>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8" name="正方形/長方形 77">
            <a:extLst>
              <a:ext uri="{FF2B5EF4-FFF2-40B4-BE49-F238E27FC236}">
                <a16:creationId xmlns:a16="http://schemas.microsoft.com/office/drawing/2014/main" id="{BDFDD6F8-6B77-13D4-9F91-BA2EE874EE2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79" name="正方形/長方形 78">
            <a:extLst>
              <a:ext uri="{FF2B5EF4-FFF2-40B4-BE49-F238E27FC236}">
                <a16:creationId xmlns:a16="http://schemas.microsoft.com/office/drawing/2014/main" id="{21DC1019-0BF7-6127-5BB8-4ADC4A771B08}"/>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0" name="正方形/長方形 79">
            <a:extLst>
              <a:ext uri="{FF2B5EF4-FFF2-40B4-BE49-F238E27FC236}">
                <a16:creationId xmlns:a16="http://schemas.microsoft.com/office/drawing/2014/main" id="{7D1C23B1-22C3-B972-2F14-0A08A4D1C8B0}"/>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1" name="正方形/長方形 80">
            <a:extLst>
              <a:ext uri="{FF2B5EF4-FFF2-40B4-BE49-F238E27FC236}">
                <a16:creationId xmlns:a16="http://schemas.microsoft.com/office/drawing/2014/main" id="{F26D71AA-858D-63D2-9353-81F471B207D3}"/>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2" name="正方形/長方形 81">
            <a:extLst>
              <a:ext uri="{FF2B5EF4-FFF2-40B4-BE49-F238E27FC236}">
                <a16:creationId xmlns:a16="http://schemas.microsoft.com/office/drawing/2014/main" id="{6D181BA5-FCA6-A6A9-33E0-E20407D774A6}"/>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3" name="四角形: 角度付き 82">
            <a:hlinkClick xmlns:r="http://schemas.openxmlformats.org/officeDocument/2006/relationships" r:id="rId1"/>
            <a:extLst>
              <a:ext uri="{FF2B5EF4-FFF2-40B4-BE49-F238E27FC236}">
                <a16:creationId xmlns:a16="http://schemas.microsoft.com/office/drawing/2014/main" id="{4B5E08B2-E006-0138-0CD5-F1E5FE008481}"/>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4" name="四角形: 角度付き 83">
            <a:hlinkClick xmlns:r="http://schemas.openxmlformats.org/officeDocument/2006/relationships" r:id="rId2"/>
            <a:extLst>
              <a:ext uri="{FF2B5EF4-FFF2-40B4-BE49-F238E27FC236}">
                <a16:creationId xmlns:a16="http://schemas.microsoft.com/office/drawing/2014/main" id="{FDD9CD81-8D8F-DD01-2C1E-D60BB88ABFFA}"/>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5" name="四角形: 角度付き 84">
            <a:hlinkClick xmlns:r="http://schemas.openxmlformats.org/officeDocument/2006/relationships" r:id="rId3"/>
            <a:extLst>
              <a:ext uri="{FF2B5EF4-FFF2-40B4-BE49-F238E27FC236}">
                <a16:creationId xmlns:a16="http://schemas.microsoft.com/office/drawing/2014/main" id="{895F0A6A-6F58-CDFD-9088-9639B3649D95}"/>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6" name="四角形: 角度付き 85">
            <a:hlinkClick xmlns:r="http://schemas.openxmlformats.org/officeDocument/2006/relationships" r:id="rId4"/>
            <a:extLst>
              <a:ext uri="{FF2B5EF4-FFF2-40B4-BE49-F238E27FC236}">
                <a16:creationId xmlns:a16="http://schemas.microsoft.com/office/drawing/2014/main" id="{22B11653-487C-D5B1-47FE-4DD68CD9303C}"/>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7" name="四角形: 角度付き 86">
            <a:hlinkClick xmlns:r="http://schemas.openxmlformats.org/officeDocument/2006/relationships" r:id="rId5"/>
            <a:extLst>
              <a:ext uri="{FF2B5EF4-FFF2-40B4-BE49-F238E27FC236}">
                <a16:creationId xmlns:a16="http://schemas.microsoft.com/office/drawing/2014/main" id="{B2FC0B7F-9287-4014-B7C4-5DBD273466CC}"/>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8" name="四角形: 角度付き 87">
            <a:hlinkClick xmlns:r="http://schemas.openxmlformats.org/officeDocument/2006/relationships" r:id="rId6"/>
            <a:extLst>
              <a:ext uri="{FF2B5EF4-FFF2-40B4-BE49-F238E27FC236}">
                <a16:creationId xmlns:a16="http://schemas.microsoft.com/office/drawing/2014/main" id="{5D5661FA-7BDA-9418-1CE3-3C10A893373E}"/>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89" name="四角形: 角度付き 88">
            <a:hlinkClick xmlns:r="http://schemas.openxmlformats.org/officeDocument/2006/relationships" r:id="rId7"/>
            <a:extLst>
              <a:ext uri="{FF2B5EF4-FFF2-40B4-BE49-F238E27FC236}">
                <a16:creationId xmlns:a16="http://schemas.microsoft.com/office/drawing/2014/main" id="{0D219B04-CD2C-5B32-E129-B7B850714C3A}"/>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0" name="四角形: 角度付き 89">
            <a:hlinkClick xmlns:r="http://schemas.openxmlformats.org/officeDocument/2006/relationships" r:id="rId8"/>
            <a:extLst>
              <a:ext uri="{FF2B5EF4-FFF2-40B4-BE49-F238E27FC236}">
                <a16:creationId xmlns:a16="http://schemas.microsoft.com/office/drawing/2014/main" id="{260011ED-8AA7-121C-D4A3-FE68CCE715A4}"/>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1" name="四角形: 角度付き 90">
            <a:hlinkClick xmlns:r="http://schemas.openxmlformats.org/officeDocument/2006/relationships" r:id="rId9"/>
            <a:extLst>
              <a:ext uri="{FF2B5EF4-FFF2-40B4-BE49-F238E27FC236}">
                <a16:creationId xmlns:a16="http://schemas.microsoft.com/office/drawing/2014/main" id="{1BF3A3D7-79B8-F700-FF68-B1C7A84878DD}"/>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2" name="四角形: 角度付き 91">
            <a:hlinkClick xmlns:r="http://schemas.openxmlformats.org/officeDocument/2006/relationships" r:id="rId10"/>
            <a:extLst>
              <a:ext uri="{FF2B5EF4-FFF2-40B4-BE49-F238E27FC236}">
                <a16:creationId xmlns:a16="http://schemas.microsoft.com/office/drawing/2014/main" id="{7360EE63-3777-006E-C51F-7957FA60D32D}"/>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3" name="四角形: 角度付き 92">
            <a:hlinkClick xmlns:r="http://schemas.openxmlformats.org/officeDocument/2006/relationships" r:id="rId11"/>
            <a:extLst>
              <a:ext uri="{FF2B5EF4-FFF2-40B4-BE49-F238E27FC236}">
                <a16:creationId xmlns:a16="http://schemas.microsoft.com/office/drawing/2014/main" id="{B0E4C29C-EAAD-58DA-904C-4BA83BD3B632}"/>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4" name="四角形: 角度付き 93">
            <a:hlinkClick xmlns:r="http://schemas.openxmlformats.org/officeDocument/2006/relationships" r:id="rId12"/>
            <a:extLst>
              <a:ext uri="{FF2B5EF4-FFF2-40B4-BE49-F238E27FC236}">
                <a16:creationId xmlns:a16="http://schemas.microsoft.com/office/drawing/2014/main" id="{634291BF-979B-A23D-C04B-1255873577B7}"/>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5" name="四角形: 角度付き 94">
            <a:hlinkClick xmlns:r="http://schemas.openxmlformats.org/officeDocument/2006/relationships" r:id="rId13"/>
            <a:extLst>
              <a:ext uri="{FF2B5EF4-FFF2-40B4-BE49-F238E27FC236}">
                <a16:creationId xmlns:a16="http://schemas.microsoft.com/office/drawing/2014/main" id="{3A9BC592-BB60-8166-BE1C-9E4F6A559BC4}"/>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6" name="四角形: 角度付き 95">
            <a:hlinkClick xmlns:r="http://schemas.openxmlformats.org/officeDocument/2006/relationships" r:id="rId14"/>
            <a:extLst>
              <a:ext uri="{FF2B5EF4-FFF2-40B4-BE49-F238E27FC236}">
                <a16:creationId xmlns:a16="http://schemas.microsoft.com/office/drawing/2014/main" id="{77B50873-5F44-F11E-8AF9-A0D4B6C2ABF3}"/>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7" name="四角形: 角度付き 96">
            <a:hlinkClick xmlns:r="http://schemas.openxmlformats.org/officeDocument/2006/relationships" r:id="rId15"/>
            <a:extLst>
              <a:ext uri="{FF2B5EF4-FFF2-40B4-BE49-F238E27FC236}">
                <a16:creationId xmlns:a16="http://schemas.microsoft.com/office/drawing/2014/main" id="{9EA7F005-5D8B-4F2F-25DF-26730F765C9C}"/>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8" name="四角形: 角度付き 97">
            <a:hlinkClick xmlns:r="http://schemas.openxmlformats.org/officeDocument/2006/relationships" r:id="rId16"/>
            <a:extLst>
              <a:ext uri="{FF2B5EF4-FFF2-40B4-BE49-F238E27FC236}">
                <a16:creationId xmlns:a16="http://schemas.microsoft.com/office/drawing/2014/main" id="{788DB9C7-A819-7A09-738E-E8C4E8899235}"/>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9" name="四角形: 角度付き 98">
            <a:hlinkClick xmlns:r="http://schemas.openxmlformats.org/officeDocument/2006/relationships" r:id="rId17"/>
            <a:extLst>
              <a:ext uri="{FF2B5EF4-FFF2-40B4-BE49-F238E27FC236}">
                <a16:creationId xmlns:a16="http://schemas.microsoft.com/office/drawing/2014/main" id="{C7640286-0AF1-D11B-688F-19034526049D}"/>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0" name="四角形: 角度付き 99">
            <a:hlinkClick xmlns:r="http://schemas.openxmlformats.org/officeDocument/2006/relationships" r:id="rId18"/>
            <a:extLst>
              <a:ext uri="{FF2B5EF4-FFF2-40B4-BE49-F238E27FC236}">
                <a16:creationId xmlns:a16="http://schemas.microsoft.com/office/drawing/2014/main" id="{C5227FC8-F42B-CA76-69FF-D5B90C2AE0E6}"/>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1" name="四角形: 角度付き 100">
            <a:hlinkClick xmlns:r="http://schemas.openxmlformats.org/officeDocument/2006/relationships" r:id="rId19"/>
            <a:extLst>
              <a:ext uri="{FF2B5EF4-FFF2-40B4-BE49-F238E27FC236}">
                <a16:creationId xmlns:a16="http://schemas.microsoft.com/office/drawing/2014/main" id="{AFDEAFB8-A829-B978-615A-0FE019F73FD0}"/>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2" name="四角形: 角度付き 101">
            <a:hlinkClick xmlns:r="http://schemas.openxmlformats.org/officeDocument/2006/relationships" r:id="rId20"/>
            <a:extLst>
              <a:ext uri="{FF2B5EF4-FFF2-40B4-BE49-F238E27FC236}">
                <a16:creationId xmlns:a16="http://schemas.microsoft.com/office/drawing/2014/main" id="{E6A556C5-1FCF-BC5E-6B73-41D7F5449657}"/>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3" name="四角形: 角度付き 102">
            <a:hlinkClick xmlns:r="http://schemas.openxmlformats.org/officeDocument/2006/relationships" r:id="rId21"/>
            <a:extLst>
              <a:ext uri="{FF2B5EF4-FFF2-40B4-BE49-F238E27FC236}">
                <a16:creationId xmlns:a16="http://schemas.microsoft.com/office/drawing/2014/main" id="{8E2C751E-C027-71BF-7C15-7D7DC5F8637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4" name="四角形: 角度付き 103">
            <a:hlinkClick xmlns:r="http://schemas.openxmlformats.org/officeDocument/2006/relationships" r:id="rId22"/>
            <a:extLst>
              <a:ext uri="{FF2B5EF4-FFF2-40B4-BE49-F238E27FC236}">
                <a16:creationId xmlns:a16="http://schemas.microsoft.com/office/drawing/2014/main" id="{63AE7692-95EE-0642-FEA5-7E67231EE221}"/>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5" name="四角形: 角度付き 104">
            <a:hlinkClick xmlns:r="http://schemas.openxmlformats.org/officeDocument/2006/relationships" r:id="rId23"/>
            <a:extLst>
              <a:ext uri="{FF2B5EF4-FFF2-40B4-BE49-F238E27FC236}">
                <a16:creationId xmlns:a16="http://schemas.microsoft.com/office/drawing/2014/main" id="{6F25CBA2-549D-16AA-A916-57275164FDC5}"/>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6" name="四角形: 角度付き 105">
            <a:hlinkClick xmlns:r="http://schemas.openxmlformats.org/officeDocument/2006/relationships" r:id="rId24"/>
            <a:extLst>
              <a:ext uri="{FF2B5EF4-FFF2-40B4-BE49-F238E27FC236}">
                <a16:creationId xmlns:a16="http://schemas.microsoft.com/office/drawing/2014/main" id="{EA27D99D-0E96-5E8F-BF41-680AD1D50F4B}"/>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B21F92DD-E51B-19C8-7C70-25EC8FAEF595}"/>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2894CBA3-B080-469B-F8A5-8AC1D09D1CEB}"/>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200026</xdr:colOff>
      <xdr:row>26</xdr:row>
      <xdr:rowOff>0</xdr:rowOff>
    </xdr:from>
    <xdr:to>
      <xdr:col>10</xdr:col>
      <xdr:colOff>19051</xdr:colOff>
      <xdr:row>29</xdr:row>
      <xdr:rowOff>209550</xdr:rowOff>
    </xdr:to>
    <xdr:sp macro="" textlink="">
      <xdr:nvSpPr>
        <xdr:cNvPr id="2" name="AutoShape 51">
          <a:extLst>
            <a:ext uri="{FF2B5EF4-FFF2-40B4-BE49-F238E27FC236}">
              <a16:creationId xmlns:a16="http://schemas.microsoft.com/office/drawing/2014/main" id="{2421DEB9-C0FE-4BD6-9CAE-4D3A6EEB512C}"/>
            </a:ext>
          </a:extLst>
        </xdr:cNvPr>
        <xdr:cNvSpPr>
          <a:spLocks/>
        </xdr:cNvSpPr>
      </xdr:nvSpPr>
      <xdr:spPr bwMode="auto">
        <a:xfrm>
          <a:off x="5257801" y="5829300"/>
          <a:ext cx="76200" cy="11334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47625</xdr:colOff>
      <xdr:row>33</xdr:row>
      <xdr:rowOff>0</xdr:rowOff>
    </xdr:from>
    <xdr:to>
      <xdr:col>10</xdr:col>
      <xdr:colOff>133350</xdr:colOff>
      <xdr:row>36</xdr:row>
      <xdr:rowOff>0</xdr:rowOff>
    </xdr:to>
    <xdr:sp macro="" textlink="">
      <xdr:nvSpPr>
        <xdr:cNvPr id="3" name="AutoShape 52">
          <a:extLst>
            <a:ext uri="{FF2B5EF4-FFF2-40B4-BE49-F238E27FC236}">
              <a16:creationId xmlns:a16="http://schemas.microsoft.com/office/drawing/2014/main" id="{A87B6EF9-299A-4C51-A251-CDC93F3A94CE}"/>
            </a:ext>
          </a:extLst>
        </xdr:cNvPr>
        <xdr:cNvSpPr>
          <a:spLocks/>
        </xdr:cNvSpPr>
      </xdr:nvSpPr>
      <xdr:spPr bwMode="auto">
        <a:xfrm>
          <a:off x="2362200" y="76390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26</xdr:row>
      <xdr:rowOff>0</xdr:rowOff>
    </xdr:from>
    <xdr:to>
      <xdr:col>24</xdr:col>
      <xdr:colOff>76200</xdr:colOff>
      <xdr:row>29</xdr:row>
      <xdr:rowOff>209550</xdr:rowOff>
    </xdr:to>
    <xdr:sp macro="" textlink="">
      <xdr:nvSpPr>
        <xdr:cNvPr id="4" name="AutoShape 53">
          <a:extLst>
            <a:ext uri="{FF2B5EF4-FFF2-40B4-BE49-F238E27FC236}">
              <a16:creationId xmlns:a16="http://schemas.microsoft.com/office/drawing/2014/main" id="{48476F3A-B5F6-4E2F-9EEB-5890A3A5F9D2}"/>
            </a:ext>
          </a:extLst>
        </xdr:cNvPr>
        <xdr:cNvSpPr>
          <a:spLocks/>
        </xdr:cNvSpPr>
      </xdr:nvSpPr>
      <xdr:spPr bwMode="auto">
        <a:xfrm>
          <a:off x="8763000" y="5829300"/>
          <a:ext cx="66675" cy="113347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33</xdr:row>
      <xdr:rowOff>0</xdr:rowOff>
    </xdr:from>
    <xdr:to>
      <xdr:col>24</xdr:col>
      <xdr:colOff>85725</xdr:colOff>
      <xdr:row>36</xdr:row>
      <xdr:rowOff>9525</xdr:rowOff>
    </xdr:to>
    <xdr:sp macro="" textlink="">
      <xdr:nvSpPr>
        <xdr:cNvPr id="5" name="AutoShape 54">
          <a:extLst>
            <a:ext uri="{FF2B5EF4-FFF2-40B4-BE49-F238E27FC236}">
              <a16:creationId xmlns:a16="http://schemas.microsoft.com/office/drawing/2014/main" id="{40B89336-C5B1-4EE0-B9B4-D3F1E6780DA1}"/>
            </a:ext>
          </a:extLst>
        </xdr:cNvPr>
        <xdr:cNvSpPr>
          <a:spLocks/>
        </xdr:cNvSpPr>
      </xdr:nvSpPr>
      <xdr:spPr bwMode="auto">
        <a:xfrm>
          <a:off x="5762625" y="76390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57150</xdr:colOff>
      <xdr:row>0</xdr:row>
      <xdr:rowOff>19050</xdr:rowOff>
    </xdr:from>
    <xdr:to>
      <xdr:col>25</xdr:col>
      <xdr:colOff>238125</xdr:colOff>
      <xdr:row>0</xdr:row>
      <xdr:rowOff>266700</xdr:rowOff>
    </xdr:to>
    <xdr:sp macro="" textlink="">
      <xdr:nvSpPr>
        <xdr:cNvPr id="30" name="正方形/長方形 29">
          <a:extLst>
            <a:ext uri="{FF2B5EF4-FFF2-40B4-BE49-F238E27FC236}">
              <a16:creationId xmlns:a16="http://schemas.microsoft.com/office/drawing/2014/main" id="{0F812276-92F1-4F55-80A4-18E14427ABDB}"/>
            </a:ext>
          </a:extLst>
        </xdr:cNvPr>
        <xdr:cNvSpPr/>
      </xdr:nvSpPr>
      <xdr:spPr>
        <a:xfrm>
          <a:off x="3057525" y="19050"/>
          <a:ext cx="6191250"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必要に応じて実施</a:t>
          </a:r>
        </a:p>
      </xdr:txBody>
    </xdr:sp>
    <xdr:clientData/>
  </xdr:twoCellAnchor>
  <xdr:twoCellAnchor>
    <xdr:from>
      <xdr:col>0</xdr:col>
      <xdr:colOff>0</xdr:colOff>
      <xdr:row>0</xdr:row>
      <xdr:rowOff>0</xdr:rowOff>
    </xdr:from>
    <xdr:to>
      <xdr:col>0</xdr:col>
      <xdr:colOff>2852059</xdr:colOff>
      <xdr:row>42</xdr:row>
      <xdr:rowOff>165571</xdr:rowOff>
    </xdr:to>
    <xdr:grpSp>
      <xdr:nvGrpSpPr>
        <xdr:cNvPr id="31" name="グループ化 30">
          <a:extLst>
            <a:ext uri="{FF2B5EF4-FFF2-40B4-BE49-F238E27FC236}">
              <a16:creationId xmlns:a16="http://schemas.microsoft.com/office/drawing/2014/main" id="{335D8037-2502-41BE-A70B-3A82B9ABF363}"/>
            </a:ext>
          </a:extLst>
        </xdr:cNvPr>
        <xdr:cNvGrpSpPr/>
      </xdr:nvGrpSpPr>
      <xdr:grpSpPr>
        <a:xfrm>
          <a:off x="0" y="0"/>
          <a:ext cx="2852059" cy="10103321"/>
          <a:chOff x="73477" y="53417"/>
          <a:chExt cx="2852059" cy="10103321"/>
        </a:xfrm>
      </xdr:grpSpPr>
      <xdr:sp macro="" textlink="">
        <xdr:nvSpPr>
          <xdr:cNvPr id="64" name="正方形/長方形 63">
            <a:extLst>
              <a:ext uri="{FF2B5EF4-FFF2-40B4-BE49-F238E27FC236}">
                <a16:creationId xmlns:a16="http://schemas.microsoft.com/office/drawing/2014/main" id="{89B3BC22-C018-3EE6-FAD7-73801321E490}"/>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75" name="正方形/長方形 74">
            <a:extLst>
              <a:ext uri="{FF2B5EF4-FFF2-40B4-BE49-F238E27FC236}">
                <a16:creationId xmlns:a16="http://schemas.microsoft.com/office/drawing/2014/main" id="{3C2456D4-1EF8-8FB3-04A8-BD803B1FD0D9}"/>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76" name="正方形/長方形 75">
            <a:extLst>
              <a:ext uri="{FF2B5EF4-FFF2-40B4-BE49-F238E27FC236}">
                <a16:creationId xmlns:a16="http://schemas.microsoft.com/office/drawing/2014/main" id="{75A8DE10-2ADF-F846-300A-23A5A596E81B}"/>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77" name="正方形/長方形 76">
            <a:extLst>
              <a:ext uri="{FF2B5EF4-FFF2-40B4-BE49-F238E27FC236}">
                <a16:creationId xmlns:a16="http://schemas.microsoft.com/office/drawing/2014/main" id="{6F8C76DA-535A-E23C-C346-CD6CA353B1A6}"/>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8" name="正方形/長方形 77">
            <a:extLst>
              <a:ext uri="{FF2B5EF4-FFF2-40B4-BE49-F238E27FC236}">
                <a16:creationId xmlns:a16="http://schemas.microsoft.com/office/drawing/2014/main" id="{B22917C2-8B3D-F2A9-A95E-076C66E5EA16}"/>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79" name="正方形/長方形 78">
            <a:extLst>
              <a:ext uri="{FF2B5EF4-FFF2-40B4-BE49-F238E27FC236}">
                <a16:creationId xmlns:a16="http://schemas.microsoft.com/office/drawing/2014/main" id="{BB84A8FF-82C4-73CE-1374-AF878AA9C934}"/>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80" name="正方形/長方形 79">
            <a:extLst>
              <a:ext uri="{FF2B5EF4-FFF2-40B4-BE49-F238E27FC236}">
                <a16:creationId xmlns:a16="http://schemas.microsoft.com/office/drawing/2014/main" id="{51C4B22F-7874-4C6C-5781-AB3156113C6C}"/>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81" name="正方形/長方形 80">
            <a:extLst>
              <a:ext uri="{FF2B5EF4-FFF2-40B4-BE49-F238E27FC236}">
                <a16:creationId xmlns:a16="http://schemas.microsoft.com/office/drawing/2014/main" id="{26906AC9-B91C-E5A7-D01E-0B81FAC4D463}"/>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82" name="正方形/長方形 81">
            <a:extLst>
              <a:ext uri="{FF2B5EF4-FFF2-40B4-BE49-F238E27FC236}">
                <a16:creationId xmlns:a16="http://schemas.microsoft.com/office/drawing/2014/main" id="{EE3625A1-2394-CCDF-3113-A7056D45F0A6}"/>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83" name="四角形: 角度付き 82">
            <a:hlinkClick xmlns:r="http://schemas.openxmlformats.org/officeDocument/2006/relationships" r:id="rId1"/>
            <a:extLst>
              <a:ext uri="{FF2B5EF4-FFF2-40B4-BE49-F238E27FC236}">
                <a16:creationId xmlns:a16="http://schemas.microsoft.com/office/drawing/2014/main" id="{76F6E3AF-05D2-67EB-F114-645DCA91F7A3}"/>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84" name="四角形: 角度付き 83">
            <a:hlinkClick xmlns:r="http://schemas.openxmlformats.org/officeDocument/2006/relationships" r:id="rId2"/>
            <a:extLst>
              <a:ext uri="{FF2B5EF4-FFF2-40B4-BE49-F238E27FC236}">
                <a16:creationId xmlns:a16="http://schemas.microsoft.com/office/drawing/2014/main" id="{38269F20-EB51-2F70-A0A6-74A8C55C8DA5}"/>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85" name="四角形: 角度付き 84">
            <a:hlinkClick xmlns:r="http://schemas.openxmlformats.org/officeDocument/2006/relationships" r:id="rId3"/>
            <a:extLst>
              <a:ext uri="{FF2B5EF4-FFF2-40B4-BE49-F238E27FC236}">
                <a16:creationId xmlns:a16="http://schemas.microsoft.com/office/drawing/2014/main" id="{DAE0E865-955F-13A0-C094-8F7B253AE46C}"/>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86" name="四角形: 角度付き 85">
            <a:hlinkClick xmlns:r="http://schemas.openxmlformats.org/officeDocument/2006/relationships" r:id="rId4"/>
            <a:extLst>
              <a:ext uri="{FF2B5EF4-FFF2-40B4-BE49-F238E27FC236}">
                <a16:creationId xmlns:a16="http://schemas.microsoft.com/office/drawing/2014/main" id="{CF11D254-DC8B-0C84-6BD4-1CCA021B7593}"/>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87" name="四角形: 角度付き 86">
            <a:hlinkClick xmlns:r="http://schemas.openxmlformats.org/officeDocument/2006/relationships" r:id="rId5"/>
            <a:extLst>
              <a:ext uri="{FF2B5EF4-FFF2-40B4-BE49-F238E27FC236}">
                <a16:creationId xmlns:a16="http://schemas.microsoft.com/office/drawing/2014/main" id="{09A81F45-EF6B-E839-5616-D8F0A77DEBA3}"/>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88" name="四角形: 角度付き 87">
            <a:hlinkClick xmlns:r="http://schemas.openxmlformats.org/officeDocument/2006/relationships" r:id="rId6"/>
            <a:extLst>
              <a:ext uri="{FF2B5EF4-FFF2-40B4-BE49-F238E27FC236}">
                <a16:creationId xmlns:a16="http://schemas.microsoft.com/office/drawing/2014/main" id="{F1B03A60-34D6-A5DF-5929-9FF00AEC0A34}"/>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89" name="四角形: 角度付き 88">
            <a:hlinkClick xmlns:r="http://schemas.openxmlformats.org/officeDocument/2006/relationships" r:id="rId7"/>
            <a:extLst>
              <a:ext uri="{FF2B5EF4-FFF2-40B4-BE49-F238E27FC236}">
                <a16:creationId xmlns:a16="http://schemas.microsoft.com/office/drawing/2014/main" id="{DEC302FB-2B8D-EC27-3284-AD1CD989EB13}"/>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90" name="四角形: 角度付き 89">
            <a:hlinkClick xmlns:r="http://schemas.openxmlformats.org/officeDocument/2006/relationships" r:id="rId8"/>
            <a:extLst>
              <a:ext uri="{FF2B5EF4-FFF2-40B4-BE49-F238E27FC236}">
                <a16:creationId xmlns:a16="http://schemas.microsoft.com/office/drawing/2014/main" id="{EC7A78FB-1C17-636C-8B98-1A04AE2F0F06}"/>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91" name="四角形: 角度付き 90">
            <a:hlinkClick xmlns:r="http://schemas.openxmlformats.org/officeDocument/2006/relationships" r:id="rId9"/>
            <a:extLst>
              <a:ext uri="{FF2B5EF4-FFF2-40B4-BE49-F238E27FC236}">
                <a16:creationId xmlns:a16="http://schemas.microsoft.com/office/drawing/2014/main" id="{86B99326-E908-B3FB-FDAA-8CD5F43D6074}"/>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92" name="四角形: 角度付き 91">
            <a:hlinkClick xmlns:r="http://schemas.openxmlformats.org/officeDocument/2006/relationships" r:id="rId10"/>
            <a:extLst>
              <a:ext uri="{FF2B5EF4-FFF2-40B4-BE49-F238E27FC236}">
                <a16:creationId xmlns:a16="http://schemas.microsoft.com/office/drawing/2014/main" id="{2E20A33A-0FDC-2AD1-A87A-B2F88F850F0C}"/>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93" name="四角形: 角度付き 92">
            <a:hlinkClick xmlns:r="http://schemas.openxmlformats.org/officeDocument/2006/relationships" r:id="rId11"/>
            <a:extLst>
              <a:ext uri="{FF2B5EF4-FFF2-40B4-BE49-F238E27FC236}">
                <a16:creationId xmlns:a16="http://schemas.microsoft.com/office/drawing/2014/main" id="{D16EEA43-CEF3-78C2-4388-2B1BF1B8FFFC}"/>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94" name="四角形: 角度付き 93">
            <a:hlinkClick xmlns:r="http://schemas.openxmlformats.org/officeDocument/2006/relationships" r:id="rId12"/>
            <a:extLst>
              <a:ext uri="{FF2B5EF4-FFF2-40B4-BE49-F238E27FC236}">
                <a16:creationId xmlns:a16="http://schemas.microsoft.com/office/drawing/2014/main" id="{0624DC65-F7C2-A8EB-717A-E27643466D61}"/>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5" name="四角形: 角度付き 94">
            <a:hlinkClick xmlns:r="http://schemas.openxmlformats.org/officeDocument/2006/relationships" r:id="rId13"/>
            <a:extLst>
              <a:ext uri="{FF2B5EF4-FFF2-40B4-BE49-F238E27FC236}">
                <a16:creationId xmlns:a16="http://schemas.microsoft.com/office/drawing/2014/main" id="{E145D104-FF74-03A3-57B4-858C6CC889D0}"/>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6" name="四角形: 角度付き 95">
            <a:hlinkClick xmlns:r="http://schemas.openxmlformats.org/officeDocument/2006/relationships" r:id="rId14"/>
            <a:extLst>
              <a:ext uri="{FF2B5EF4-FFF2-40B4-BE49-F238E27FC236}">
                <a16:creationId xmlns:a16="http://schemas.microsoft.com/office/drawing/2014/main" id="{1FCC57FA-BC68-FB60-CD0F-2B5CD7AB4F64}"/>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97" name="四角形: 角度付き 96">
            <a:hlinkClick xmlns:r="http://schemas.openxmlformats.org/officeDocument/2006/relationships" r:id="rId15"/>
            <a:extLst>
              <a:ext uri="{FF2B5EF4-FFF2-40B4-BE49-F238E27FC236}">
                <a16:creationId xmlns:a16="http://schemas.microsoft.com/office/drawing/2014/main" id="{52AC3361-3495-14D1-E161-2B39A42DED87}"/>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98" name="四角形: 角度付き 97">
            <a:hlinkClick xmlns:r="http://schemas.openxmlformats.org/officeDocument/2006/relationships" r:id="rId16"/>
            <a:extLst>
              <a:ext uri="{FF2B5EF4-FFF2-40B4-BE49-F238E27FC236}">
                <a16:creationId xmlns:a16="http://schemas.microsoft.com/office/drawing/2014/main" id="{54F71452-EC86-1FD0-466F-CBE8273C59A0}"/>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99" name="四角形: 角度付き 98">
            <a:hlinkClick xmlns:r="http://schemas.openxmlformats.org/officeDocument/2006/relationships" r:id="rId17"/>
            <a:extLst>
              <a:ext uri="{FF2B5EF4-FFF2-40B4-BE49-F238E27FC236}">
                <a16:creationId xmlns:a16="http://schemas.microsoft.com/office/drawing/2014/main" id="{143CA421-C787-9F13-6405-C57E602DB43C}"/>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100" name="四角形: 角度付き 99">
            <a:hlinkClick xmlns:r="http://schemas.openxmlformats.org/officeDocument/2006/relationships" r:id="rId18"/>
            <a:extLst>
              <a:ext uri="{FF2B5EF4-FFF2-40B4-BE49-F238E27FC236}">
                <a16:creationId xmlns:a16="http://schemas.microsoft.com/office/drawing/2014/main" id="{EF69C24E-C18F-515B-6108-F17CC3B438B1}"/>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101" name="四角形: 角度付き 100">
            <a:hlinkClick xmlns:r="http://schemas.openxmlformats.org/officeDocument/2006/relationships" r:id="rId19"/>
            <a:extLst>
              <a:ext uri="{FF2B5EF4-FFF2-40B4-BE49-F238E27FC236}">
                <a16:creationId xmlns:a16="http://schemas.microsoft.com/office/drawing/2014/main" id="{92439445-EE55-25C6-F1D0-A8AD9D673837}"/>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102" name="四角形: 角度付き 101">
            <a:hlinkClick xmlns:r="http://schemas.openxmlformats.org/officeDocument/2006/relationships" r:id="rId20"/>
            <a:extLst>
              <a:ext uri="{FF2B5EF4-FFF2-40B4-BE49-F238E27FC236}">
                <a16:creationId xmlns:a16="http://schemas.microsoft.com/office/drawing/2014/main" id="{3E50B53E-20BD-535D-4F66-BDE0128D6DF8}"/>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103" name="四角形: 角度付き 102">
            <a:hlinkClick xmlns:r="http://schemas.openxmlformats.org/officeDocument/2006/relationships" r:id="rId21"/>
            <a:extLst>
              <a:ext uri="{FF2B5EF4-FFF2-40B4-BE49-F238E27FC236}">
                <a16:creationId xmlns:a16="http://schemas.microsoft.com/office/drawing/2014/main" id="{5AE25DC1-187A-8F90-F5FF-F1D049DC07BE}"/>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4" name="四角形: 角度付き 103">
            <a:hlinkClick xmlns:r="http://schemas.openxmlformats.org/officeDocument/2006/relationships" r:id="rId22"/>
            <a:extLst>
              <a:ext uri="{FF2B5EF4-FFF2-40B4-BE49-F238E27FC236}">
                <a16:creationId xmlns:a16="http://schemas.microsoft.com/office/drawing/2014/main" id="{00FA14E2-2777-B6F0-A146-1ABD2BCCCE13}"/>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105" name="四角形: 角度付き 104">
            <a:hlinkClick xmlns:r="http://schemas.openxmlformats.org/officeDocument/2006/relationships" r:id="rId23"/>
            <a:extLst>
              <a:ext uri="{FF2B5EF4-FFF2-40B4-BE49-F238E27FC236}">
                <a16:creationId xmlns:a16="http://schemas.microsoft.com/office/drawing/2014/main" id="{77A893A9-CF15-000C-50E8-64E7D5F2D9B8}"/>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106" name="四角形: 角度付き 105">
            <a:hlinkClick xmlns:r="http://schemas.openxmlformats.org/officeDocument/2006/relationships" r:id="rId24"/>
            <a:extLst>
              <a:ext uri="{FF2B5EF4-FFF2-40B4-BE49-F238E27FC236}">
                <a16:creationId xmlns:a16="http://schemas.microsoft.com/office/drawing/2014/main" id="{7424B7A4-2C05-30F1-7FB0-0C4060A0F9BB}"/>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107" name="四角形: 角度付き 106">
            <a:hlinkClick xmlns:r="http://schemas.openxmlformats.org/officeDocument/2006/relationships" r:id="rId25"/>
            <a:extLst>
              <a:ext uri="{FF2B5EF4-FFF2-40B4-BE49-F238E27FC236}">
                <a16:creationId xmlns:a16="http://schemas.microsoft.com/office/drawing/2014/main" id="{ABD2E1FE-6A9C-21FB-15AE-10C51CF87550}"/>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108" name="四角形: 角度付き 107">
            <a:hlinkClick xmlns:r="http://schemas.openxmlformats.org/officeDocument/2006/relationships" r:id="rId26"/>
            <a:extLst>
              <a:ext uri="{FF2B5EF4-FFF2-40B4-BE49-F238E27FC236}">
                <a16:creationId xmlns:a16="http://schemas.microsoft.com/office/drawing/2014/main" id="{CB4A870A-4E6E-9945-12DD-3C9E7048A256}"/>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2852059</xdr:colOff>
      <xdr:row>32</xdr:row>
      <xdr:rowOff>219733</xdr:rowOff>
    </xdr:to>
    <xdr:grpSp>
      <xdr:nvGrpSpPr>
        <xdr:cNvPr id="2" name="グループ化 1">
          <a:extLst>
            <a:ext uri="{FF2B5EF4-FFF2-40B4-BE49-F238E27FC236}">
              <a16:creationId xmlns:a16="http://schemas.microsoft.com/office/drawing/2014/main" id="{1B0F3A78-2A36-4C0A-A4F9-C9F6ADF0A285}"/>
            </a:ext>
          </a:extLst>
        </xdr:cNvPr>
        <xdr:cNvGrpSpPr/>
      </xdr:nvGrpSpPr>
      <xdr:grpSpPr>
        <a:xfrm>
          <a:off x="0" y="0"/>
          <a:ext cx="2852059" cy="10103321"/>
          <a:chOff x="73477" y="53417"/>
          <a:chExt cx="2852059" cy="10103321"/>
        </a:xfrm>
      </xdr:grpSpPr>
      <xdr:sp macro="" textlink="">
        <xdr:nvSpPr>
          <xdr:cNvPr id="3" name="正方形/長方形 2">
            <a:extLst>
              <a:ext uri="{FF2B5EF4-FFF2-40B4-BE49-F238E27FC236}">
                <a16:creationId xmlns:a16="http://schemas.microsoft.com/office/drawing/2014/main" id="{FFEFEBC3-F06D-3451-5B42-6832664612B3}"/>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4" name="正方形/長方形 3">
            <a:extLst>
              <a:ext uri="{FF2B5EF4-FFF2-40B4-BE49-F238E27FC236}">
                <a16:creationId xmlns:a16="http://schemas.microsoft.com/office/drawing/2014/main" id="{84BD279E-0187-6843-59D0-4C0210BC048B}"/>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5" name="正方形/長方形 4">
            <a:extLst>
              <a:ext uri="{FF2B5EF4-FFF2-40B4-BE49-F238E27FC236}">
                <a16:creationId xmlns:a16="http://schemas.microsoft.com/office/drawing/2014/main" id="{48D9E08D-D154-C860-FBD0-1D3BFB54A1EB}"/>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6" name="正方形/長方形 5">
            <a:extLst>
              <a:ext uri="{FF2B5EF4-FFF2-40B4-BE49-F238E27FC236}">
                <a16:creationId xmlns:a16="http://schemas.microsoft.com/office/drawing/2014/main" id="{4AF7D9A6-F4A5-FE94-CEC2-4815E6353B06}"/>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 name="正方形/長方形 6">
            <a:extLst>
              <a:ext uri="{FF2B5EF4-FFF2-40B4-BE49-F238E27FC236}">
                <a16:creationId xmlns:a16="http://schemas.microsoft.com/office/drawing/2014/main" id="{A278708C-1FD8-30CE-02A8-FA4CCED1F6B9}"/>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8" name="正方形/長方形 7">
            <a:extLst>
              <a:ext uri="{FF2B5EF4-FFF2-40B4-BE49-F238E27FC236}">
                <a16:creationId xmlns:a16="http://schemas.microsoft.com/office/drawing/2014/main" id="{C78845B0-0263-521C-3C14-9F9594083FAF}"/>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9" name="正方形/長方形 8">
            <a:extLst>
              <a:ext uri="{FF2B5EF4-FFF2-40B4-BE49-F238E27FC236}">
                <a16:creationId xmlns:a16="http://schemas.microsoft.com/office/drawing/2014/main" id="{9D1AF28D-F446-B315-9091-48ED96085C22}"/>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0" name="正方形/長方形 9">
            <a:extLst>
              <a:ext uri="{FF2B5EF4-FFF2-40B4-BE49-F238E27FC236}">
                <a16:creationId xmlns:a16="http://schemas.microsoft.com/office/drawing/2014/main" id="{CAC2B976-2F34-206A-628F-2220EB12DC90}"/>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1" name="正方形/長方形 10">
            <a:extLst>
              <a:ext uri="{FF2B5EF4-FFF2-40B4-BE49-F238E27FC236}">
                <a16:creationId xmlns:a16="http://schemas.microsoft.com/office/drawing/2014/main" id="{AFF1E1A4-A9CD-8CA7-0AFB-35515AB9A016}"/>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2" name="四角形: 角度付き 11">
            <a:hlinkClick xmlns:r="http://schemas.openxmlformats.org/officeDocument/2006/relationships" r:id="rId1"/>
            <a:extLst>
              <a:ext uri="{FF2B5EF4-FFF2-40B4-BE49-F238E27FC236}">
                <a16:creationId xmlns:a16="http://schemas.microsoft.com/office/drawing/2014/main" id="{336CF688-E58B-8ED4-8ACC-090BB1E6E89B}"/>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3" name="四角形: 角度付き 12">
            <a:hlinkClick xmlns:r="http://schemas.openxmlformats.org/officeDocument/2006/relationships" r:id="rId2"/>
            <a:extLst>
              <a:ext uri="{FF2B5EF4-FFF2-40B4-BE49-F238E27FC236}">
                <a16:creationId xmlns:a16="http://schemas.microsoft.com/office/drawing/2014/main" id="{D0D7C962-EFD2-599F-61FD-BA0C4C9FD338}"/>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4" name="四角形: 角度付き 13">
            <a:hlinkClick xmlns:r="http://schemas.openxmlformats.org/officeDocument/2006/relationships" r:id="rId3"/>
            <a:extLst>
              <a:ext uri="{FF2B5EF4-FFF2-40B4-BE49-F238E27FC236}">
                <a16:creationId xmlns:a16="http://schemas.microsoft.com/office/drawing/2014/main" id="{64EC30E0-917D-5530-233A-D4C0B0CE78A8}"/>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5" name="四角形: 角度付き 14">
            <a:hlinkClick xmlns:r="http://schemas.openxmlformats.org/officeDocument/2006/relationships" r:id="rId4"/>
            <a:extLst>
              <a:ext uri="{FF2B5EF4-FFF2-40B4-BE49-F238E27FC236}">
                <a16:creationId xmlns:a16="http://schemas.microsoft.com/office/drawing/2014/main" id="{3B501C6A-1999-C2FF-0085-66FBCFF9D2A3}"/>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16" name="四角形: 角度付き 15">
            <a:hlinkClick xmlns:r="http://schemas.openxmlformats.org/officeDocument/2006/relationships" r:id="rId5"/>
            <a:extLst>
              <a:ext uri="{FF2B5EF4-FFF2-40B4-BE49-F238E27FC236}">
                <a16:creationId xmlns:a16="http://schemas.microsoft.com/office/drawing/2014/main" id="{A3EB31E5-93DA-71B6-B62D-E8042F8D79A0}"/>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17" name="四角形: 角度付き 16">
            <a:hlinkClick xmlns:r="http://schemas.openxmlformats.org/officeDocument/2006/relationships" r:id="rId6"/>
            <a:extLst>
              <a:ext uri="{FF2B5EF4-FFF2-40B4-BE49-F238E27FC236}">
                <a16:creationId xmlns:a16="http://schemas.microsoft.com/office/drawing/2014/main" id="{0342B248-3F6D-8D7D-B586-9FECAC786A9D}"/>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18" name="四角形: 角度付き 17">
            <a:hlinkClick xmlns:r="http://schemas.openxmlformats.org/officeDocument/2006/relationships" r:id="rId7"/>
            <a:extLst>
              <a:ext uri="{FF2B5EF4-FFF2-40B4-BE49-F238E27FC236}">
                <a16:creationId xmlns:a16="http://schemas.microsoft.com/office/drawing/2014/main" id="{88DB3097-3667-99CE-FC01-15C50B7205E8}"/>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19" name="四角形: 角度付き 18">
            <a:hlinkClick xmlns:r="http://schemas.openxmlformats.org/officeDocument/2006/relationships" r:id="rId8"/>
            <a:extLst>
              <a:ext uri="{FF2B5EF4-FFF2-40B4-BE49-F238E27FC236}">
                <a16:creationId xmlns:a16="http://schemas.microsoft.com/office/drawing/2014/main" id="{0C5B0C31-DA7B-93DA-AF92-BF68DCAB076F}"/>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0" name="四角形: 角度付き 19">
            <a:hlinkClick xmlns:r="http://schemas.openxmlformats.org/officeDocument/2006/relationships" r:id="rId9"/>
            <a:extLst>
              <a:ext uri="{FF2B5EF4-FFF2-40B4-BE49-F238E27FC236}">
                <a16:creationId xmlns:a16="http://schemas.microsoft.com/office/drawing/2014/main" id="{B9796C11-5744-8205-4D7A-5C8A3EB8ED1E}"/>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1" name="四角形: 角度付き 20">
            <a:hlinkClick xmlns:r="http://schemas.openxmlformats.org/officeDocument/2006/relationships" r:id="rId10"/>
            <a:extLst>
              <a:ext uri="{FF2B5EF4-FFF2-40B4-BE49-F238E27FC236}">
                <a16:creationId xmlns:a16="http://schemas.microsoft.com/office/drawing/2014/main" id="{4F5CB46C-3A6E-C726-AD18-5C2ADBF74086}"/>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2" name="四角形: 角度付き 21">
            <a:hlinkClick xmlns:r="http://schemas.openxmlformats.org/officeDocument/2006/relationships" r:id="rId11"/>
            <a:extLst>
              <a:ext uri="{FF2B5EF4-FFF2-40B4-BE49-F238E27FC236}">
                <a16:creationId xmlns:a16="http://schemas.microsoft.com/office/drawing/2014/main" id="{9332468C-0F49-FD65-C6BA-AEC83196C174}"/>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3" name="四角形: 角度付き 22">
            <a:hlinkClick xmlns:r="http://schemas.openxmlformats.org/officeDocument/2006/relationships" r:id="rId12"/>
            <a:extLst>
              <a:ext uri="{FF2B5EF4-FFF2-40B4-BE49-F238E27FC236}">
                <a16:creationId xmlns:a16="http://schemas.microsoft.com/office/drawing/2014/main" id="{B3D7A145-B419-1A22-0C10-05D1AC762A52}"/>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4" name="四角形: 角度付き 23">
            <a:hlinkClick xmlns:r="http://schemas.openxmlformats.org/officeDocument/2006/relationships" r:id="rId13"/>
            <a:extLst>
              <a:ext uri="{FF2B5EF4-FFF2-40B4-BE49-F238E27FC236}">
                <a16:creationId xmlns:a16="http://schemas.microsoft.com/office/drawing/2014/main" id="{D5A2B502-C38E-9530-0A20-DB9366DD3BCC}"/>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5" name="四角形: 角度付き 24">
            <a:hlinkClick xmlns:r="http://schemas.openxmlformats.org/officeDocument/2006/relationships" r:id="rId14"/>
            <a:extLst>
              <a:ext uri="{FF2B5EF4-FFF2-40B4-BE49-F238E27FC236}">
                <a16:creationId xmlns:a16="http://schemas.microsoft.com/office/drawing/2014/main" id="{BC272C72-29DA-70DF-DFE9-5D862AB32675}"/>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6" name="四角形: 角度付き 25">
            <a:hlinkClick xmlns:r="http://schemas.openxmlformats.org/officeDocument/2006/relationships" r:id="rId15"/>
            <a:extLst>
              <a:ext uri="{FF2B5EF4-FFF2-40B4-BE49-F238E27FC236}">
                <a16:creationId xmlns:a16="http://schemas.microsoft.com/office/drawing/2014/main" id="{CE616C6B-FA66-DED1-F095-ECAD62AB7966}"/>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7" name="四角形: 角度付き 26">
            <a:hlinkClick xmlns:r="http://schemas.openxmlformats.org/officeDocument/2006/relationships" r:id="rId16"/>
            <a:extLst>
              <a:ext uri="{FF2B5EF4-FFF2-40B4-BE49-F238E27FC236}">
                <a16:creationId xmlns:a16="http://schemas.microsoft.com/office/drawing/2014/main" id="{3E661449-D4CD-CBEE-9F9B-2B8AA58A94A4}"/>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8" name="四角形: 角度付き 27">
            <a:hlinkClick xmlns:r="http://schemas.openxmlformats.org/officeDocument/2006/relationships" r:id="rId17"/>
            <a:extLst>
              <a:ext uri="{FF2B5EF4-FFF2-40B4-BE49-F238E27FC236}">
                <a16:creationId xmlns:a16="http://schemas.microsoft.com/office/drawing/2014/main" id="{729F00D0-71F1-239C-5E29-F201ACDB69C2}"/>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29" name="四角形: 角度付き 28">
            <a:hlinkClick xmlns:r="http://schemas.openxmlformats.org/officeDocument/2006/relationships" r:id="rId18"/>
            <a:extLst>
              <a:ext uri="{FF2B5EF4-FFF2-40B4-BE49-F238E27FC236}">
                <a16:creationId xmlns:a16="http://schemas.microsoft.com/office/drawing/2014/main" id="{791689EF-334A-99EE-B8F6-8A964568AB4C}"/>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30" name="四角形: 角度付き 29">
            <a:hlinkClick xmlns:r="http://schemas.openxmlformats.org/officeDocument/2006/relationships" r:id="rId19"/>
            <a:extLst>
              <a:ext uri="{FF2B5EF4-FFF2-40B4-BE49-F238E27FC236}">
                <a16:creationId xmlns:a16="http://schemas.microsoft.com/office/drawing/2014/main" id="{68703790-879B-C13D-BCFC-13906407AC10}"/>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31" name="四角形: 角度付き 30">
            <a:hlinkClick xmlns:r="http://schemas.openxmlformats.org/officeDocument/2006/relationships" r:id="rId20"/>
            <a:extLst>
              <a:ext uri="{FF2B5EF4-FFF2-40B4-BE49-F238E27FC236}">
                <a16:creationId xmlns:a16="http://schemas.microsoft.com/office/drawing/2014/main" id="{B1A745D3-45D4-4390-A80E-2E5279731983}"/>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32" name="四角形: 角度付き 31">
            <a:hlinkClick xmlns:r="http://schemas.openxmlformats.org/officeDocument/2006/relationships" r:id="rId21"/>
            <a:extLst>
              <a:ext uri="{FF2B5EF4-FFF2-40B4-BE49-F238E27FC236}">
                <a16:creationId xmlns:a16="http://schemas.microsoft.com/office/drawing/2014/main" id="{97677E55-EE61-BB42-8A89-9189A90C398A}"/>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3" name="四角形: 角度付き 32">
            <a:hlinkClick xmlns:r="http://schemas.openxmlformats.org/officeDocument/2006/relationships" r:id="rId22"/>
            <a:extLst>
              <a:ext uri="{FF2B5EF4-FFF2-40B4-BE49-F238E27FC236}">
                <a16:creationId xmlns:a16="http://schemas.microsoft.com/office/drawing/2014/main" id="{47873963-55E5-7B84-8414-280B0D99C91B}"/>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34" name="四角形: 角度付き 33">
            <a:hlinkClick xmlns:r="http://schemas.openxmlformats.org/officeDocument/2006/relationships" r:id="rId23"/>
            <a:extLst>
              <a:ext uri="{FF2B5EF4-FFF2-40B4-BE49-F238E27FC236}">
                <a16:creationId xmlns:a16="http://schemas.microsoft.com/office/drawing/2014/main" id="{EB808CA8-9730-C841-C8F2-11ADA2064DF4}"/>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5" name="四角形: 角度付き 34">
            <a:hlinkClick xmlns:r="http://schemas.openxmlformats.org/officeDocument/2006/relationships" r:id="rId24"/>
            <a:extLst>
              <a:ext uri="{FF2B5EF4-FFF2-40B4-BE49-F238E27FC236}">
                <a16:creationId xmlns:a16="http://schemas.microsoft.com/office/drawing/2014/main" id="{52D89DA3-18BE-2977-59F0-82627BD718CE}"/>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0" name="四角形: 角度付き 69">
            <a:hlinkClick xmlns:r="http://schemas.openxmlformats.org/officeDocument/2006/relationships" r:id="rId25"/>
            <a:extLst>
              <a:ext uri="{FF2B5EF4-FFF2-40B4-BE49-F238E27FC236}">
                <a16:creationId xmlns:a16="http://schemas.microsoft.com/office/drawing/2014/main" id="{A10920EB-2559-3A6F-A4C3-2CD2B579E41F}"/>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1" name="四角形: 角度付き 70">
            <a:hlinkClick xmlns:r="http://schemas.openxmlformats.org/officeDocument/2006/relationships" r:id="rId26"/>
            <a:extLst>
              <a:ext uri="{FF2B5EF4-FFF2-40B4-BE49-F238E27FC236}">
                <a16:creationId xmlns:a16="http://schemas.microsoft.com/office/drawing/2014/main" id="{D6272C18-D0EA-A4D3-12A8-36FFB1288C0B}"/>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2852059</xdr:colOff>
      <xdr:row>41</xdr:row>
      <xdr:rowOff>16346</xdr:rowOff>
    </xdr:to>
    <xdr:grpSp>
      <xdr:nvGrpSpPr>
        <xdr:cNvPr id="2" name="グループ化 1">
          <a:extLst>
            <a:ext uri="{FF2B5EF4-FFF2-40B4-BE49-F238E27FC236}">
              <a16:creationId xmlns:a16="http://schemas.microsoft.com/office/drawing/2014/main" id="{BE3693D8-B4C3-44A6-96B7-0C2167162749}"/>
            </a:ext>
          </a:extLst>
        </xdr:cNvPr>
        <xdr:cNvGrpSpPr/>
      </xdr:nvGrpSpPr>
      <xdr:grpSpPr>
        <a:xfrm>
          <a:off x="0" y="0"/>
          <a:ext cx="2852059" cy="10103321"/>
          <a:chOff x="73477" y="53417"/>
          <a:chExt cx="2852059" cy="10103321"/>
        </a:xfrm>
      </xdr:grpSpPr>
      <xdr:sp macro="" textlink="">
        <xdr:nvSpPr>
          <xdr:cNvPr id="3" name="正方形/長方形 2">
            <a:extLst>
              <a:ext uri="{FF2B5EF4-FFF2-40B4-BE49-F238E27FC236}">
                <a16:creationId xmlns:a16="http://schemas.microsoft.com/office/drawing/2014/main" id="{A6B0666C-DE24-2FD0-0636-C78836CAF2E8}"/>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4" name="正方形/長方形 3">
            <a:extLst>
              <a:ext uri="{FF2B5EF4-FFF2-40B4-BE49-F238E27FC236}">
                <a16:creationId xmlns:a16="http://schemas.microsoft.com/office/drawing/2014/main" id="{8364A611-BD31-3100-7914-0B8FF2119FA3}"/>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5" name="正方形/長方形 4">
            <a:extLst>
              <a:ext uri="{FF2B5EF4-FFF2-40B4-BE49-F238E27FC236}">
                <a16:creationId xmlns:a16="http://schemas.microsoft.com/office/drawing/2014/main" id="{2F5F9DF8-88DE-5746-AFDF-0B8C13AD2AD2}"/>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6" name="正方形/長方形 5">
            <a:extLst>
              <a:ext uri="{FF2B5EF4-FFF2-40B4-BE49-F238E27FC236}">
                <a16:creationId xmlns:a16="http://schemas.microsoft.com/office/drawing/2014/main" id="{96FFFA12-85DA-EA28-0DF8-35BD1AFC7E9D}"/>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7" name="正方形/長方形 6">
            <a:extLst>
              <a:ext uri="{FF2B5EF4-FFF2-40B4-BE49-F238E27FC236}">
                <a16:creationId xmlns:a16="http://schemas.microsoft.com/office/drawing/2014/main" id="{8BA76F21-2501-CB0A-71D1-4F2CC54D8FCE}"/>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8" name="正方形/長方形 7">
            <a:extLst>
              <a:ext uri="{FF2B5EF4-FFF2-40B4-BE49-F238E27FC236}">
                <a16:creationId xmlns:a16="http://schemas.microsoft.com/office/drawing/2014/main" id="{4D2E73B5-F650-31FC-27CB-C4646216578F}"/>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9" name="正方形/長方形 8">
            <a:extLst>
              <a:ext uri="{FF2B5EF4-FFF2-40B4-BE49-F238E27FC236}">
                <a16:creationId xmlns:a16="http://schemas.microsoft.com/office/drawing/2014/main" id="{B98E7E6B-DE2E-39F7-5C90-70822AAE4971}"/>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10" name="正方形/長方形 9">
            <a:extLst>
              <a:ext uri="{FF2B5EF4-FFF2-40B4-BE49-F238E27FC236}">
                <a16:creationId xmlns:a16="http://schemas.microsoft.com/office/drawing/2014/main" id="{4E2B9B94-0452-03F7-C1F2-97C841FD8633}"/>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11" name="正方形/長方形 10">
            <a:extLst>
              <a:ext uri="{FF2B5EF4-FFF2-40B4-BE49-F238E27FC236}">
                <a16:creationId xmlns:a16="http://schemas.microsoft.com/office/drawing/2014/main" id="{6C154E40-1587-9EE9-A400-D0E4C6D4DE8E}"/>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12" name="四角形: 角度付き 11">
            <a:hlinkClick xmlns:r="http://schemas.openxmlformats.org/officeDocument/2006/relationships" r:id="rId1"/>
            <a:extLst>
              <a:ext uri="{FF2B5EF4-FFF2-40B4-BE49-F238E27FC236}">
                <a16:creationId xmlns:a16="http://schemas.microsoft.com/office/drawing/2014/main" id="{E2997E71-3497-7F62-892F-F7E7745D2136}"/>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13" name="四角形: 角度付き 12">
            <a:hlinkClick xmlns:r="http://schemas.openxmlformats.org/officeDocument/2006/relationships" r:id="rId2"/>
            <a:extLst>
              <a:ext uri="{FF2B5EF4-FFF2-40B4-BE49-F238E27FC236}">
                <a16:creationId xmlns:a16="http://schemas.microsoft.com/office/drawing/2014/main" id="{131E02AC-AC54-66C2-537D-E85F52B5B04F}"/>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14" name="四角形: 角度付き 13">
            <a:hlinkClick xmlns:r="http://schemas.openxmlformats.org/officeDocument/2006/relationships" r:id="rId3"/>
            <a:extLst>
              <a:ext uri="{FF2B5EF4-FFF2-40B4-BE49-F238E27FC236}">
                <a16:creationId xmlns:a16="http://schemas.microsoft.com/office/drawing/2014/main" id="{5527718B-DC66-523D-9911-9F74D211FFD2}"/>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15" name="四角形: 角度付き 14">
            <a:hlinkClick xmlns:r="http://schemas.openxmlformats.org/officeDocument/2006/relationships" r:id="rId4"/>
            <a:extLst>
              <a:ext uri="{FF2B5EF4-FFF2-40B4-BE49-F238E27FC236}">
                <a16:creationId xmlns:a16="http://schemas.microsoft.com/office/drawing/2014/main" id="{4E842B0F-7FE3-3883-66E7-4C31FDC09577}"/>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16" name="四角形: 角度付き 15">
            <a:hlinkClick xmlns:r="http://schemas.openxmlformats.org/officeDocument/2006/relationships" r:id="rId5"/>
            <a:extLst>
              <a:ext uri="{FF2B5EF4-FFF2-40B4-BE49-F238E27FC236}">
                <a16:creationId xmlns:a16="http://schemas.microsoft.com/office/drawing/2014/main" id="{12D0A39A-7956-EBD3-854F-EFD60EA07A98}"/>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17" name="四角形: 角度付き 16">
            <a:hlinkClick xmlns:r="http://schemas.openxmlformats.org/officeDocument/2006/relationships" r:id="rId6"/>
            <a:extLst>
              <a:ext uri="{FF2B5EF4-FFF2-40B4-BE49-F238E27FC236}">
                <a16:creationId xmlns:a16="http://schemas.microsoft.com/office/drawing/2014/main" id="{7B7BD2DB-D2E2-38E2-2E5D-C7BEF446C44B}"/>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18" name="四角形: 角度付き 17">
            <a:hlinkClick xmlns:r="http://schemas.openxmlformats.org/officeDocument/2006/relationships" r:id="rId7"/>
            <a:extLst>
              <a:ext uri="{FF2B5EF4-FFF2-40B4-BE49-F238E27FC236}">
                <a16:creationId xmlns:a16="http://schemas.microsoft.com/office/drawing/2014/main" id="{4BA4A171-34B9-E94A-FC4D-EEF09071C597}"/>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19" name="四角形: 角度付き 18">
            <a:hlinkClick xmlns:r="http://schemas.openxmlformats.org/officeDocument/2006/relationships" r:id="rId8"/>
            <a:extLst>
              <a:ext uri="{FF2B5EF4-FFF2-40B4-BE49-F238E27FC236}">
                <a16:creationId xmlns:a16="http://schemas.microsoft.com/office/drawing/2014/main" id="{7F92717A-1895-84B0-B9E4-D1F324FD6047}"/>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0" name="四角形: 角度付き 19">
            <a:hlinkClick xmlns:r="http://schemas.openxmlformats.org/officeDocument/2006/relationships" r:id="rId9"/>
            <a:extLst>
              <a:ext uri="{FF2B5EF4-FFF2-40B4-BE49-F238E27FC236}">
                <a16:creationId xmlns:a16="http://schemas.microsoft.com/office/drawing/2014/main" id="{8245FF85-8D64-C410-52A7-676A7ADEFFFA}"/>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1" name="四角形: 角度付き 20">
            <a:hlinkClick xmlns:r="http://schemas.openxmlformats.org/officeDocument/2006/relationships" r:id="rId10"/>
            <a:extLst>
              <a:ext uri="{FF2B5EF4-FFF2-40B4-BE49-F238E27FC236}">
                <a16:creationId xmlns:a16="http://schemas.microsoft.com/office/drawing/2014/main" id="{39A33A1D-8A45-E944-EED5-7721E099C495}"/>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2" name="四角形: 角度付き 21">
            <a:hlinkClick xmlns:r="http://schemas.openxmlformats.org/officeDocument/2006/relationships" r:id="rId11"/>
            <a:extLst>
              <a:ext uri="{FF2B5EF4-FFF2-40B4-BE49-F238E27FC236}">
                <a16:creationId xmlns:a16="http://schemas.microsoft.com/office/drawing/2014/main" id="{B7C9074A-8F15-1AEC-7E8F-0FD3FAF7E8C3}"/>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3" name="四角形: 角度付き 22">
            <a:hlinkClick xmlns:r="http://schemas.openxmlformats.org/officeDocument/2006/relationships" r:id="rId12"/>
            <a:extLst>
              <a:ext uri="{FF2B5EF4-FFF2-40B4-BE49-F238E27FC236}">
                <a16:creationId xmlns:a16="http://schemas.microsoft.com/office/drawing/2014/main" id="{9349C931-679A-E1A8-0372-1D2A566CB105}"/>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4" name="四角形: 角度付き 23">
            <a:hlinkClick xmlns:r="http://schemas.openxmlformats.org/officeDocument/2006/relationships" r:id="rId13"/>
            <a:extLst>
              <a:ext uri="{FF2B5EF4-FFF2-40B4-BE49-F238E27FC236}">
                <a16:creationId xmlns:a16="http://schemas.microsoft.com/office/drawing/2014/main" id="{923D37D6-7377-F38A-3431-4C739FCE05B8}"/>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5" name="四角形: 角度付き 24">
            <a:hlinkClick xmlns:r="http://schemas.openxmlformats.org/officeDocument/2006/relationships" r:id="rId14"/>
            <a:extLst>
              <a:ext uri="{FF2B5EF4-FFF2-40B4-BE49-F238E27FC236}">
                <a16:creationId xmlns:a16="http://schemas.microsoft.com/office/drawing/2014/main" id="{D1D2C826-D334-9BB4-1D31-BA775E09E2B5}"/>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6" name="四角形: 角度付き 25">
            <a:hlinkClick xmlns:r="http://schemas.openxmlformats.org/officeDocument/2006/relationships" r:id="rId15"/>
            <a:extLst>
              <a:ext uri="{FF2B5EF4-FFF2-40B4-BE49-F238E27FC236}">
                <a16:creationId xmlns:a16="http://schemas.microsoft.com/office/drawing/2014/main" id="{B156D044-7B72-EAB6-5221-E67505A7D201}"/>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7" name="四角形: 角度付き 26">
            <a:hlinkClick xmlns:r="http://schemas.openxmlformats.org/officeDocument/2006/relationships" r:id="rId16"/>
            <a:extLst>
              <a:ext uri="{FF2B5EF4-FFF2-40B4-BE49-F238E27FC236}">
                <a16:creationId xmlns:a16="http://schemas.microsoft.com/office/drawing/2014/main" id="{F8DF19BB-D84E-F5AE-B5C3-7CFA31A60A4B}"/>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8" name="四角形: 角度付き 27">
            <a:hlinkClick xmlns:r="http://schemas.openxmlformats.org/officeDocument/2006/relationships" r:id="rId17"/>
            <a:extLst>
              <a:ext uri="{FF2B5EF4-FFF2-40B4-BE49-F238E27FC236}">
                <a16:creationId xmlns:a16="http://schemas.microsoft.com/office/drawing/2014/main" id="{91941190-E73D-9739-E3E3-240E13356CEC}"/>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29" name="四角形: 角度付き 28">
            <a:hlinkClick xmlns:r="http://schemas.openxmlformats.org/officeDocument/2006/relationships" r:id="rId18"/>
            <a:extLst>
              <a:ext uri="{FF2B5EF4-FFF2-40B4-BE49-F238E27FC236}">
                <a16:creationId xmlns:a16="http://schemas.microsoft.com/office/drawing/2014/main" id="{1DC3DB50-525D-BABD-073D-9A46339E9611}"/>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30" name="四角形: 角度付き 29">
            <a:hlinkClick xmlns:r="http://schemas.openxmlformats.org/officeDocument/2006/relationships" r:id="rId19"/>
            <a:extLst>
              <a:ext uri="{FF2B5EF4-FFF2-40B4-BE49-F238E27FC236}">
                <a16:creationId xmlns:a16="http://schemas.microsoft.com/office/drawing/2014/main" id="{662DEFB8-93AA-BB49-0056-2CB9F14CB8EB}"/>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31" name="四角形: 角度付き 30">
            <a:hlinkClick xmlns:r="http://schemas.openxmlformats.org/officeDocument/2006/relationships" r:id="rId20"/>
            <a:extLst>
              <a:ext uri="{FF2B5EF4-FFF2-40B4-BE49-F238E27FC236}">
                <a16:creationId xmlns:a16="http://schemas.microsoft.com/office/drawing/2014/main" id="{9FB7EB1B-65F3-6E2D-EA71-11549CA8CA51}"/>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32" name="四角形: 角度付き 31">
            <a:hlinkClick xmlns:r="http://schemas.openxmlformats.org/officeDocument/2006/relationships" r:id="rId21"/>
            <a:extLst>
              <a:ext uri="{FF2B5EF4-FFF2-40B4-BE49-F238E27FC236}">
                <a16:creationId xmlns:a16="http://schemas.microsoft.com/office/drawing/2014/main" id="{27D02EC6-4A11-8EC0-FB70-87EA9F9EB849}"/>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3" name="四角形: 角度付き 32">
            <a:hlinkClick xmlns:r="http://schemas.openxmlformats.org/officeDocument/2006/relationships" r:id="rId22"/>
            <a:extLst>
              <a:ext uri="{FF2B5EF4-FFF2-40B4-BE49-F238E27FC236}">
                <a16:creationId xmlns:a16="http://schemas.microsoft.com/office/drawing/2014/main" id="{AF9DC35C-B12E-563E-9769-499E6C5B4F11}"/>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34" name="四角形: 角度付き 33">
            <a:hlinkClick xmlns:r="http://schemas.openxmlformats.org/officeDocument/2006/relationships" r:id="rId23"/>
            <a:extLst>
              <a:ext uri="{FF2B5EF4-FFF2-40B4-BE49-F238E27FC236}">
                <a16:creationId xmlns:a16="http://schemas.microsoft.com/office/drawing/2014/main" id="{6A21094D-DF7F-0994-7DFD-E736681FA474}"/>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35" name="四角形: 角度付き 34">
            <a:hlinkClick xmlns:r="http://schemas.openxmlformats.org/officeDocument/2006/relationships" r:id="rId24"/>
            <a:extLst>
              <a:ext uri="{FF2B5EF4-FFF2-40B4-BE49-F238E27FC236}">
                <a16:creationId xmlns:a16="http://schemas.microsoft.com/office/drawing/2014/main" id="{B18622BB-4365-3BFD-9EDD-CBE8E315B8E9}"/>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0" name="四角形: 角度付き 69">
            <a:hlinkClick xmlns:r="http://schemas.openxmlformats.org/officeDocument/2006/relationships" r:id="rId25"/>
            <a:extLst>
              <a:ext uri="{FF2B5EF4-FFF2-40B4-BE49-F238E27FC236}">
                <a16:creationId xmlns:a16="http://schemas.microsoft.com/office/drawing/2014/main" id="{75D9C3B4-613A-9B42-5114-CB2D6751BF78}"/>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1" name="四角形: 角度付き 70">
            <a:hlinkClick xmlns:r="http://schemas.openxmlformats.org/officeDocument/2006/relationships" r:id="rId26"/>
            <a:extLst>
              <a:ext uri="{FF2B5EF4-FFF2-40B4-BE49-F238E27FC236}">
                <a16:creationId xmlns:a16="http://schemas.microsoft.com/office/drawing/2014/main" id="{245FA088-E9FF-9774-0E32-9E6B38B1E20B}"/>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0</xdr:row>
      <xdr:rowOff>19050</xdr:rowOff>
    </xdr:from>
    <xdr:to>
      <xdr:col>18</xdr:col>
      <xdr:colOff>0</xdr:colOff>
      <xdr:row>0</xdr:row>
      <xdr:rowOff>266700</xdr:rowOff>
    </xdr:to>
    <xdr:sp macro="" textlink="">
      <xdr:nvSpPr>
        <xdr:cNvPr id="2" name="正方形/長方形 1">
          <a:extLst>
            <a:ext uri="{FF2B5EF4-FFF2-40B4-BE49-F238E27FC236}">
              <a16:creationId xmlns:a16="http://schemas.microsoft.com/office/drawing/2014/main" id="{3AE695B7-18BE-43B5-8AF8-7A5F5D48BE1A}"/>
            </a:ext>
          </a:extLst>
        </xdr:cNvPr>
        <xdr:cNvSpPr/>
      </xdr:nvSpPr>
      <xdr:spPr>
        <a:xfrm>
          <a:off x="3028950" y="19050"/>
          <a:ext cx="7400925"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予定価格（税込み）</a:t>
          </a:r>
          <a:r>
            <a:rPr kumimoji="1" lang="ja-JP" altLang="en-US" sz="1100">
              <a:solidFill>
                <a:schemeClr val="bg1"/>
              </a:solidFill>
              <a:latin typeface="UD デジタル 教科書体 NP-R" panose="02020400000000000000" pitchFamily="18" charset="-128"/>
              <a:ea typeface="UD デジタル 教科書体 NP-R" panose="02020400000000000000" pitchFamily="18" charset="-128"/>
            </a:rPr>
            <a:t>が</a:t>
          </a:r>
          <a:r>
            <a:rPr kumimoji="1" lang="en-US" altLang="ja-JP" sz="1100">
              <a:solidFill>
                <a:srgbClr val="FF0000"/>
              </a:solidFill>
              <a:latin typeface="UD デジタル 教科書体 NP-R" panose="02020400000000000000" pitchFamily="18" charset="-128"/>
              <a:ea typeface="UD デジタル 教科書体 NP-R" panose="02020400000000000000" pitchFamily="18" charset="-128"/>
            </a:rPr>
            <a:t>400</a:t>
          </a:r>
          <a:r>
            <a:rPr kumimoji="1" lang="ja-JP" altLang="en-US" sz="1100">
              <a:solidFill>
                <a:srgbClr val="FF0000"/>
              </a:solidFill>
              <a:latin typeface="UD デジタル 教科書体 NP-R" panose="02020400000000000000" pitchFamily="18" charset="-128"/>
              <a:ea typeface="UD デジタル 教科書体 NP-R" panose="02020400000000000000" pitchFamily="18" charset="-128"/>
            </a:rPr>
            <a:t>万円を超える</a:t>
          </a:r>
          <a:r>
            <a:rPr kumimoji="1" lang="ja-JP" altLang="en-US" sz="1100">
              <a:latin typeface="UD デジタル 教科書体 NP-R" panose="02020400000000000000" pitchFamily="18" charset="-128"/>
              <a:ea typeface="UD デジタル 教科書体 NP-R" panose="02020400000000000000" pitchFamily="18" charset="-128"/>
            </a:rPr>
            <a:t>工事については、必ず実施</a:t>
          </a:r>
        </a:p>
      </xdr:txBody>
    </xdr:sp>
    <xdr:clientData/>
  </xdr:twoCellAnchor>
  <xdr:twoCellAnchor>
    <xdr:from>
      <xdr:col>0</xdr:col>
      <xdr:colOff>0</xdr:colOff>
      <xdr:row>0</xdr:row>
      <xdr:rowOff>0</xdr:rowOff>
    </xdr:from>
    <xdr:to>
      <xdr:col>0</xdr:col>
      <xdr:colOff>2852059</xdr:colOff>
      <xdr:row>40</xdr:row>
      <xdr:rowOff>197321</xdr:rowOff>
    </xdr:to>
    <xdr:grpSp>
      <xdr:nvGrpSpPr>
        <xdr:cNvPr id="26" name="グループ化 25">
          <a:extLst>
            <a:ext uri="{FF2B5EF4-FFF2-40B4-BE49-F238E27FC236}">
              <a16:creationId xmlns:a16="http://schemas.microsoft.com/office/drawing/2014/main" id="{1E0D7741-D96F-4854-9DE3-313CB9EB83E9}"/>
            </a:ext>
          </a:extLst>
        </xdr:cNvPr>
        <xdr:cNvGrpSpPr/>
      </xdr:nvGrpSpPr>
      <xdr:grpSpPr>
        <a:xfrm>
          <a:off x="0" y="0"/>
          <a:ext cx="2852059" cy="10103321"/>
          <a:chOff x="73477" y="53417"/>
          <a:chExt cx="2852059" cy="10103321"/>
        </a:xfrm>
      </xdr:grpSpPr>
      <xdr:sp macro="" textlink="">
        <xdr:nvSpPr>
          <xdr:cNvPr id="28" name="正方形/長方形 27">
            <a:extLst>
              <a:ext uri="{FF2B5EF4-FFF2-40B4-BE49-F238E27FC236}">
                <a16:creationId xmlns:a16="http://schemas.microsoft.com/office/drawing/2014/main" id="{FECCECE9-5164-4DC1-14C8-CD0F0310FEB1}"/>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9" name="正方形/長方形 28">
            <a:extLst>
              <a:ext uri="{FF2B5EF4-FFF2-40B4-BE49-F238E27FC236}">
                <a16:creationId xmlns:a16="http://schemas.microsoft.com/office/drawing/2014/main" id="{D3C4096B-34AD-EE02-80D3-CF98F574094F}"/>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30" name="正方形/長方形 29">
            <a:extLst>
              <a:ext uri="{FF2B5EF4-FFF2-40B4-BE49-F238E27FC236}">
                <a16:creationId xmlns:a16="http://schemas.microsoft.com/office/drawing/2014/main" id="{EF3032B5-E81D-5435-AA2F-4402D43EEF3D}"/>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31" name="正方形/長方形 30">
            <a:extLst>
              <a:ext uri="{FF2B5EF4-FFF2-40B4-BE49-F238E27FC236}">
                <a16:creationId xmlns:a16="http://schemas.microsoft.com/office/drawing/2014/main" id="{F97C8DC6-E659-702D-66D3-675E1AF96910}"/>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32" name="正方形/長方形 31">
            <a:extLst>
              <a:ext uri="{FF2B5EF4-FFF2-40B4-BE49-F238E27FC236}">
                <a16:creationId xmlns:a16="http://schemas.microsoft.com/office/drawing/2014/main" id="{EFF28BD5-1494-2D25-B1A1-A1E8706ED192}"/>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33" name="正方形/長方形 32">
            <a:extLst>
              <a:ext uri="{FF2B5EF4-FFF2-40B4-BE49-F238E27FC236}">
                <a16:creationId xmlns:a16="http://schemas.microsoft.com/office/drawing/2014/main" id="{6970CC0B-FA4C-998B-2F87-55A1B63B432B}"/>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34" name="正方形/長方形 33">
            <a:extLst>
              <a:ext uri="{FF2B5EF4-FFF2-40B4-BE49-F238E27FC236}">
                <a16:creationId xmlns:a16="http://schemas.microsoft.com/office/drawing/2014/main" id="{C8F9013B-6C91-3CDC-189B-B0E7D4D2F1CD}"/>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35" name="正方形/長方形 34">
            <a:extLst>
              <a:ext uri="{FF2B5EF4-FFF2-40B4-BE49-F238E27FC236}">
                <a16:creationId xmlns:a16="http://schemas.microsoft.com/office/drawing/2014/main" id="{7249C327-F74C-4064-C05F-437CDCA35BDD}"/>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36" name="正方形/長方形 35">
            <a:extLst>
              <a:ext uri="{FF2B5EF4-FFF2-40B4-BE49-F238E27FC236}">
                <a16:creationId xmlns:a16="http://schemas.microsoft.com/office/drawing/2014/main" id="{0763BA4C-EE39-C23B-2973-ACCD0E4915DF}"/>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37" name="四角形: 角度付き 36">
            <a:hlinkClick xmlns:r="http://schemas.openxmlformats.org/officeDocument/2006/relationships" r:id="rId1"/>
            <a:extLst>
              <a:ext uri="{FF2B5EF4-FFF2-40B4-BE49-F238E27FC236}">
                <a16:creationId xmlns:a16="http://schemas.microsoft.com/office/drawing/2014/main" id="{F08D615E-D43A-92C3-A30A-6F7A0D13E73A}"/>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38" name="四角形: 角度付き 37">
            <a:hlinkClick xmlns:r="http://schemas.openxmlformats.org/officeDocument/2006/relationships" r:id="rId2"/>
            <a:extLst>
              <a:ext uri="{FF2B5EF4-FFF2-40B4-BE49-F238E27FC236}">
                <a16:creationId xmlns:a16="http://schemas.microsoft.com/office/drawing/2014/main" id="{123DE4E2-379D-0D10-1729-3E301B1C0A3D}"/>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39" name="四角形: 角度付き 38">
            <a:hlinkClick xmlns:r="http://schemas.openxmlformats.org/officeDocument/2006/relationships" r:id="rId3"/>
            <a:extLst>
              <a:ext uri="{FF2B5EF4-FFF2-40B4-BE49-F238E27FC236}">
                <a16:creationId xmlns:a16="http://schemas.microsoft.com/office/drawing/2014/main" id="{579A7CF7-3DAE-C880-0C6C-0A14F40AFC67}"/>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40" name="四角形: 角度付き 39">
            <a:hlinkClick xmlns:r="http://schemas.openxmlformats.org/officeDocument/2006/relationships" r:id="rId4"/>
            <a:extLst>
              <a:ext uri="{FF2B5EF4-FFF2-40B4-BE49-F238E27FC236}">
                <a16:creationId xmlns:a16="http://schemas.microsoft.com/office/drawing/2014/main" id="{1E2572F7-43D9-A5A0-4604-1FEF7E2FA859}"/>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41" name="四角形: 角度付き 40">
            <a:hlinkClick xmlns:r="http://schemas.openxmlformats.org/officeDocument/2006/relationships" r:id="rId5"/>
            <a:extLst>
              <a:ext uri="{FF2B5EF4-FFF2-40B4-BE49-F238E27FC236}">
                <a16:creationId xmlns:a16="http://schemas.microsoft.com/office/drawing/2014/main" id="{0A651246-90EC-FF58-CCF1-1E87F092719E}"/>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42" name="四角形: 角度付き 41">
            <a:hlinkClick xmlns:r="http://schemas.openxmlformats.org/officeDocument/2006/relationships" r:id="rId6"/>
            <a:extLst>
              <a:ext uri="{FF2B5EF4-FFF2-40B4-BE49-F238E27FC236}">
                <a16:creationId xmlns:a16="http://schemas.microsoft.com/office/drawing/2014/main" id="{13D07EBC-D2FF-0FD7-8E33-95EDD4E7B9C5}"/>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43" name="四角形: 角度付き 42">
            <a:hlinkClick xmlns:r="http://schemas.openxmlformats.org/officeDocument/2006/relationships" r:id="rId7"/>
            <a:extLst>
              <a:ext uri="{FF2B5EF4-FFF2-40B4-BE49-F238E27FC236}">
                <a16:creationId xmlns:a16="http://schemas.microsoft.com/office/drawing/2014/main" id="{7C08F6AC-8BA3-6463-38EE-03E8F248101D}"/>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44" name="四角形: 角度付き 43">
            <a:hlinkClick xmlns:r="http://schemas.openxmlformats.org/officeDocument/2006/relationships" r:id="rId8"/>
            <a:extLst>
              <a:ext uri="{FF2B5EF4-FFF2-40B4-BE49-F238E27FC236}">
                <a16:creationId xmlns:a16="http://schemas.microsoft.com/office/drawing/2014/main" id="{224E452F-74AD-B118-699E-53397902800B}"/>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45" name="四角形: 角度付き 44">
            <a:hlinkClick xmlns:r="http://schemas.openxmlformats.org/officeDocument/2006/relationships" r:id="rId9"/>
            <a:extLst>
              <a:ext uri="{FF2B5EF4-FFF2-40B4-BE49-F238E27FC236}">
                <a16:creationId xmlns:a16="http://schemas.microsoft.com/office/drawing/2014/main" id="{E6E19006-BE71-2472-8FB7-7659AC5DB909}"/>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46" name="四角形: 角度付き 45">
            <a:hlinkClick xmlns:r="http://schemas.openxmlformats.org/officeDocument/2006/relationships" r:id="rId10"/>
            <a:extLst>
              <a:ext uri="{FF2B5EF4-FFF2-40B4-BE49-F238E27FC236}">
                <a16:creationId xmlns:a16="http://schemas.microsoft.com/office/drawing/2014/main" id="{197284A5-62EB-7EE2-FCDF-9166AB286134}"/>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47" name="四角形: 角度付き 46">
            <a:hlinkClick xmlns:r="http://schemas.openxmlformats.org/officeDocument/2006/relationships" r:id="rId11"/>
            <a:extLst>
              <a:ext uri="{FF2B5EF4-FFF2-40B4-BE49-F238E27FC236}">
                <a16:creationId xmlns:a16="http://schemas.microsoft.com/office/drawing/2014/main" id="{332E7A38-67A9-7465-065B-CDB05B1445C6}"/>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48" name="四角形: 角度付き 47">
            <a:hlinkClick xmlns:r="http://schemas.openxmlformats.org/officeDocument/2006/relationships" r:id="rId12"/>
            <a:extLst>
              <a:ext uri="{FF2B5EF4-FFF2-40B4-BE49-F238E27FC236}">
                <a16:creationId xmlns:a16="http://schemas.microsoft.com/office/drawing/2014/main" id="{827A170B-DE73-304F-E1F1-4FF0FFB5B163}"/>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9" name="四角形: 角度付き 48">
            <a:hlinkClick xmlns:r="http://schemas.openxmlformats.org/officeDocument/2006/relationships" r:id="rId13"/>
            <a:extLst>
              <a:ext uri="{FF2B5EF4-FFF2-40B4-BE49-F238E27FC236}">
                <a16:creationId xmlns:a16="http://schemas.microsoft.com/office/drawing/2014/main" id="{EA36171B-262D-FCF7-089D-635A03FC8805}"/>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0" name="四角形: 角度付き 49">
            <a:hlinkClick xmlns:r="http://schemas.openxmlformats.org/officeDocument/2006/relationships" r:id="rId14"/>
            <a:extLst>
              <a:ext uri="{FF2B5EF4-FFF2-40B4-BE49-F238E27FC236}">
                <a16:creationId xmlns:a16="http://schemas.microsoft.com/office/drawing/2014/main" id="{90532345-E6D8-7A33-9F72-BE82EF3DDE26}"/>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51" name="四角形: 角度付き 50">
            <a:hlinkClick xmlns:r="http://schemas.openxmlformats.org/officeDocument/2006/relationships" r:id="rId15"/>
            <a:extLst>
              <a:ext uri="{FF2B5EF4-FFF2-40B4-BE49-F238E27FC236}">
                <a16:creationId xmlns:a16="http://schemas.microsoft.com/office/drawing/2014/main" id="{F6315B42-2526-B596-7D63-79C4F8796AAA}"/>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2" name="四角形: 角度付き 51">
            <a:hlinkClick xmlns:r="http://schemas.openxmlformats.org/officeDocument/2006/relationships" r:id="rId16"/>
            <a:extLst>
              <a:ext uri="{FF2B5EF4-FFF2-40B4-BE49-F238E27FC236}">
                <a16:creationId xmlns:a16="http://schemas.microsoft.com/office/drawing/2014/main" id="{765D3C96-537D-DE24-D814-BD41C3D02E28}"/>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3" name="四角形: 角度付き 52">
            <a:hlinkClick xmlns:r="http://schemas.openxmlformats.org/officeDocument/2006/relationships" r:id="rId17"/>
            <a:extLst>
              <a:ext uri="{FF2B5EF4-FFF2-40B4-BE49-F238E27FC236}">
                <a16:creationId xmlns:a16="http://schemas.microsoft.com/office/drawing/2014/main" id="{80C62395-AF15-175F-3A37-F13E5ADF9BB7}"/>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54" name="四角形: 角度付き 53">
            <a:hlinkClick xmlns:r="http://schemas.openxmlformats.org/officeDocument/2006/relationships" r:id="rId18"/>
            <a:extLst>
              <a:ext uri="{FF2B5EF4-FFF2-40B4-BE49-F238E27FC236}">
                <a16:creationId xmlns:a16="http://schemas.microsoft.com/office/drawing/2014/main" id="{CDDD749C-DACE-0348-BFF1-35BD0AED6E87}"/>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55" name="四角形: 角度付き 54">
            <a:hlinkClick xmlns:r="http://schemas.openxmlformats.org/officeDocument/2006/relationships" r:id="rId19"/>
            <a:extLst>
              <a:ext uri="{FF2B5EF4-FFF2-40B4-BE49-F238E27FC236}">
                <a16:creationId xmlns:a16="http://schemas.microsoft.com/office/drawing/2014/main" id="{7B301F02-79EF-1228-AF1B-D4040F2A43B8}"/>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56" name="四角形: 角度付き 55">
            <a:hlinkClick xmlns:r="http://schemas.openxmlformats.org/officeDocument/2006/relationships" r:id="rId20"/>
            <a:extLst>
              <a:ext uri="{FF2B5EF4-FFF2-40B4-BE49-F238E27FC236}">
                <a16:creationId xmlns:a16="http://schemas.microsoft.com/office/drawing/2014/main" id="{D1005070-574E-B182-703A-3321A28FAE04}"/>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57" name="四角形: 角度付き 56">
            <a:hlinkClick xmlns:r="http://schemas.openxmlformats.org/officeDocument/2006/relationships" r:id="rId21"/>
            <a:extLst>
              <a:ext uri="{FF2B5EF4-FFF2-40B4-BE49-F238E27FC236}">
                <a16:creationId xmlns:a16="http://schemas.microsoft.com/office/drawing/2014/main" id="{A74FF5E9-850B-EB07-3A9F-69BAD9974A1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8" name="四角形: 角度付き 57">
            <a:hlinkClick xmlns:r="http://schemas.openxmlformats.org/officeDocument/2006/relationships" r:id="rId22"/>
            <a:extLst>
              <a:ext uri="{FF2B5EF4-FFF2-40B4-BE49-F238E27FC236}">
                <a16:creationId xmlns:a16="http://schemas.microsoft.com/office/drawing/2014/main" id="{639E166A-CF30-B1BB-8B2C-7E025C2EB7BA}"/>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59" name="四角形: 角度付き 58">
            <a:hlinkClick xmlns:r="http://schemas.openxmlformats.org/officeDocument/2006/relationships" r:id="rId23"/>
            <a:extLst>
              <a:ext uri="{FF2B5EF4-FFF2-40B4-BE49-F238E27FC236}">
                <a16:creationId xmlns:a16="http://schemas.microsoft.com/office/drawing/2014/main" id="{1CEFC9DF-CC8B-FB95-382D-9AC4F5AE4588}"/>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0" name="四角形: 角度付き 59">
            <a:hlinkClick xmlns:r="http://schemas.openxmlformats.org/officeDocument/2006/relationships" r:id="rId24"/>
            <a:extLst>
              <a:ext uri="{FF2B5EF4-FFF2-40B4-BE49-F238E27FC236}">
                <a16:creationId xmlns:a16="http://schemas.microsoft.com/office/drawing/2014/main" id="{2910F479-4CE5-328B-78E1-38B256D43EF8}"/>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1" name="四角形: 角度付き 70">
            <a:hlinkClick xmlns:r="http://schemas.openxmlformats.org/officeDocument/2006/relationships" r:id="rId25"/>
            <a:extLst>
              <a:ext uri="{FF2B5EF4-FFF2-40B4-BE49-F238E27FC236}">
                <a16:creationId xmlns:a16="http://schemas.microsoft.com/office/drawing/2014/main" id="{A2031B9F-5030-E107-B792-2B067EF78C59}"/>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2" name="四角形: 角度付き 71">
            <a:hlinkClick xmlns:r="http://schemas.openxmlformats.org/officeDocument/2006/relationships" r:id="rId26"/>
            <a:extLst>
              <a:ext uri="{FF2B5EF4-FFF2-40B4-BE49-F238E27FC236}">
                <a16:creationId xmlns:a16="http://schemas.microsoft.com/office/drawing/2014/main" id="{0A783B75-7D76-9A3B-4D16-A01FCB9E9BF9}"/>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11205</xdr:colOff>
      <xdr:row>0</xdr:row>
      <xdr:rowOff>11204</xdr:rowOff>
    </xdr:from>
    <xdr:to>
      <xdr:col>17</xdr:col>
      <xdr:colOff>419659</xdr:colOff>
      <xdr:row>0</xdr:row>
      <xdr:rowOff>258854</xdr:rowOff>
    </xdr:to>
    <xdr:sp macro="" textlink="">
      <xdr:nvSpPr>
        <xdr:cNvPr id="2" name="正方形/長方形 1">
          <a:extLst>
            <a:ext uri="{FF2B5EF4-FFF2-40B4-BE49-F238E27FC236}">
              <a16:creationId xmlns:a16="http://schemas.microsoft.com/office/drawing/2014/main" id="{937AEC22-0141-4341-85BE-DBE14450B0E4}"/>
            </a:ext>
          </a:extLst>
        </xdr:cNvPr>
        <xdr:cNvSpPr/>
      </xdr:nvSpPr>
      <xdr:spPr>
        <a:xfrm>
          <a:off x="3014381" y="11204"/>
          <a:ext cx="7400925" cy="247650"/>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予定価格（税込み）</a:t>
          </a:r>
          <a:r>
            <a:rPr kumimoji="1" lang="ja-JP" altLang="en-US" sz="1100">
              <a:solidFill>
                <a:schemeClr val="bg1"/>
              </a:solidFill>
              <a:latin typeface="UD デジタル 教科書体 NP-R" panose="02020400000000000000" pitchFamily="18" charset="-128"/>
              <a:ea typeface="UD デジタル 教科書体 NP-R" panose="02020400000000000000" pitchFamily="18" charset="-128"/>
            </a:rPr>
            <a:t>が</a:t>
          </a:r>
          <a:r>
            <a:rPr kumimoji="1" lang="en-US" altLang="ja-JP" sz="1100">
              <a:solidFill>
                <a:srgbClr val="FF0000"/>
              </a:solidFill>
              <a:latin typeface="UD デジタル 教科書体 NP-R" panose="02020400000000000000" pitchFamily="18" charset="-128"/>
              <a:ea typeface="UD デジタル 教科書体 NP-R" panose="02020400000000000000" pitchFamily="18" charset="-128"/>
            </a:rPr>
            <a:t>400</a:t>
          </a:r>
          <a:r>
            <a:rPr kumimoji="1" lang="ja-JP" altLang="en-US" sz="1100">
              <a:solidFill>
                <a:srgbClr val="FF0000"/>
              </a:solidFill>
              <a:latin typeface="UD デジタル 教科書体 NP-R" panose="02020400000000000000" pitchFamily="18" charset="-128"/>
              <a:ea typeface="UD デジタル 教科書体 NP-R" panose="02020400000000000000" pitchFamily="18" charset="-128"/>
            </a:rPr>
            <a:t>万円を超える</a:t>
          </a:r>
          <a:r>
            <a:rPr kumimoji="1" lang="ja-JP" altLang="en-US" sz="1100">
              <a:latin typeface="UD デジタル 教科書体 NP-R" panose="02020400000000000000" pitchFamily="18" charset="-128"/>
              <a:ea typeface="UD デジタル 教科書体 NP-R" panose="02020400000000000000" pitchFamily="18" charset="-128"/>
            </a:rPr>
            <a:t>工事については、必ず実施</a:t>
          </a:r>
        </a:p>
      </xdr:txBody>
    </xdr:sp>
    <xdr:clientData/>
  </xdr:twoCellAnchor>
  <xdr:twoCellAnchor>
    <xdr:from>
      <xdr:col>0</xdr:col>
      <xdr:colOff>0</xdr:colOff>
      <xdr:row>0</xdr:row>
      <xdr:rowOff>0</xdr:rowOff>
    </xdr:from>
    <xdr:to>
      <xdr:col>0</xdr:col>
      <xdr:colOff>2852059</xdr:colOff>
      <xdr:row>40</xdr:row>
      <xdr:rowOff>197321</xdr:rowOff>
    </xdr:to>
    <xdr:grpSp>
      <xdr:nvGrpSpPr>
        <xdr:cNvPr id="26" name="グループ化 25">
          <a:extLst>
            <a:ext uri="{FF2B5EF4-FFF2-40B4-BE49-F238E27FC236}">
              <a16:creationId xmlns:a16="http://schemas.microsoft.com/office/drawing/2014/main" id="{425750EE-6E62-4CBC-A5CF-8645881511B0}"/>
            </a:ext>
          </a:extLst>
        </xdr:cNvPr>
        <xdr:cNvGrpSpPr/>
      </xdr:nvGrpSpPr>
      <xdr:grpSpPr>
        <a:xfrm>
          <a:off x="0" y="0"/>
          <a:ext cx="2852059" cy="10103321"/>
          <a:chOff x="73477" y="53417"/>
          <a:chExt cx="2852059" cy="10103321"/>
        </a:xfrm>
      </xdr:grpSpPr>
      <xdr:sp macro="" textlink="">
        <xdr:nvSpPr>
          <xdr:cNvPr id="28" name="正方形/長方形 27">
            <a:extLst>
              <a:ext uri="{FF2B5EF4-FFF2-40B4-BE49-F238E27FC236}">
                <a16:creationId xmlns:a16="http://schemas.microsoft.com/office/drawing/2014/main" id="{315CDA2D-4805-6798-C4B6-5F201D1CBC83}"/>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9" name="正方形/長方形 28">
            <a:extLst>
              <a:ext uri="{FF2B5EF4-FFF2-40B4-BE49-F238E27FC236}">
                <a16:creationId xmlns:a16="http://schemas.microsoft.com/office/drawing/2014/main" id="{3898EFD4-61EC-45F9-E6B9-BB23ACB2ED6F}"/>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30" name="正方形/長方形 29">
            <a:extLst>
              <a:ext uri="{FF2B5EF4-FFF2-40B4-BE49-F238E27FC236}">
                <a16:creationId xmlns:a16="http://schemas.microsoft.com/office/drawing/2014/main" id="{FA9F2B3E-018D-C7DA-1371-E8E3A65249BF}"/>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31" name="正方形/長方形 30">
            <a:extLst>
              <a:ext uri="{FF2B5EF4-FFF2-40B4-BE49-F238E27FC236}">
                <a16:creationId xmlns:a16="http://schemas.microsoft.com/office/drawing/2014/main" id="{8AB6896B-A8E7-760A-5D0C-489156E989B1}"/>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32" name="正方形/長方形 31">
            <a:extLst>
              <a:ext uri="{FF2B5EF4-FFF2-40B4-BE49-F238E27FC236}">
                <a16:creationId xmlns:a16="http://schemas.microsoft.com/office/drawing/2014/main" id="{9EAAE4D7-41EE-40FA-176D-5DE07A6E0A12}"/>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33" name="正方形/長方形 32">
            <a:extLst>
              <a:ext uri="{FF2B5EF4-FFF2-40B4-BE49-F238E27FC236}">
                <a16:creationId xmlns:a16="http://schemas.microsoft.com/office/drawing/2014/main" id="{E6E8BC29-F7E4-89D4-CD68-41F936130B75}"/>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34" name="正方形/長方形 33">
            <a:extLst>
              <a:ext uri="{FF2B5EF4-FFF2-40B4-BE49-F238E27FC236}">
                <a16:creationId xmlns:a16="http://schemas.microsoft.com/office/drawing/2014/main" id="{22B85CF9-9707-7564-7D5F-87BCF765FA10}"/>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35" name="正方形/長方形 34">
            <a:extLst>
              <a:ext uri="{FF2B5EF4-FFF2-40B4-BE49-F238E27FC236}">
                <a16:creationId xmlns:a16="http://schemas.microsoft.com/office/drawing/2014/main" id="{43FC434D-5FD2-F7A1-F8A8-468E6CF97DAA}"/>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36" name="正方形/長方形 35">
            <a:extLst>
              <a:ext uri="{FF2B5EF4-FFF2-40B4-BE49-F238E27FC236}">
                <a16:creationId xmlns:a16="http://schemas.microsoft.com/office/drawing/2014/main" id="{43E2EFC8-22B2-A489-6101-FEE7C1923CD0}"/>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37" name="四角形: 角度付き 36">
            <a:hlinkClick xmlns:r="http://schemas.openxmlformats.org/officeDocument/2006/relationships" r:id="rId1"/>
            <a:extLst>
              <a:ext uri="{FF2B5EF4-FFF2-40B4-BE49-F238E27FC236}">
                <a16:creationId xmlns:a16="http://schemas.microsoft.com/office/drawing/2014/main" id="{314CD54F-DAA6-FD82-23C3-5FBEF0391993}"/>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38" name="四角形: 角度付き 37">
            <a:hlinkClick xmlns:r="http://schemas.openxmlformats.org/officeDocument/2006/relationships" r:id="rId2"/>
            <a:extLst>
              <a:ext uri="{FF2B5EF4-FFF2-40B4-BE49-F238E27FC236}">
                <a16:creationId xmlns:a16="http://schemas.microsoft.com/office/drawing/2014/main" id="{3A45EC4C-B1ED-BD26-410A-AB8F6432981C}"/>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39" name="四角形: 角度付き 38">
            <a:hlinkClick xmlns:r="http://schemas.openxmlformats.org/officeDocument/2006/relationships" r:id="rId3"/>
            <a:extLst>
              <a:ext uri="{FF2B5EF4-FFF2-40B4-BE49-F238E27FC236}">
                <a16:creationId xmlns:a16="http://schemas.microsoft.com/office/drawing/2014/main" id="{DEB0B494-13C5-0B22-8CF9-9AF954870F42}"/>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40" name="四角形: 角度付き 39">
            <a:hlinkClick xmlns:r="http://schemas.openxmlformats.org/officeDocument/2006/relationships" r:id="rId4"/>
            <a:extLst>
              <a:ext uri="{FF2B5EF4-FFF2-40B4-BE49-F238E27FC236}">
                <a16:creationId xmlns:a16="http://schemas.microsoft.com/office/drawing/2014/main" id="{17764412-70E0-83F4-D637-D4ECE990AA1D}"/>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41" name="四角形: 角度付き 40">
            <a:hlinkClick xmlns:r="http://schemas.openxmlformats.org/officeDocument/2006/relationships" r:id="rId5"/>
            <a:extLst>
              <a:ext uri="{FF2B5EF4-FFF2-40B4-BE49-F238E27FC236}">
                <a16:creationId xmlns:a16="http://schemas.microsoft.com/office/drawing/2014/main" id="{D4128C80-168D-1FB6-92DB-4B6388E72291}"/>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42" name="四角形: 角度付き 41">
            <a:hlinkClick xmlns:r="http://schemas.openxmlformats.org/officeDocument/2006/relationships" r:id="rId6"/>
            <a:extLst>
              <a:ext uri="{FF2B5EF4-FFF2-40B4-BE49-F238E27FC236}">
                <a16:creationId xmlns:a16="http://schemas.microsoft.com/office/drawing/2014/main" id="{30D9577F-4D35-D5AE-FB91-985CDA4262D2}"/>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43" name="四角形: 角度付き 42">
            <a:hlinkClick xmlns:r="http://schemas.openxmlformats.org/officeDocument/2006/relationships" r:id="rId7"/>
            <a:extLst>
              <a:ext uri="{FF2B5EF4-FFF2-40B4-BE49-F238E27FC236}">
                <a16:creationId xmlns:a16="http://schemas.microsoft.com/office/drawing/2014/main" id="{65D42287-C9A3-C6A5-4AFF-97AFB82FA2A5}"/>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44" name="四角形: 角度付き 43">
            <a:hlinkClick xmlns:r="http://schemas.openxmlformats.org/officeDocument/2006/relationships" r:id="rId8"/>
            <a:extLst>
              <a:ext uri="{FF2B5EF4-FFF2-40B4-BE49-F238E27FC236}">
                <a16:creationId xmlns:a16="http://schemas.microsoft.com/office/drawing/2014/main" id="{DAC70F2B-4157-AC04-BDB3-05BFE4C6D3ED}"/>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45" name="四角形: 角度付き 44">
            <a:hlinkClick xmlns:r="http://schemas.openxmlformats.org/officeDocument/2006/relationships" r:id="rId9"/>
            <a:extLst>
              <a:ext uri="{FF2B5EF4-FFF2-40B4-BE49-F238E27FC236}">
                <a16:creationId xmlns:a16="http://schemas.microsoft.com/office/drawing/2014/main" id="{A01014B2-CD73-82A7-06F7-8EB8067FF44C}"/>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46" name="四角形: 角度付き 45">
            <a:hlinkClick xmlns:r="http://schemas.openxmlformats.org/officeDocument/2006/relationships" r:id="rId10"/>
            <a:extLst>
              <a:ext uri="{FF2B5EF4-FFF2-40B4-BE49-F238E27FC236}">
                <a16:creationId xmlns:a16="http://schemas.microsoft.com/office/drawing/2014/main" id="{E6B58C98-4CA9-E11A-74CC-ED03360AF37C}"/>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47" name="四角形: 角度付き 46">
            <a:hlinkClick xmlns:r="http://schemas.openxmlformats.org/officeDocument/2006/relationships" r:id="rId11"/>
            <a:extLst>
              <a:ext uri="{FF2B5EF4-FFF2-40B4-BE49-F238E27FC236}">
                <a16:creationId xmlns:a16="http://schemas.microsoft.com/office/drawing/2014/main" id="{F6B19F69-5447-76FB-642A-82A8B463F9CB}"/>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48" name="四角形: 角度付き 47">
            <a:hlinkClick xmlns:r="http://schemas.openxmlformats.org/officeDocument/2006/relationships" r:id="rId12"/>
            <a:extLst>
              <a:ext uri="{FF2B5EF4-FFF2-40B4-BE49-F238E27FC236}">
                <a16:creationId xmlns:a16="http://schemas.microsoft.com/office/drawing/2014/main" id="{10CAF9C2-B7BC-FAF5-EE50-B9BADA6BF7F2}"/>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49" name="四角形: 角度付き 48">
            <a:hlinkClick xmlns:r="http://schemas.openxmlformats.org/officeDocument/2006/relationships" r:id="rId13"/>
            <a:extLst>
              <a:ext uri="{FF2B5EF4-FFF2-40B4-BE49-F238E27FC236}">
                <a16:creationId xmlns:a16="http://schemas.microsoft.com/office/drawing/2014/main" id="{C800C014-D12B-3ED2-9851-9EFE76F2D2D3}"/>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0" name="四角形: 角度付き 49">
            <a:hlinkClick xmlns:r="http://schemas.openxmlformats.org/officeDocument/2006/relationships" r:id="rId14"/>
            <a:extLst>
              <a:ext uri="{FF2B5EF4-FFF2-40B4-BE49-F238E27FC236}">
                <a16:creationId xmlns:a16="http://schemas.microsoft.com/office/drawing/2014/main" id="{C42C5774-F8FA-D569-637D-93F8A68F5407}"/>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51" name="四角形: 角度付き 50">
            <a:hlinkClick xmlns:r="http://schemas.openxmlformats.org/officeDocument/2006/relationships" r:id="rId15"/>
            <a:extLst>
              <a:ext uri="{FF2B5EF4-FFF2-40B4-BE49-F238E27FC236}">
                <a16:creationId xmlns:a16="http://schemas.microsoft.com/office/drawing/2014/main" id="{A5EFE1EE-A0CE-EEB5-F41D-BB18B26CC7F2}"/>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52" name="四角形: 角度付き 51">
            <a:hlinkClick xmlns:r="http://schemas.openxmlformats.org/officeDocument/2006/relationships" r:id="rId16"/>
            <a:extLst>
              <a:ext uri="{FF2B5EF4-FFF2-40B4-BE49-F238E27FC236}">
                <a16:creationId xmlns:a16="http://schemas.microsoft.com/office/drawing/2014/main" id="{2DC28529-76DE-A089-0C48-2522EA8D1D57}"/>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53" name="四角形: 角度付き 52">
            <a:hlinkClick xmlns:r="http://schemas.openxmlformats.org/officeDocument/2006/relationships" r:id="rId17"/>
            <a:extLst>
              <a:ext uri="{FF2B5EF4-FFF2-40B4-BE49-F238E27FC236}">
                <a16:creationId xmlns:a16="http://schemas.microsoft.com/office/drawing/2014/main" id="{DB9C7183-C70C-4E26-A713-B6EB2606A4AF}"/>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54" name="四角形: 角度付き 53">
            <a:hlinkClick xmlns:r="http://schemas.openxmlformats.org/officeDocument/2006/relationships" r:id="rId18"/>
            <a:extLst>
              <a:ext uri="{FF2B5EF4-FFF2-40B4-BE49-F238E27FC236}">
                <a16:creationId xmlns:a16="http://schemas.microsoft.com/office/drawing/2014/main" id="{8683A365-1EBE-77AF-141C-24CD481982D7}"/>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55" name="四角形: 角度付き 54">
            <a:hlinkClick xmlns:r="http://schemas.openxmlformats.org/officeDocument/2006/relationships" r:id="rId19"/>
            <a:extLst>
              <a:ext uri="{FF2B5EF4-FFF2-40B4-BE49-F238E27FC236}">
                <a16:creationId xmlns:a16="http://schemas.microsoft.com/office/drawing/2014/main" id="{1C47A247-6B81-D4F7-83C0-5B30985049A0}"/>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56" name="四角形: 角度付き 55">
            <a:hlinkClick xmlns:r="http://schemas.openxmlformats.org/officeDocument/2006/relationships" r:id="rId20"/>
            <a:extLst>
              <a:ext uri="{FF2B5EF4-FFF2-40B4-BE49-F238E27FC236}">
                <a16:creationId xmlns:a16="http://schemas.microsoft.com/office/drawing/2014/main" id="{A195419A-3DF8-442F-118E-FEAEB2165141}"/>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57" name="四角形: 角度付き 56">
            <a:hlinkClick xmlns:r="http://schemas.openxmlformats.org/officeDocument/2006/relationships" r:id="rId21"/>
            <a:extLst>
              <a:ext uri="{FF2B5EF4-FFF2-40B4-BE49-F238E27FC236}">
                <a16:creationId xmlns:a16="http://schemas.microsoft.com/office/drawing/2014/main" id="{12C35700-3F31-BFE5-214B-03AB1EBFE9C1}"/>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58" name="四角形: 角度付き 57">
            <a:hlinkClick xmlns:r="http://schemas.openxmlformats.org/officeDocument/2006/relationships" r:id="rId22"/>
            <a:extLst>
              <a:ext uri="{FF2B5EF4-FFF2-40B4-BE49-F238E27FC236}">
                <a16:creationId xmlns:a16="http://schemas.microsoft.com/office/drawing/2014/main" id="{C2533CC3-C560-15BD-16DD-EBF46AF6E5C9}"/>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59" name="四角形: 角度付き 58">
            <a:hlinkClick xmlns:r="http://schemas.openxmlformats.org/officeDocument/2006/relationships" r:id="rId23"/>
            <a:extLst>
              <a:ext uri="{FF2B5EF4-FFF2-40B4-BE49-F238E27FC236}">
                <a16:creationId xmlns:a16="http://schemas.microsoft.com/office/drawing/2014/main" id="{5349FFAE-7458-1449-6520-58262E0FA034}"/>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60" name="四角形: 角度付き 59">
            <a:hlinkClick xmlns:r="http://schemas.openxmlformats.org/officeDocument/2006/relationships" r:id="rId24"/>
            <a:extLst>
              <a:ext uri="{FF2B5EF4-FFF2-40B4-BE49-F238E27FC236}">
                <a16:creationId xmlns:a16="http://schemas.microsoft.com/office/drawing/2014/main" id="{8EEC0663-CE4F-5B2E-4BD6-0053E17367CC}"/>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71" name="四角形: 角度付き 70">
            <a:hlinkClick xmlns:r="http://schemas.openxmlformats.org/officeDocument/2006/relationships" r:id="rId25"/>
            <a:extLst>
              <a:ext uri="{FF2B5EF4-FFF2-40B4-BE49-F238E27FC236}">
                <a16:creationId xmlns:a16="http://schemas.microsoft.com/office/drawing/2014/main" id="{86F3844E-E4FE-9213-E0FE-31118B4B18C1}"/>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72" name="四角形: 角度付き 71">
            <a:hlinkClick xmlns:r="http://schemas.openxmlformats.org/officeDocument/2006/relationships" r:id="rId26"/>
            <a:extLst>
              <a:ext uri="{FF2B5EF4-FFF2-40B4-BE49-F238E27FC236}">
                <a16:creationId xmlns:a16="http://schemas.microsoft.com/office/drawing/2014/main" id="{4DFDD391-5F4E-5F1D-92FC-44390C44ECB2}"/>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33618</xdr:colOff>
      <xdr:row>0</xdr:row>
      <xdr:rowOff>78440</xdr:rowOff>
    </xdr:from>
    <xdr:to>
      <xdr:col>42</xdr:col>
      <xdr:colOff>0</xdr:colOff>
      <xdr:row>0</xdr:row>
      <xdr:rowOff>414617</xdr:rowOff>
    </xdr:to>
    <xdr:sp macro="" textlink="">
      <xdr:nvSpPr>
        <xdr:cNvPr id="22" name="正方形/長方形 21">
          <a:extLst>
            <a:ext uri="{FF2B5EF4-FFF2-40B4-BE49-F238E27FC236}">
              <a16:creationId xmlns:a16="http://schemas.microsoft.com/office/drawing/2014/main" id="{8A7849B4-EA19-46BA-8BDF-CBE4E59A48D3}"/>
            </a:ext>
          </a:extLst>
        </xdr:cNvPr>
        <xdr:cNvSpPr/>
      </xdr:nvSpPr>
      <xdr:spPr>
        <a:xfrm>
          <a:off x="3043518" y="78440"/>
          <a:ext cx="11482107" cy="336177"/>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予定価格（税込み）</a:t>
          </a:r>
          <a:r>
            <a:rPr kumimoji="1" lang="ja-JP" altLang="en-US" sz="1100">
              <a:solidFill>
                <a:schemeClr val="bg1"/>
              </a:solidFill>
              <a:latin typeface="UD デジタル 教科書体 NP-R" panose="02020400000000000000" pitchFamily="18" charset="-128"/>
              <a:ea typeface="UD デジタル 教科書体 NP-R" panose="02020400000000000000" pitchFamily="18" charset="-128"/>
            </a:rPr>
            <a:t>が</a:t>
          </a:r>
          <a:r>
            <a:rPr kumimoji="1" lang="en-US" altLang="ja-JP" sz="1100">
              <a:solidFill>
                <a:srgbClr val="FF0000"/>
              </a:solidFill>
              <a:latin typeface="UD デジタル 教科書体 NP-R" panose="02020400000000000000" pitchFamily="18" charset="-128"/>
              <a:ea typeface="UD デジタル 教科書体 NP-R" panose="02020400000000000000" pitchFamily="18" charset="-128"/>
            </a:rPr>
            <a:t>400</a:t>
          </a:r>
          <a:r>
            <a:rPr kumimoji="1" lang="ja-JP" altLang="en-US" sz="1100">
              <a:solidFill>
                <a:srgbClr val="FF0000"/>
              </a:solidFill>
              <a:latin typeface="UD デジタル 教科書体 NP-R" panose="02020400000000000000" pitchFamily="18" charset="-128"/>
              <a:ea typeface="UD デジタル 教科書体 NP-R" panose="02020400000000000000" pitchFamily="18" charset="-128"/>
            </a:rPr>
            <a:t>万円を超える</a:t>
          </a:r>
          <a:r>
            <a:rPr kumimoji="1" lang="ja-JP" altLang="en-US" sz="1100">
              <a:latin typeface="UD デジタル 教科書体 NP-R" panose="02020400000000000000" pitchFamily="18" charset="-128"/>
              <a:ea typeface="UD デジタル 教科書体 NP-R" panose="02020400000000000000" pitchFamily="18" charset="-128"/>
            </a:rPr>
            <a:t>工事については、必ず実施</a:t>
          </a:r>
        </a:p>
      </xdr:txBody>
    </xdr:sp>
    <xdr:clientData/>
  </xdr:twoCellAnchor>
  <mc:AlternateContent xmlns:mc="http://schemas.openxmlformats.org/markup-compatibility/2006">
    <mc:Choice xmlns:a14="http://schemas.microsoft.com/office/drawing/2010/main" Requires="a14">
      <xdr:twoCellAnchor editAs="oneCell">
        <xdr:from>
          <xdr:col>6</xdr:col>
          <xdr:colOff>133350</xdr:colOff>
          <xdr:row>11</xdr:row>
          <xdr:rowOff>38100</xdr:rowOff>
        </xdr:from>
        <xdr:to>
          <xdr:col>7</xdr:col>
          <xdr:colOff>142875</xdr:colOff>
          <xdr:row>11</xdr:row>
          <xdr:rowOff>276225</xdr:rowOff>
        </xdr:to>
        <xdr:sp macro="" textlink="">
          <xdr:nvSpPr>
            <xdr:cNvPr id="21505" name="Option Button 1" hidden="1">
              <a:extLst>
                <a:ext uri="{63B3BB69-23CF-44E3-9099-C40C66FF867C}">
                  <a14:compatExt spid="_x0000_s21505"/>
                </a:ext>
                <a:ext uri="{FF2B5EF4-FFF2-40B4-BE49-F238E27FC236}">
                  <a16:creationId xmlns:a16="http://schemas.microsoft.com/office/drawing/2014/main" id="{00000000-0008-0000-08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38100</xdr:rowOff>
        </xdr:from>
        <xdr:to>
          <xdr:col>7</xdr:col>
          <xdr:colOff>180975</xdr:colOff>
          <xdr:row>12</xdr:row>
          <xdr:rowOff>276225</xdr:rowOff>
        </xdr:to>
        <xdr:sp macro="" textlink="">
          <xdr:nvSpPr>
            <xdr:cNvPr id="21506" name="Option Button 2" hidden="1">
              <a:extLst>
                <a:ext uri="{63B3BB69-23CF-44E3-9099-C40C66FF867C}">
                  <a14:compatExt spid="_x0000_s21506"/>
                </a:ext>
                <a:ext uri="{FF2B5EF4-FFF2-40B4-BE49-F238E27FC236}">
                  <a16:creationId xmlns:a16="http://schemas.microsoft.com/office/drawing/2014/main" id="{00000000-0008-0000-08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13</xdr:row>
          <xdr:rowOff>19050</xdr:rowOff>
        </xdr:from>
        <xdr:to>
          <xdr:col>7</xdr:col>
          <xdr:colOff>180975</xdr:colOff>
          <xdr:row>13</xdr:row>
          <xdr:rowOff>257175</xdr:rowOff>
        </xdr:to>
        <xdr:sp macro="" textlink="">
          <xdr:nvSpPr>
            <xdr:cNvPr id="21507" name="Option Button 3" hidden="1">
              <a:extLst>
                <a:ext uri="{63B3BB69-23CF-44E3-9099-C40C66FF867C}">
                  <a14:compatExt spid="_x0000_s21507"/>
                </a:ext>
                <a:ext uri="{FF2B5EF4-FFF2-40B4-BE49-F238E27FC236}">
                  <a16:creationId xmlns:a16="http://schemas.microsoft.com/office/drawing/2014/main" id="{00000000-0008-0000-08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2852059</xdr:colOff>
      <xdr:row>39</xdr:row>
      <xdr:rowOff>51645</xdr:rowOff>
    </xdr:to>
    <xdr:grpSp>
      <xdr:nvGrpSpPr>
        <xdr:cNvPr id="23" name="グループ化 22">
          <a:extLst>
            <a:ext uri="{FF2B5EF4-FFF2-40B4-BE49-F238E27FC236}">
              <a16:creationId xmlns:a16="http://schemas.microsoft.com/office/drawing/2014/main" id="{124E36C9-87BA-4AA9-9814-1DAD4B4C9713}"/>
            </a:ext>
          </a:extLst>
        </xdr:cNvPr>
        <xdr:cNvGrpSpPr/>
      </xdr:nvGrpSpPr>
      <xdr:grpSpPr>
        <a:xfrm>
          <a:off x="0" y="0"/>
          <a:ext cx="2852059" cy="10103321"/>
          <a:chOff x="73477" y="53417"/>
          <a:chExt cx="2852059" cy="10103321"/>
        </a:xfrm>
      </xdr:grpSpPr>
      <xdr:sp macro="" textlink="">
        <xdr:nvSpPr>
          <xdr:cNvPr id="24" name="正方形/長方形 23">
            <a:extLst>
              <a:ext uri="{FF2B5EF4-FFF2-40B4-BE49-F238E27FC236}">
                <a16:creationId xmlns:a16="http://schemas.microsoft.com/office/drawing/2014/main" id="{F824D8F9-8E84-3E93-493C-5D0149FA807A}"/>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5" name="正方形/長方形 24">
            <a:extLst>
              <a:ext uri="{FF2B5EF4-FFF2-40B4-BE49-F238E27FC236}">
                <a16:creationId xmlns:a16="http://schemas.microsoft.com/office/drawing/2014/main" id="{B03D4C9F-6D18-05C7-E22B-6E5F8DE5DE97}"/>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26" name="正方形/長方形 25">
            <a:extLst>
              <a:ext uri="{FF2B5EF4-FFF2-40B4-BE49-F238E27FC236}">
                <a16:creationId xmlns:a16="http://schemas.microsoft.com/office/drawing/2014/main" id="{973AF741-8F98-866A-9945-509665EC774E}"/>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27" name="正方形/長方形 26">
            <a:extLst>
              <a:ext uri="{FF2B5EF4-FFF2-40B4-BE49-F238E27FC236}">
                <a16:creationId xmlns:a16="http://schemas.microsoft.com/office/drawing/2014/main" id="{08A15C01-5FE3-46C5-6EB3-7DD38C70F51D}"/>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28" name="正方形/長方形 27">
            <a:extLst>
              <a:ext uri="{FF2B5EF4-FFF2-40B4-BE49-F238E27FC236}">
                <a16:creationId xmlns:a16="http://schemas.microsoft.com/office/drawing/2014/main" id="{DB3D98A7-3F45-C2B5-BD93-011B97FA4331}"/>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29" name="正方形/長方形 28">
            <a:extLst>
              <a:ext uri="{FF2B5EF4-FFF2-40B4-BE49-F238E27FC236}">
                <a16:creationId xmlns:a16="http://schemas.microsoft.com/office/drawing/2014/main" id="{2C75CDE7-BCE0-2502-5B7E-F902300D813E}"/>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30" name="正方形/長方形 29">
            <a:extLst>
              <a:ext uri="{FF2B5EF4-FFF2-40B4-BE49-F238E27FC236}">
                <a16:creationId xmlns:a16="http://schemas.microsoft.com/office/drawing/2014/main" id="{8BBEEA8B-5A82-4B2A-23DE-771613654BA6}"/>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31" name="正方形/長方形 30">
            <a:extLst>
              <a:ext uri="{FF2B5EF4-FFF2-40B4-BE49-F238E27FC236}">
                <a16:creationId xmlns:a16="http://schemas.microsoft.com/office/drawing/2014/main" id="{F61E1160-CCC2-2096-3AC8-DFF0BA577AD4}"/>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21504" name="正方形/長方形 21503">
            <a:extLst>
              <a:ext uri="{FF2B5EF4-FFF2-40B4-BE49-F238E27FC236}">
                <a16:creationId xmlns:a16="http://schemas.microsoft.com/office/drawing/2014/main" id="{B67B0112-D7D2-1F4E-FDB9-EB2BF76F1C3C}"/>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21508" name="四角形: 角度付き 21507">
            <a:hlinkClick xmlns:r="http://schemas.openxmlformats.org/officeDocument/2006/relationships" r:id="rId1"/>
            <a:extLst>
              <a:ext uri="{FF2B5EF4-FFF2-40B4-BE49-F238E27FC236}">
                <a16:creationId xmlns:a16="http://schemas.microsoft.com/office/drawing/2014/main" id="{46C719E5-2E2E-994F-FC72-FEE510DCBB59}"/>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21509" name="四角形: 角度付き 21508">
            <a:hlinkClick xmlns:r="http://schemas.openxmlformats.org/officeDocument/2006/relationships" r:id="rId2"/>
            <a:extLst>
              <a:ext uri="{FF2B5EF4-FFF2-40B4-BE49-F238E27FC236}">
                <a16:creationId xmlns:a16="http://schemas.microsoft.com/office/drawing/2014/main" id="{8A9BE7DB-9DB5-68F6-6062-AB4735D5D7BE}"/>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21510" name="四角形: 角度付き 21509">
            <a:hlinkClick xmlns:r="http://schemas.openxmlformats.org/officeDocument/2006/relationships" r:id="rId3"/>
            <a:extLst>
              <a:ext uri="{FF2B5EF4-FFF2-40B4-BE49-F238E27FC236}">
                <a16:creationId xmlns:a16="http://schemas.microsoft.com/office/drawing/2014/main" id="{DD13EC5F-50F6-6A65-6D22-706BFAC1DA45}"/>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21511" name="四角形: 角度付き 21510">
            <a:hlinkClick xmlns:r="http://schemas.openxmlformats.org/officeDocument/2006/relationships" r:id="rId4"/>
            <a:extLst>
              <a:ext uri="{FF2B5EF4-FFF2-40B4-BE49-F238E27FC236}">
                <a16:creationId xmlns:a16="http://schemas.microsoft.com/office/drawing/2014/main" id="{CBC5C8FD-A9DE-1712-75B7-AAFEF1C50D0E}"/>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21512" name="四角形: 角度付き 21511">
            <a:hlinkClick xmlns:r="http://schemas.openxmlformats.org/officeDocument/2006/relationships" r:id="rId5"/>
            <a:extLst>
              <a:ext uri="{FF2B5EF4-FFF2-40B4-BE49-F238E27FC236}">
                <a16:creationId xmlns:a16="http://schemas.microsoft.com/office/drawing/2014/main" id="{AD66B98E-F0ED-8CD4-0037-0573B98308FE}"/>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21513" name="四角形: 角度付き 21512">
            <a:hlinkClick xmlns:r="http://schemas.openxmlformats.org/officeDocument/2006/relationships" r:id="rId6"/>
            <a:extLst>
              <a:ext uri="{FF2B5EF4-FFF2-40B4-BE49-F238E27FC236}">
                <a16:creationId xmlns:a16="http://schemas.microsoft.com/office/drawing/2014/main" id="{5AF5DA7F-FEB0-F188-953B-45CF9411AE44}"/>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21514" name="四角形: 角度付き 21513">
            <a:hlinkClick xmlns:r="http://schemas.openxmlformats.org/officeDocument/2006/relationships" r:id="rId7"/>
            <a:extLst>
              <a:ext uri="{FF2B5EF4-FFF2-40B4-BE49-F238E27FC236}">
                <a16:creationId xmlns:a16="http://schemas.microsoft.com/office/drawing/2014/main" id="{A14E01D2-6970-4320-6BE9-3F67AE91013A}"/>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1515" name="四角形: 角度付き 21514">
            <a:hlinkClick xmlns:r="http://schemas.openxmlformats.org/officeDocument/2006/relationships" r:id="rId8"/>
            <a:extLst>
              <a:ext uri="{FF2B5EF4-FFF2-40B4-BE49-F238E27FC236}">
                <a16:creationId xmlns:a16="http://schemas.microsoft.com/office/drawing/2014/main" id="{7C52A29B-54F9-0DE1-8BFA-FB21E47397CA}"/>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1516" name="四角形: 角度付き 21515">
            <a:hlinkClick xmlns:r="http://schemas.openxmlformats.org/officeDocument/2006/relationships" r:id="rId9"/>
            <a:extLst>
              <a:ext uri="{FF2B5EF4-FFF2-40B4-BE49-F238E27FC236}">
                <a16:creationId xmlns:a16="http://schemas.microsoft.com/office/drawing/2014/main" id="{C63AA33B-7619-4BAF-C897-F1AFC7A27A84}"/>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1517" name="四角形: 角度付き 21516">
            <a:hlinkClick xmlns:r="http://schemas.openxmlformats.org/officeDocument/2006/relationships" r:id="rId10"/>
            <a:extLst>
              <a:ext uri="{FF2B5EF4-FFF2-40B4-BE49-F238E27FC236}">
                <a16:creationId xmlns:a16="http://schemas.microsoft.com/office/drawing/2014/main" id="{C83FD82E-9455-5C06-9296-2B648B9E6C2B}"/>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1518" name="四角形: 角度付き 21517">
            <a:hlinkClick xmlns:r="http://schemas.openxmlformats.org/officeDocument/2006/relationships" r:id="rId11"/>
            <a:extLst>
              <a:ext uri="{FF2B5EF4-FFF2-40B4-BE49-F238E27FC236}">
                <a16:creationId xmlns:a16="http://schemas.microsoft.com/office/drawing/2014/main" id="{679530C4-7EE1-EDC2-0DEB-F62EEAEFC6F3}"/>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1519" name="四角形: 角度付き 21518">
            <a:hlinkClick xmlns:r="http://schemas.openxmlformats.org/officeDocument/2006/relationships" r:id="rId12"/>
            <a:extLst>
              <a:ext uri="{FF2B5EF4-FFF2-40B4-BE49-F238E27FC236}">
                <a16:creationId xmlns:a16="http://schemas.microsoft.com/office/drawing/2014/main" id="{1E6C5C7E-8AE7-CED9-40AA-35C80EA2B21A}"/>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1520" name="四角形: 角度付き 21519">
            <a:hlinkClick xmlns:r="http://schemas.openxmlformats.org/officeDocument/2006/relationships" r:id="rId13"/>
            <a:extLst>
              <a:ext uri="{FF2B5EF4-FFF2-40B4-BE49-F238E27FC236}">
                <a16:creationId xmlns:a16="http://schemas.microsoft.com/office/drawing/2014/main" id="{30519038-771C-641C-8EF0-D87524E422D6}"/>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1521" name="四角形: 角度付き 21520">
            <a:hlinkClick xmlns:r="http://schemas.openxmlformats.org/officeDocument/2006/relationships" r:id="rId14"/>
            <a:extLst>
              <a:ext uri="{FF2B5EF4-FFF2-40B4-BE49-F238E27FC236}">
                <a16:creationId xmlns:a16="http://schemas.microsoft.com/office/drawing/2014/main" id="{876D0B80-D393-CEED-D44D-86A3BCE6500C}"/>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1522" name="四角形: 角度付き 21521">
            <a:hlinkClick xmlns:r="http://schemas.openxmlformats.org/officeDocument/2006/relationships" r:id="rId15"/>
            <a:extLst>
              <a:ext uri="{FF2B5EF4-FFF2-40B4-BE49-F238E27FC236}">
                <a16:creationId xmlns:a16="http://schemas.microsoft.com/office/drawing/2014/main" id="{A98DC2D2-4AB8-88BA-3EF5-BDB1D436535D}"/>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1523" name="四角形: 角度付き 21522">
            <a:hlinkClick xmlns:r="http://schemas.openxmlformats.org/officeDocument/2006/relationships" r:id="rId16"/>
            <a:extLst>
              <a:ext uri="{FF2B5EF4-FFF2-40B4-BE49-F238E27FC236}">
                <a16:creationId xmlns:a16="http://schemas.microsoft.com/office/drawing/2014/main" id="{B12C55B1-1F33-3D0F-609D-CB7EB400C89E}"/>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1524" name="四角形: 角度付き 21523">
            <a:hlinkClick xmlns:r="http://schemas.openxmlformats.org/officeDocument/2006/relationships" r:id="rId17"/>
            <a:extLst>
              <a:ext uri="{FF2B5EF4-FFF2-40B4-BE49-F238E27FC236}">
                <a16:creationId xmlns:a16="http://schemas.microsoft.com/office/drawing/2014/main" id="{EF087389-9284-B635-D0DB-ADA823F8099D}"/>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21525" name="四角形: 角度付き 21524">
            <a:hlinkClick xmlns:r="http://schemas.openxmlformats.org/officeDocument/2006/relationships" r:id="rId18"/>
            <a:extLst>
              <a:ext uri="{FF2B5EF4-FFF2-40B4-BE49-F238E27FC236}">
                <a16:creationId xmlns:a16="http://schemas.microsoft.com/office/drawing/2014/main" id="{E973C735-3A10-0223-BF27-3D4D182D3C4F}"/>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21526" name="四角形: 角度付き 21525">
            <a:hlinkClick xmlns:r="http://schemas.openxmlformats.org/officeDocument/2006/relationships" r:id="rId19"/>
            <a:extLst>
              <a:ext uri="{FF2B5EF4-FFF2-40B4-BE49-F238E27FC236}">
                <a16:creationId xmlns:a16="http://schemas.microsoft.com/office/drawing/2014/main" id="{6AC660B6-B914-77A6-17A9-5D1B6FC39D45}"/>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21527" name="四角形: 角度付き 21526">
            <a:hlinkClick xmlns:r="http://schemas.openxmlformats.org/officeDocument/2006/relationships" r:id="rId20"/>
            <a:extLst>
              <a:ext uri="{FF2B5EF4-FFF2-40B4-BE49-F238E27FC236}">
                <a16:creationId xmlns:a16="http://schemas.microsoft.com/office/drawing/2014/main" id="{98A62C1D-CE5F-93C5-5409-3AA2FE30540E}"/>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21528" name="四角形: 角度付き 21527">
            <a:hlinkClick xmlns:r="http://schemas.openxmlformats.org/officeDocument/2006/relationships" r:id="rId21"/>
            <a:extLst>
              <a:ext uri="{FF2B5EF4-FFF2-40B4-BE49-F238E27FC236}">
                <a16:creationId xmlns:a16="http://schemas.microsoft.com/office/drawing/2014/main" id="{61874CCA-1696-CFE2-D102-4289A98A1534}"/>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21529" name="四角形: 角度付き 21528">
            <a:hlinkClick xmlns:r="http://schemas.openxmlformats.org/officeDocument/2006/relationships" r:id="rId22"/>
            <a:extLst>
              <a:ext uri="{FF2B5EF4-FFF2-40B4-BE49-F238E27FC236}">
                <a16:creationId xmlns:a16="http://schemas.microsoft.com/office/drawing/2014/main" id="{C98F8F07-6A95-FEF5-4EC9-53B687639A96}"/>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21530" name="四角形: 角度付き 21529">
            <a:hlinkClick xmlns:r="http://schemas.openxmlformats.org/officeDocument/2006/relationships" r:id="rId23"/>
            <a:extLst>
              <a:ext uri="{FF2B5EF4-FFF2-40B4-BE49-F238E27FC236}">
                <a16:creationId xmlns:a16="http://schemas.microsoft.com/office/drawing/2014/main" id="{9EC697B6-D757-401E-7243-196EDA03CD96}"/>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21531" name="四角形: 角度付き 21530">
            <a:hlinkClick xmlns:r="http://schemas.openxmlformats.org/officeDocument/2006/relationships" r:id="rId24"/>
            <a:extLst>
              <a:ext uri="{FF2B5EF4-FFF2-40B4-BE49-F238E27FC236}">
                <a16:creationId xmlns:a16="http://schemas.microsoft.com/office/drawing/2014/main" id="{088A23E9-6588-BBA4-3EB7-74C5BE3A8BC8}"/>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21546" name="四角形: 角度付き 21545">
            <a:hlinkClick xmlns:r="http://schemas.openxmlformats.org/officeDocument/2006/relationships" r:id="rId25"/>
            <a:extLst>
              <a:ext uri="{FF2B5EF4-FFF2-40B4-BE49-F238E27FC236}">
                <a16:creationId xmlns:a16="http://schemas.microsoft.com/office/drawing/2014/main" id="{749601B8-DF15-C87A-FC09-C5F21ADBE479}"/>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21547" name="四角形: 角度付き 21546">
            <a:hlinkClick xmlns:r="http://schemas.openxmlformats.org/officeDocument/2006/relationships" r:id="rId26"/>
            <a:extLst>
              <a:ext uri="{FF2B5EF4-FFF2-40B4-BE49-F238E27FC236}">
                <a16:creationId xmlns:a16="http://schemas.microsoft.com/office/drawing/2014/main" id="{C75F99B3-A836-3B81-B934-8C3752D36DB8}"/>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33618</xdr:colOff>
      <xdr:row>0</xdr:row>
      <xdr:rowOff>78440</xdr:rowOff>
    </xdr:from>
    <xdr:to>
      <xdr:col>43</xdr:col>
      <xdr:colOff>0</xdr:colOff>
      <xdr:row>0</xdr:row>
      <xdr:rowOff>414617</xdr:rowOff>
    </xdr:to>
    <xdr:sp macro="" textlink="">
      <xdr:nvSpPr>
        <xdr:cNvPr id="22" name="正方形/長方形 21">
          <a:extLst>
            <a:ext uri="{FF2B5EF4-FFF2-40B4-BE49-F238E27FC236}">
              <a16:creationId xmlns:a16="http://schemas.microsoft.com/office/drawing/2014/main" id="{7DF3D734-AC4E-40B1-A635-BEFD4535F1BF}"/>
            </a:ext>
          </a:extLst>
        </xdr:cNvPr>
        <xdr:cNvSpPr/>
      </xdr:nvSpPr>
      <xdr:spPr>
        <a:xfrm>
          <a:off x="3615018" y="78440"/>
          <a:ext cx="11482107" cy="336177"/>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予定価格（税込み）</a:t>
          </a:r>
          <a:r>
            <a:rPr kumimoji="1" lang="ja-JP" altLang="en-US" sz="1100">
              <a:solidFill>
                <a:schemeClr val="bg1"/>
              </a:solidFill>
              <a:latin typeface="UD デジタル 教科書体 NP-R" panose="02020400000000000000" pitchFamily="18" charset="-128"/>
              <a:ea typeface="UD デジタル 教科書体 NP-R" panose="02020400000000000000" pitchFamily="18" charset="-128"/>
            </a:rPr>
            <a:t>が</a:t>
          </a:r>
          <a:r>
            <a:rPr kumimoji="1" lang="en-US" altLang="ja-JP" sz="1100">
              <a:solidFill>
                <a:srgbClr val="FF0000"/>
              </a:solidFill>
              <a:latin typeface="UD デジタル 教科書体 NP-R" panose="02020400000000000000" pitchFamily="18" charset="-128"/>
              <a:ea typeface="UD デジタル 教科書体 NP-R" panose="02020400000000000000" pitchFamily="18" charset="-128"/>
            </a:rPr>
            <a:t>400</a:t>
          </a:r>
          <a:r>
            <a:rPr kumimoji="1" lang="ja-JP" altLang="en-US" sz="1100">
              <a:solidFill>
                <a:srgbClr val="FF0000"/>
              </a:solidFill>
              <a:latin typeface="UD デジタル 教科書体 NP-R" panose="02020400000000000000" pitchFamily="18" charset="-128"/>
              <a:ea typeface="UD デジタル 教科書体 NP-R" panose="02020400000000000000" pitchFamily="18" charset="-128"/>
            </a:rPr>
            <a:t>万円を超える</a:t>
          </a:r>
          <a:r>
            <a:rPr kumimoji="1" lang="ja-JP" altLang="en-US" sz="1100">
              <a:latin typeface="UD デジタル 教科書体 NP-R" panose="02020400000000000000" pitchFamily="18" charset="-128"/>
              <a:ea typeface="UD デジタル 教科書体 NP-R" panose="02020400000000000000" pitchFamily="18" charset="-128"/>
            </a:rPr>
            <a:t>工事については、必ず実施</a:t>
          </a:r>
        </a:p>
      </xdr:txBody>
    </xdr:sp>
    <xdr:clientData/>
  </xdr:twoCellAnchor>
  <mc:AlternateContent xmlns:mc="http://schemas.openxmlformats.org/markup-compatibility/2006">
    <mc:Choice xmlns:a14="http://schemas.microsoft.com/office/drawing/2010/main" Requires="a14">
      <xdr:twoCellAnchor editAs="oneCell">
        <xdr:from>
          <xdr:col>7</xdr:col>
          <xdr:colOff>133350</xdr:colOff>
          <xdr:row>11</xdr:row>
          <xdr:rowOff>38100</xdr:rowOff>
        </xdr:from>
        <xdr:to>
          <xdr:col>8</xdr:col>
          <xdr:colOff>142875</xdr:colOff>
          <xdr:row>11</xdr:row>
          <xdr:rowOff>276225</xdr:rowOff>
        </xdr:to>
        <xdr:sp macro="" textlink="">
          <xdr:nvSpPr>
            <xdr:cNvPr id="23553" name="Option Butto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38100</xdr:rowOff>
        </xdr:from>
        <xdr:to>
          <xdr:col>8</xdr:col>
          <xdr:colOff>180975</xdr:colOff>
          <xdr:row>12</xdr:row>
          <xdr:rowOff>276225</xdr:rowOff>
        </xdr:to>
        <xdr:sp macro="" textlink="">
          <xdr:nvSpPr>
            <xdr:cNvPr id="23554" name="Option Butto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13</xdr:row>
          <xdr:rowOff>19050</xdr:rowOff>
        </xdr:from>
        <xdr:to>
          <xdr:col>8</xdr:col>
          <xdr:colOff>180975</xdr:colOff>
          <xdr:row>13</xdr:row>
          <xdr:rowOff>257175</xdr:rowOff>
        </xdr:to>
        <xdr:sp macro="" textlink="">
          <xdr:nvSpPr>
            <xdr:cNvPr id="23555" name="Option Butto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0</xdr:col>
      <xdr:colOff>2852059</xdr:colOff>
      <xdr:row>43</xdr:row>
      <xdr:rowOff>38571</xdr:rowOff>
    </xdr:to>
    <xdr:grpSp>
      <xdr:nvGrpSpPr>
        <xdr:cNvPr id="23" name="グループ化 22">
          <a:extLst>
            <a:ext uri="{FF2B5EF4-FFF2-40B4-BE49-F238E27FC236}">
              <a16:creationId xmlns:a16="http://schemas.microsoft.com/office/drawing/2014/main" id="{F1E0CB0F-8761-4195-AC23-40E3258B0422}"/>
            </a:ext>
          </a:extLst>
        </xdr:cNvPr>
        <xdr:cNvGrpSpPr/>
      </xdr:nvGrpSpPr>
      <xdr:grpSpPr>
        <a:xfrm>
          <a:off x="0" y="0"/>
          <a:ext cx="2852059" cy="10103321"/>
          <a:chOff x="73477" y="53417"/>
          <a:chExt cx="2852059" cy="10103321"/>
        </a:xfrm>
      </xdr:grpSpPr>
      <xdr:sp macro="" textlink="">
        <xdr:nvSpPr>
          <xdr:cNvPr id="24" name="正方形/長方形 23">
            <a:extLst>
              <a:ext uri="{FF2B5EF4-FFF2-40B4-BE49-F238E27FC236}">
                <a16:creationId xmlns:a16="http://schemas.microsoft.com/office/drawing/2014/main" id="{5459ADA7-605A-5D2F-5C87-E6A477A6767A}"/>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5" name="正方形/長方形 24">
            <a:extLst>
              <a:ext uri="{FF2B5EF4-FFF2-40B4-BE49-F238E27FC236}">
                <a16:creationId xmlns:a16="http://schemas.microsoft.com/office/drawing/2014/main" id="{CE3FBB98-986B-9521-7B57-E48C4F364670}"/>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26" name="正方形/長方形 25">
            <a:extLst>
              <a:ext uri="{FF2B5EF4-FFF2-40B4-BE49-F238E27FC236}">
                <a16:creationId xmlns:a16="http://schemas.microsoft.com/office/drawing/2014/main" id="{0C18265B-6BB3-56CA-109E-57BDC4B5D31B}"/>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27" name="正方形/長方形 26">
            <a:extLst>
              <a:ext uri="{FF2B5EF4-FFF2-40B4-BE49-F238E27FC236}">
                <a16:creationId xmlns:a16="http://schemas.microsoft.com/office/drawing/2014/main" id="{474D7123-0696-C28A-0742-9F22128FBEC6}"/>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28" name="正方形/長方形 27">
            <a:extLst>
              <a:ext uri="{FF2B5EF4-FFF2-40B4-BE49-F238E27FC236}">
                <a16:creationId xmlns:a16="http://schemas.microsoft.com/office/drawing/2014/main" id="{9A0CE143-23C4-0E11-D94A-3770F0D98C6F}"/>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29" name="正方形/長方形 28">
            <a:extLst>
              <a:ext uri="{FF2B5EF4-FFF2-40B4-BE49-F238E27FC236}">
                <a16:creationId xmlns:a16="http://schemas.microsoft.com/office/drawing/2014/main" id="{A97E74DF-818B-DC43-F70D-27C950E04212}"/>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30" name="正方形/長方形 29">
            <a:extLst>
              <a:ext uri="{FF2B5EF4-FFF2-40B4-BE49-F238E27FC236}">
                <a16:creationId xmlns:a16="http://schemas.microsoft.com/office/drawing/2014/main" id="{8E2BE9B8-30A5-46F3-A4F3-8D35FEF7208B}"/>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31" name="正方形/長方形 30">
            <a:extLst>
              <a:ext uri="{FF2B5EF4-FFF2-40B4-BE49-F238E27FC236}">
                <a16:creationId xmlns:a16="http://schemas.microsoft.com/office/drawing/2014/main" id="{45ABBD96-677D-5CC0-9546-18C9522F3DF5}"/>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23552" name="正方形/長方形 23551">
            <a:extLst>
              <a:ext uri="{FF2B5EF4-FFF2-40B4-BE49-F238E27FC236}">
                <a16:creationId xmlns:a16="http://schemas.microsoft.com/office/drawing/2014/main" id="{EA7E6908-ECA9-55A5-62E0-4D24AC66F08C}"/>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23556" name="四角形: 角度付き 23555">
            <a:hlinkClick xmlns:r="http://schemas.openxmlformats.org/officeDocument/2006/relationships" r:id="rId1"/>
            <a:extLst>
              <a:ext uri="{FF2B5EF4-FFF2-40B4-BE49-F238E27FC236}">
                <a16:creationId xmlns:a16="http://schemas.microsoft.com/office/drawing/2014/main" id="{48BC844E-01F5-CDFF-6943-19CD9242FE60}"/>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23557" name="四角形: 角度付き 23556">
            <a:hlinkClick xmlns:r="http://schemas.openxmlformats.org/officeDocument/2006/relationships" r:id="rId2"/>
            <a:extLst>
              <a:ext uri="{FF2B5EF4-FFF2-40B4-BE49-F238E27FC236}">
                <a16:creationId xmlns:a16="http://schemas.microsoft.com/office/drawing/2014/main" id="{87B617F7-2606-A32A-3CC3-4EF09F1C0946}"/>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23558" name="四角形: 角度付き 23557">
            <a:hlinkClick xmlns:r="http://schemas.openxmlformats.org/officeDocument/2006/relationships" r:id="rId3"/>
            <a:extLst>
              <a:ext uri="{FF2B5EF4-FFF2-40B4-BE49-F238E27FC236}">
                <a16:creationId xmlns:a16="http://schemas.microsoft.com/office/drawing/2014/main" id="{7018106F-E460-EFF1-0A31-512C146318DD}"/>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23559" name="四角形: 角度付き 23558">
            <a:hlinkClick xmlns:r="http://schemas.openxmlformats.org/officeDocument/2006/relationships" r:id="rId4"/>
            <a:extLst>
              <a:ext uri="{FF2B5EF4-FFF2-40B4-BE49-F238E27FC236}">
                <a16:creationId xmlns:a16="http://schemas.microsoft.com/office/drawing/2014/main" id="{17383B33-CA12-4942-A110-8D9C6CD230EA}"/>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23560" name="四角形: 角度付き 23559">
            <a:hlinkClick xmlns:r="http://schemas.openxmlformats.org/officeDocument/2006/relationships" r:id="rId5"/>
            <a:extLst>
              <a:ext uri="{FF2B5EF4-FFF2-40B4-BE49-F238E27FC236}">
                <a16:creationId xmlns:a16="http://schemas.microsoft.com/office/drawing/2014/main" id="{34D18C3C-8188-8BB1-96A7-9BFF61044BE8}"/>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23561" name="四角形: 角度付き 23560">
            <a:hlinkClick xmlns:r="http://schemas.openxmlformats.org/officeDocument/2006/relationships" r:id="rId6"/>
            <a:extLst>
              <a:ext uri="{FF2B5EF4-FFF2-40B4-BE49-F238E27FC236}">
                <a16:creationId xmlns:a16="http://schemas.microsoft.com/office/drawing/2014/main" id="{506F7341-3D53-151A-9C66-708A863FFAF8}"/>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23562" name="四角形: 角度付き 23561">
            <a:hlinkClick xmlns:r="http://schemas.openxmlformats.org/officeDocument/2006/relationships" r:id="rId7"/>
            <a:extLst>
              <a:ext uri="{FF2B5EF4-FFF2-40B4-BE49-F238E27FC236}">
                <a16:creationId xmlns:a16="http://schemas.microsoft.com/office/drawing/2014/main" id="{17364C2F-0108-A16B-B377-205806CE167F}"/>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3563" name="四角形: 角度付き 23562">
            <a:hlinkClick xmlns:r="http://schemas.openxmlformats.org/officeDocument/2006/relationships" r:id="rId8"/>
            <a:extLst>
              <a:ext uri="{FF2B5EF4-FFF2-40B4-BE49-F238E27FC236}">
                <a16:creationId xmlns:a16="http://schemas.microsoft.com/office/drawing/2014/main" id="{A3465786-F08D-0F5C-3C07-7E88029D971C}"/>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3564" name="四角形: 角度付き 23563">
            <a:hlinkClick xmlns:r="http://schemas.openxmlformats.org/officeDocument/2006/relationships" r:id="rId9"/>
            <a:extLst>
              <a:ext uri="{FF2B5EF4-FFF2-40B4-BE49-F238E27FC236}">
                <a16:creationId xmlns:a16="http://schemas.microsoft.com/office/drawing/2014/main" id="{F61000F4-5DB3-D00F-431E-340A08BEC5E5}"/>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3565" name="四角形: 角度付き 23564">
            <a:hlinkClick xmlns:r="http://schemas.openxmlformats.org/officeDocument/2006/relationships" r:id="rId10"/>
            <a:extLst>
              <a:ext uri="{FF2B5EF4-FFF2-40B4-BE49-F238E27FC236}">
                <a16:creationId xmlns:a16="http://schemas.microsoft.com/office/drawing/2014/main" id="{EC12E2B8-A470-99A0-C93D-95037685D2BD}"/>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3566" name="四角形: 角度付き 23565">
            <a:hlinkClick xmlns:r="http://schemas.openxmlformats.org/officeDocument/2006/relationships" r:id="rId11"/>
            <a:extLst>
              <a:ext uri="{FF2B5EF4-FFF2-40B4-BE49-F238E27FC236}">
                <a16:creationId xmlns:a16="http://schemas.microsoft.com/office/drawing/2014/main" id="{6211D7B5-B60B-49E0-2A62-8D973C680EFA}"/>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3567" name="四角形: 角度付き 23566">
            <a:hlinkClick xmlns:r="http://schemas.openxmlformats.org/officeDocument/2006/relationships" r:id="rId12"/>
            <a:extLst>
              <a:ext uri="{FF2B5EF4-FFF2-40B4-BE49-F238E27FC236}">
                <a16:creationId xmlns:a16="http://schemas.microsoft.com/office/drawing/2014/main" id="{B0E24940-A882-E339-CFCD-93BF5904CC7B}"/>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3568" name="四角形: 角度付き 23567">
            <a:hlinkClick xmlns:r="http://schemas.openxmlformats.org/officeDocument/2006/relationships" r:id="rId13"/>
            <a:extLst>
              <a:ext uri="{FF2B5EF4-FFF2-40B4-BE49-F238E27FC236}">
                <a16:creationId xmlns:a16="http://schemas.microsoft.com/office/drawing/2014/main" id="{4570313E-D423-0ACE-9537-5BF9FD6FB0BC}"/>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3569" name="四角形: 角度付き 23568">
            <a:hlinkClick xmlns:r="http://schemas.openxmlformats.org/officeDocument/2006/relationships" r:id="rId14"/>
            <a:extLst>
              <a:ext uri="{FF2B5EF4-FFF2-40B4-BE49-F238E27FC236}">
                <a16:creationId xmlns:a16="http://schemas.microsoft.com/office/drawing/2014/main" id="{8DB5C4CE-7BDC-5295-E2D5-EF50F9BD42CA}"/>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3570" name="四角形: 角度付き 23569">
            <a:hlinkClick xmlns:r="http://schemas.openxmlformats.org/officeDocument/2006/relationships" r:id="rId15"/>
            <a:extLst>
              <a:ext uri="{FF2B5EF4-FFF2-40B4-BE49-F238E27FC236}">
                <a16:creationId xmlns:a16="http://schemas.microsoft.com/office/drawing/2014/main" id="{03E91D39-747E-5007-DD6C-77AC6300D0DD}"/>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3571" name="四角形: 角度付き 23570">
            <a:hlinkClick xmlns:r="http://schemas.openxmlformats.org/officeDocument/2006/relationships" r:id="rId16"/>
            <a:extLst>
              <a:ext uri="{FF2B5EF4-FFF2-40B4-BE49-F238E27FC236}">
                <a16:creationId xmlns:a16="http://schemas.microsoft.com/office/drawing/2014/main" id="{B97B7499-13F2-089F-B4EC-C4F123CFD952}"/>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3572" name="四角形: 角度付き 23571">
            <a:hlinkClick xmlns:r="http://schemas.openxmlformats.org/officeDocument/2006/relationships" r:id="rId17"/>
            <a:extLst>
              <a:ext uri="{FF2B5EF4-FFF2-40B4-BE49-F238E27FC236}">
                <a16:creationId xmlns:a16="http://schemas.microsoft.com/office/drawing/2014/main" id="{F67BCF15-FC5A-9731-B615-34EA2E6FDB17}"/>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23573" name="四角形: 角度付き 23572">
            <a:hlinkClick xmlns:r="http://schemas.openxmlformats.org/officeDocument/2006/relationships" r:id="rId18"/>
            <a:extLst>
              <a:ext uri="{FF2B5EF4-FFF2-40B4-BE49-F238E27FC236}">
                <a16:creationId xmlns:a16="http://schemas.microsoft.com/office/drawing/2014/main" id="{641CCE47-86B3-31D9-DED5-579BEF3F58E8}"/>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23574" name="四角形: 角度付き 23573">
            <a:hlinkClick xmlns:r="http://schemas.openxmlformats.org/officeDocument/2006/relationships" r:id="rId19"/>
            <a:extLst>
              <a:ext uri="{FF2B5EF4-FFF2-40B4-BE49-F238E27FC236}">
                <a16:creationId xmlns:a16="http://schemas.microsoft.com/office/drawing/2014/main" id="{8905919E-4CA0-29E5-28FF-52DF50759623}"/>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23575" name="四角形: 角度付き 23574">
            <a:hlinkClick xmlns:r="http://schemas.openxmlformats.org/officeDocument/2006/relationships" r:id="rId20"/>
            <a:extLst>
              <a:ext uri="{FF2B5EF4-FFF2-40B4-BE49-F238E27FC236}">
                <a16:creationId xmlns:a16="http://schemas.microsoft.com/office/drawing/2014/main" id="{906D36D5-A5A8-1836-6615-509C394266D5}"/>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23576" name="四角形: 角度付き 23575">
            <a:hlinkClick xmlns:r="http://schemas.openxmlformats.org/officeDocument/2006/relationships" r:id="rId21"/>
            <a:extLst>
              <a:ext uri="{FF2B5EF4-FFF2-40B4-BE49-F238E27FC236}">
                <a16:creationId xmlns:a16="http://schemas.microsoft.com/office/drawing/2014/main" id="{DA69D08C-B2F6-56F9-C2EA-64A06BBE54FD}"/>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23577" name="四角形: 角度付き 23576">
            <a:hlinkClick xmlns:r="http://schemas.openxmlformats.org/officeDocument/2006/relationships" r:id="rId22"/>
            <a:extLst>
              <a:ext uri="{FF2B5EF4-FFF2-40B4-BE49-F238E27FC236}">
                <a16:creationId xmlns:a16="http://schemas.microsoft.com/office/drawing/2014/main" id="{4E3FD3C1-4457-EDE7-8964-14E3CE4E60A0}"/>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23578" name="四角形: 角度付き 23577">
            <a:hlinkClick xmlns:r="http://schemas.openxmlformats.org/officeDocument/2006/relationships" r:id="rId23"/>
            <a:extLst>
              <a:ext uri="{FF2B5EF4-FFF2-40B4-BE49-F238E27FC236}">
                <a16:creationId xmlns:a16="http://schemas.microsoft.com/office/drawing/2014/main" id="{B7DF0470-6F86-3AEA-DE69-7999F9D94220}"/>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23579" name="四角形: 角度付き 23578">
            <a:hlinkClick xmlns:r="http://schemas.openxmlformats.org/officeDocument/2006/relationships" r:id="rId24"/>
            <a:extLst>
              <a:ext uri="{FF2B5EF4-FFF2-40B4-BE49-F238E27FC236}">
                <a16:creationId xmlns:a16="http://schemas.microsoft.com/office/drawing/2014/main" id="{F1B7B9B5-A71E-6471-6680-DC6D39336D4E}"/>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23594" name="四角形: 角度付き 23593">
            <a:hlinkClick xmlns:r="http://schemas.openxmlformats.org/officeDocument/2006/relationships" r:id="rId25"/>
            <a:extLst>
              <a:ext uri="{FF2B5EF4-FFF2-40B4-BE49-F238E27FC236}">
                <a16:creationId xmlns:a16="http://schemas.microsoft.com/office/drawing/2014/main" id="{20768DB7-A2DF-F491-7688-2A71165961FC}"/>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23595" name="四角形: 角度付き 23594">
            <a:hlinkClick xmlns:r="http://schemas.openxmlformats.org/officeDocument/2006/relationships" r:id="rId26"/>
            <a:extLst>
              <a:ext uri="{FF2B5EF4-FFF2-40B4-BE49-F238E27FC236}">
                <a16:creationId xmlns:a16="http://schemas.microsoft.com/office/drawing/2014/main" id="{1B9B3C7F-3206-B9EA-997F-7FDB70FF874E}"/>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33618</xdr:colOff>
      <xdr:row>0</xdr:row>
      <xdr:rowOff>78440</xdr:rowOff>
    </xdr:from>
    <xdr:to>
      <xdr:col>42</xdr:col>
      <xdr:colOff>0</xdr:colOff>
      <xdr:row>0</xdr:row>
      <xdr:rowOff>414617</xdr:rowOff>
    </xdr:to>
    <xdr:sp macro="" textlink="">
      <xdr:nvSpPr>
        <xdr:cNvPr id="22" name="正方形/長方形 21">
          <a:extLst>
            <a:ext uri="{FF2B5EF4-FFF2-40B4-BE49-F238E27FC236}">
              <a16:creationId xmlns:a16="http://schemas.microsoft.com/office/drawing/2014/main" id="{67F2F6A6-CF81-4AB6-9306-98C790415DF6}"/>
            </a:ext>
          </a:extLst>
        </xdr:cNvPr>
        <xdr:cNvSpPr/>
      </xdr:nvSpPr>
      <xdr:spPr>
        <a:xfrm>
          <a:off x="3043518" y="78440"/>
          <a:ext cx="11482107" cy="336177"/>
        </a:xfrm>
        <a:prstGeom prst="rect">
          <a:avLst/>
        </a:prstGeom>
        <a:solidFill>
          <a:schemeClr val="tx1">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予定価格（税込み）</a:t>
          </a:r>
          <a:r>
            <a:rPr kumimoji="1" lang="ja-JP" altLang="en-US" sz="1100">
              <a:solidFill>
                <a:schemeClr val="bg1"/>
              </a:solidFill>
              <a:latin typeface="UD デジタル 教科書体 NP-R" panose="02020400000000000000" pitchFamily="18" charset="-128"/>
              <a:ea typeface="UD デジタル 教科書体 NP-R" panose="02020400000000000000" pitchFamily="18" charset="-128"/>
            </a:rPr>
            <a:t>が</a:t>
          </a:r>
          <a:r>
            <a:rPr kumimoji="1" lang="en-US" altLang="ja-JP" sz="1100">
              <a:solidFill>
                <a:srgbClr val="FF0000"/>
              </a:solidFill>
              <a:latin typeface="UD デジタル 教科書体 NP-R" panose="02020400000000000000" pitchFamily="18" charset="-128"/>
              <a:ea typeface="UD デジタル 教科書体 NP-R" panose="02020400000000000000" pitchFamily="18" charset="-128"/>
            </a:rPr>
            <a:t>400</a:t>
          </a:r>
          <a:r>
            <a:rPr kumimoji="1" lang="ja-JP" altLang="en-US" sz="1100">
              <a:solidFill>
                <a:srgbClr val="FF0000"/>
              </a:solidFill>
              <a:latin typeface="UD デジタル 教科書体 NP-R" panose="02020400000000000000" pitchFamily="18" charset="-128"/>
              <a:ea typeface="UD デジタル 教科書体 NP-R" panose="02020400000000000000" pitchFamily="18" charset="-128"/>
            </a:rPr>
            <a:t>万円を超える</a:t>
          </a:r>
          <a:r>
            <a:rPr kumimoji="1" lang="ja-JP" altLang="en-US" sz="1100">
              <a:latin typeface="UD デジタル 教科書体 NP-R" panose="02020400000000000000" pitchFamily="18" charset="-128"/>
              <a:ea typeface="UD デジタル 教科書体 NP-R" panose="02020400000000000000" pitchFamily="18" charset="-128"/>
            </a:rPr>
            <a:t>工事については、必ず実施</a:t>
          </a:r>
        </a:p>
      </xdr:txBody>
    </xdr:sp>
    <xdr:clientData/>
  </xdr:twoCellAnchor>
  <mc:AlternateContent xmlns:mc="http://schemas.openxmlformats.org/markup-compatibility/2006">
    <mc:Choice xmlns:a14="http://schemas.microsoft.com/office/drawing/2010/main" Requires="a14">
      <xdr:twoCellAnchor editAs="oneCell">
        <xdr:from>
          <xdr:col>6</xdr:col>
          <xdr:colOff>133350</xdr:colOff>
          <xdr:row>11</xdr:row>
          <xdr:rowOff>38100</xdr:rowOff>
        </xdr:from>
        <xdr:to>
          <xdr:col>7</xdr:col>
          <xdr:colOff>142875</xdr:colOff>
          <xdr:row>11</xdr:row>
          <xdr:rowOff>276225</xdr:rowOff>
        </xdr:to>
        <xdr:sp macro="" textlink="">
          <xdr:nvSpPr>
            <xdr:cNvPr id="22529" name="Option Button 1" hidden="1">
              <a:extLst>
                <a:ext uri="{63B3BB69-23CF-44E3-9099-C40C66FF867C}">
                  <a14:compatExt spid="_x0000_s22529"/>
                </a:ext>
                <a:ext uri="{FF2B5EF4-FFF2-40B4-BE49-F238E27FC236}">
                  <a16:creationId xmlns:a16="http://schemas.microsoft.com/office/drawing/2014/main" id="{00000000-0008-0000-0A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38100</xdr:rowOff>
        </xdr:from>
        <xdr:to>
          <xdr:col>7</xdr:col>
          <xdr:colOff>171450</xdr:colOff>
          <xdr:row>12</xdr:row>
          <xdr:rowOff>276225</xdr:rowOff>
        </xdr:to>
        <xdr:sp macro="" textlink="">
          <xdr:nvSpPr>
            <xdr:cNvPr id="22530" name="Option Button 2" hidden="1">
              <a:extLst>
                <a:ext uri="{63B3BB69-23CF-44E3-9099-C40C66FF867C}">
                  <a14:compatExt spid="_x0000_s22530"/>
                </a:ext>
                <a:ext uri="{FF2B5EF4-FFF2-40B4-BE49-F238E27FC236}">
                  <a16:creationId xmlns:a16="http://schemas.microsoft.com/office/drawing/2014/main" id="{00000000-0008-0000-0A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13</xdr:row>
          <xdr:rowOff>19050</xdr:rowOff>
        </xdr:from>
        <xdr:to>
          <xdr:col>7</xdr:col>
          <xdr:colOff>171450</xdr:colOff>
          <xdr:row>13</xdr:row>
          <xdr:rowOff>257175</xdr:rowOff>
        </xdr:to>
        <xdr:sp macro="" textlink="">
          <xdr:nvSpPr>
            <xdr:cNvPr id="22531" name="Option Button 3" hidden="1">
              <a:extLst>
                <a:ext uri="{63B3BB69-23CF-44E3-9099-C40C66FF867C}">
                  <a14:compatExt spid="_x0000_s22531"/>
                </a:ext>
                <a:ext uri="{FF2B5EF4-FFF2-40B4-BE49-F238E27FC236}">
                  <a16:creationId xmlns:a16="http://schemas.microsoft.com/office/drawing/2014/main" id="{00000000-0008-0000-0A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123266</xdr:colOff>
      <xdr:row>22</xdr:row>
      <xdr:rowOff>139830</xdr:rowOff>
    </xdr:from>
    <xdr:to>
      <xdr:col>27</xdr:col>
      <xdr:colOff>2</xdr:colOff>
      <xdr:row>23</xdr:row>
      <xdr:rowOff>78441</xdr:rowOff>
    </xdr:to>
    <xdr:sp macro="" textlink="">
      <xdr:nvSpPr>
        <xdr:cNvPr id="23" name="正方形/長方形 22">
          <a:extLst>
            <a:ext uri="{FF2B5EF4-FFF2-40B4-BE49-F238E27FC236}">
              <a16:creationId xmlns:a16="http://schemas.microsoft.com/office/drawing/2014/main" id="{88152DCB-D06E-4316-B076-CA5BDA2C129D}"/>
            </a:ext>
          </a:extLst>
        </xdr:cNvPr>
        <xdr:cNvSpPr/>
      </xdr:nvSpPr>
      <xdr:spPr>
        <a:xfrm>
          <a:off x="3761816" y="5626230"/>
          <a:ext cx="5591736" cy="16721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対象期間外：契約日から工事着手日前日までの期間は除いて計画。「</a:t>
          </a:r>
          <a:r>
            <a:rPr kumimoji="1" lang="en-US" altLang="ja-JP" sz="1100"/>
            <a:t>/</a:t>
          </a:r>
          <a:r>
            <a:rPr kumimoji="1" lang="ja-JP" altLang="en-US" sz="1100"/>
            <a:t>」を入力</a:t>
          </a:r>
        </a:p>
        <a:p>
          <a:pPr algn="l"/>
          <a:endParaRPr kumimoji="1" lang="ja-JP" altLang="en-US" sz="1100"/>
        </a:p>
      </xdr:txBody>
    </xdr:sp>
    <xdr:clientData/>
  </xdr:twoCellAnchor>
  <xdr:twoCellAnchor>
    <xdr:from>
      <xdr:col>7</xdr:col>
      <xdr:colOff>0</xdr:colOff>
      <xdr:row>21</xdr:row>
      <xdr:rowOff>67236</xdr:rowOff>
    </xdr:from>
    <xdr:to>
      <xdr:col>11</xdr:col>
      <xdr:colOff>89647</xdr:colOff>
      <xdr:row>22</xdr:row>
      <xdr:rowOff>134470</xdr:rowOff>
    </xdr:to>
    <xdr:cxnSp macro="">
      <xdr:nvCxnSpPr>
        <xdr:cNvPr id="24" name="直線矢印コネクタ 23">
          <a:extLst>
            <a:ext uri="{FF2B5EF4-FFF2-40B4-BE49-F238E27FC236}">
              <a16:creationId xmlns:a16="http://schemas.microsoft.com/office/drawing/2014/main" id="{D1A59BC5-E845-4953-90B0-B0428E2011B0}"/>
            </a:ext>
          </a:extLst>
        </xdr:cNvPr>
        <xdr:cNvCxnSpPr/>
      </xdr:nvCxnSpPr>
      <xdr:spPr>
        <a:xfrm flipV="1">
          <a:off x="4591050" y="5363136"/>
          <a:ext cx="1042147" cy="2577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33618</xdr:colOff>
      <xdr:row>23</xdr:row>
      <xdr:rowOff>89647</xdr:rowOff>
    </xdr:from>
    <xdr:to>
      <xdr:col>6</xdr:col>
      <xdr:colOff>78442</xdr:colOff>
      <xdr:row>27</xdr:row>
      <xdr:rowOff>22411</xdr:rowOff>
    </xdr:to>
    <xdr:cxnSp macro="">
      <xdr:nvCxnSpPr>
        <xdr:cNvPr id="25" name="直線矢印コネクタ 24">
          <a:extLst>
            <a:ext uri="{FF2B5EF4-FFF2-40B4-BE49-F238E27FC236}">
              <a16:creationId xmlns:a16="http://schemas.microsoft.com/office/drawing/2014/main" id="{E03950B1-72DB-4513-AC67-F096365938D1}"/>
            </a:ext>
          </a:extLst>
        </xdr:cNvPr>
        <xdr:cNvCxnSpPr/>
      </xdr:nvCxnSpPr>
      <xdr:spPr>
        <a:xfrm flipH="1">
          <a:off x="3910293" y="5804647"/>
          <a:ext cx="521074" cy="12853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152402</xdr:colOff>
      <xdr:row>50</xdr:row>
      <xdr:rowOff>135347</xdr:rowOff>
    </xdr:from>
    <xdr:to>
      <xdr:col>32</xdr:col>
      <xdr:colOff>29137</xdr:colOff>
      <xdr:row>51</xdr:row>
      <xdr:rowOff>73958</xdr:rowOff>
    </xdr:to>
    <xdr:sp macro="" textlink="">
      <xdr:nvSpPr>
        <xdr:cNvPr id="26" name="正方形/長方形 25">
          <a:extLst>
            <a:ext uri="{FF2B5EF4-FFF2-40B4-BE49-F238E27FC236}">
              <a16:creationId xmlns:a16="http://schemas.microsoft.com/office/drawing/2014/main" id="{9478B4CF-5AA1-476B-AF64-EC5624835427}"/>
            </a:ext>
          </a:extLst>
        </xdr:cNvPr>
        <xdr:cNvSpPr/>
      </xdr:nvSpPr>
      <xdr:spPr>
        <a:xfrm>
          <a:off x="4981577" y="13470347"/>
          <a:ext cx="5591735" cy="16721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対象期間外：完成日の次の日から工期末までの期間は除いて計画。「</a:t>
          </a:r>
          <a:r>
            <a:rPr kumimoji="1" lang="en-US" altLang="ja-JP" sz="1100"/>
            <a:t>/</a:t>
          </a:r>
          <a:r>
            <a:rPr kumimoji="1" lang="ja-JP" altLang="en-US" sz="1100"/>
            <a:t>」を入力</a:t>
          </a:r>
        </a:p>
        <a:p>
          <a:pPr algn="l"/>
          <a:endParaRPr kumimoji="1" lang="ja-JP" altLang="en-US" sz="1100"/>
        </a:p>
      </xdr:txBody>
    </xdr:sp>
    <xdr:clientData/>
  </xdr:twoCellAnchor>
  <xdr:twoCellAnchor>
    <xdr:from>
      <xdr:col>12</xdr:col>
      <xdr:colOff>29135</xdr:colOff>
      <xdr:row>48</xdr:row>
      <xdr:rowOff>112059</xdr:rowOff>
    </xdr:from>
    <xdr:to>
      <xdr:col>23</xdr:col>
      <xdr:colOff>22412</xdr:colOff>
      <xdr:row>50</xdr:row>
      <xdr:rowOff>129987</xdr:rowOff>
    </xdr:to>
    <xdr:cxnSp macro="">
      <xdr:nvCxnSpPr>
        <xdr:cNvPr id="27" name="直線矢印コネクタ 26">
          <a:extLst>
            <a:ext uri="{FF2B5EF4-FFF2-40B4-BE49-F238E27FC236}">
              <a16:creationId xmlns:a16="http://schemas.microsoft.com/office/drawing/2014/main" id="{64D3350F-F6FE-4220-A070-AF5DFF31BB3F}"/>
            </a:ext>
          </a:extLst>
        </xdr:cNvPr>
        <xdr:cNvCxnSpPr/>
      </xdr:nvCxnSpPr>
      <xdr:spPr>
        <a:xfrm flipV="1">
          <a:off x="5810810" y="13066059"/>
          <a:ext cx="2612652" cy="3989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62753</xdr:colOff>
      <xdr:row>51</xdr:row>
      <xdr:rowOff>85164</xdr:rowOff>
    </xdr:from>
    <xdr:to>
      <xdr:col>11</xdr:col>
      <xdr:colOff>107577</xdr:colOff>
      <xdr:row>55</xdr:row>
      <xdr:rowOff>17929</xdr:rowOff>
    </xdr:to>
    <xdr:cxnSp macro="">
      <xdr:nvCxnSpPr>
        <xdr:cNvPr id="28" name="直線矢印コネクタ 27">
          <a:extLst>
            <a:ext uri="{FF2B5EF4-FFF2-40B4-BE49-F238E27FC236}">
              <a16:creationId xmlns:a16="http://schemas.microsoft.com/office/drawing/2014/main" id="{88E35B13-2DBD-4FBC-BBD3-23B83020B604}"/>
            </a:ext>
          </a:extLst>
        </xdr:cNvPr>
        <xdr:cNvCxnSpPr/>
      </xdr:nvCxnSpPr>
      <xdr:spPr>
        <a:xfrm flipH="1">
          <a:off x="5130053" y="13648764"/>
          <a:ext cx="521074" cy="128531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129730</xdr:colOff>
      <xdr:row>33</xdr:row>
      <xdr:rowOff>729245</xdr:rowOff>
    </xdr:from>
    <xdr:to>
      <xdr:col>25</xdr:col>
      <xdr:colOff>95249</xdr:colOff>
      <xdr:row>34</xdr:row>
      <xdr:rowOff>187053</xdr:rowOff>
    </xdr:to>
    <xdr:sp macro="" textlink="">
      <xdr:nvSpPr>
        <xdr:cNvPr id="29" name="矢印: 右カーブ 28">
          <a:extLst>
            <a:ext uri="{FF2B5EF4-FFF2-40B4-BE49-F238E27FC236}">
              <a16:creationId xmlns:a16="http://schemas.microsoft.com/office/drawing/2014/main" id="{26EBC2BE-0095-4080-A1C5-9684F8ED0BC3}"/>
            </a:ext>
          </a:extLst>
        </xdr:cNvPr>
        <xdr:cNvSpPr/>
      </xdr:nvSpPr>
      <xdr:spPr>
        <a:xfrm rot="5400000">
          <a:off x="8403636" y="8647839"/>
          <a:ext cx="219808" cy="918019"/>
        </a:xfrm>
        <a:prstGeom prst="curved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17</xdr:col>
      <xdr:colOff>67236</xdr:colOff>
      <xdr:row>33</xdr:row>
      <xdr:rowOff>117230</xdr:rowOff>
    </xdr:from>
    <xdr:ext cx="1174751" cy="468923"/>
    <xdr:sp macro="" textlink="">
      <xdr:nvSpPr>
        <xdr:cNvPr id="30" name="四角形吹き出し 12">
          <a:extLst>
            <a:ext uri="{FF2B5EF4-FFF2-40B4-BE49-F238E27FC236}">
              <a16:creationId xmlns:a16="http://schemas.microsoft.com/office/drawing/2014/main" id="{8DB77B9D-5983-4143-A06D-4C9FAE71391E}"/>
            </a:ext>
          </a:extLst>
        </xdr:cNvPr>
        <xdr:cNvSpPr/>
      </xdr:nvSpPr>
      <xdr:spPr>
        <a:xfrm>
          <a:off x="7039536" y="8384930"/>
          <a:ext cx="1174751" cy="468923"/>
        </a:xfrm>
        <a:prstGeom prst="wedgeRectCallout">
          <a:avLst>
            <a:gd name="adj1" fmla="val 33606"/>
            <a:gd name="adj2" fmla="val 124721"/>
          </a:avLst>
        </a:prstGeom>
        <a:solidFill>
          <a:schemeClr val="accent1"/>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降雨により、</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終日現場閉鎖</a:t>
          </a:r>
        </a:p>
      </xdr:txBody>
    </xdr:sp>
    <xdr:clientData/>
  </xdr:oneCellAnchor>
  <xdr:twoCellAnchor>
    <xdr:from>
      <xdr:col>22</xdr:col>
      <xdr:colOff>174379</xdr:colOff>
      <xdr:row>46</xdr:row>
      <xdr:rowOff>24397</xdr:rowOff>
    </xdr:from>
    <xdr:to>
      <xdr:col>29</xdr:col>
      <xdr:colOff>58614</xdr:colOff>
      <xdr:row>47</xdr:row>
      <xdr:rowOff>53705</xdr:rowOff>
    </xdr:to>
    <xdr:sp macro="" textlink="">
      <xdr:nvSpPr>
        <xdr:cNvPr id="31" name="矢印: 右カーブ 30">
          <a:extLst>
            <a:ext uri="{FF2B5EF4-FFF2-40B4-BE49-F238E27FC236}">
              <a16:creationId xmlns:a16="http://schemas.microsoft.com/office/drawing/2014/main" id="{EA8A0694-3FC7-4CB2-9C6E-36790A30EC0E}"/>
            </a:ext>
          </a:extLst>
        </xdr:cNvPr>
        <xdr:cNvSpPr/>
      </xdr:nvSpPr>
      <xdr:spPr>
        <a:xfrm rot="5400000" flipV="1">
          <a:off x="9002955" y="11360246"/>
          <a:ext cx="219808" cy="1551110"/>
        </a:xfrm>
        <a:prstGeom prst="curved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18</xdr:col>
      <xdr:colOff>7327</xdr:colOff>
      <xdr:row>47</xdr:row>
      <xdr:rowOff>123094</xdr:rowOff>
    </xdr:from>
    <xdr:ext cx="1020713" cy="468923"/>
    <xdr:sp macro="" textlink="">
      <xdr:nvSpPr>
        <xdr:cNvPr id="22528" name="四角形吹き出し 12">
          <a:extLst>
            <a:ext uri="{FF2B5EF4-FFF2-40B4-BE49-F238E27FC236}">
              <a16:creationId xmlns:a16="http://schemas.microsoft.com/office/drawing/2014/main" id="{81C8A9EE-14B4-461A-93C1-0B23A864C690}"/>
            </a:ext>
          </a:extLst>
        </xdr:cNvPr>
        <xdr:cNvSpPr/>
      </xdr:nvSpPr>
      <xdr:spPr>
        <a:xfrm>
          <a:off x="7217752" y="12315094"/>
          <a:ext cx="1020713" cy="468923"/>
        </a:xfrm>
        <a:prstGeom prst="wedgeRectCallout">
          <a:avLst>
            <a:gd name="adj1" fmla="val 61672"/>
            <a:gd name="adj2" fmla="val -51841"/>
          </a:avLst>
        </a:prstGeom>
        <a:solidFill>
          <a:schemeClr val="accent1"/>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完成日変更</a:t>
          </a:r>
        </a:p>
      </xdr:txBody>
    </xdr:sp>
    <xdr:clientData/>
  </xdr:oneCellAnchor>
  <xdr:twoCellAnchor>
    <xdr:from>
      <xdr:col>0</xdr:col>
      <xdr:colOff>0</xdr:colOff>
      <xdr:row>0</xdr:row>
      <xdr:rowOff>0</xdr:rowOff>
    </xdr:from>
    <xdr:to>
      <xdr:col>0</xdr:col>
      <xdr:colOff>2852059</xdr:colOff>
      <xdr:row>39</xdr:row>
      <xdr:rowOff>133821</xdr:rowOff>
    </xdr:to>
    <xdr:grpSp>
      <xdr:nvGrpSpPr>
        <xdr:cNvPr id="22532" name="グループ化 22531">
          <a:extLst>
            <a:ext uri="{FF2B5EF4-FFF2-40B4-BE49-F238E27FC236}">
              <a16:creationId xmlns:a16="http://schemas.microsoft.com/office/drawing/2014/main" id="{D758266F-A503-4882-A321-4EEC523FDFEA}"/>
            </a:ext>
          </a:extLst>
        </xdr:cNvPr>
        <xdr:cNvGrpSpPr/>
      </xdr:nvGrpSpPr>
      <xdr:grpSpPr>
        <a:xfrm>
          <a:off x="0" y="0"/>
          <a:ext cx="2852059" cy="10103321"/>
          <a:chOff x="73477" y="53417"/>
          <a:chExt cx="2852059" cy="10103321"/>
        </a:xfrm>
      </xdr:grpSpPr>
      <xdr:sp macro="" textlink="">
        <xdr:nvSpPr>
          <xdr:cNvPr id="22533" name="正方形/長方形 22532">
            <a:extLst>
              <a:ext uri="{FF2B5EF4-FFF2-40B4-BE49-F238E27FC236}">
                <a16:creationId xmlns:a16="http://schemas.microsoft.com/office/drawing/2014/main" id="{6040F956-6003-D4ED-276E-05202BC2A1B6}"/>
              </a:ext>
            </a:extLst>
          </xdr:cNvPr>
          <xdr:cNvSpPr/>
        </xdr:nvSpPr>
        <xdr:spPr>
          <a:xfrm>
            <a:off x="73477" y="53417"/>
            <a:ext cx="2852059" cy="628346"/>
          </a:xfrm>
          <a:prstGeom prst="rect">
            <a:avLst/>
          </a:prstGeom>
          <a:solidFill>
            <a:schemeClr val="bg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a:solidFill>
                  <a:schemeClr val="tx1">
                    <a:lumMod val="75000"/>
                    <a:lumOff val="25000"/>
                  </a:schemeClr>
                </a:solidFill>
              </a:rPr>
              <a:t>各シートへのジャンプボタン</a:t>
            </a:r>
          </a:p>
        </xdr:txBody>
      </xdr:sp>
      <xdr:sp macro="" textlink="">
        <xdr:nvSpPr>
          <xdr:cNvPr id="22534" name="正方形/長方形 22533">
            <a:extLst>
              <a:ext uri="{FF2B5EF4-FFF2-40B4-BE49-F238E27FC236}">
                <a16:creationId xmlns:a16="http://schemas.microsoft.com/office/drawing/2014/main" id="{03A0C4EF-CBD3-3376-ECEF-AADB7636FBFA}"/>
              </a:ext>
            </a:extLst>
          </xdr:cNvPr>
          <xdr:cNvSpPr/>
        </xdr:nvSpPr>
        <xdr:spPr>
          <a:xfrm>
            <a:off x="73477" y="666836"/>
            <a:ext cx="2852059" cy="397522"/>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基本情報</a:t>
            </a:r>
          </a:p>
        </xdr:txBody>
      </xdr:sp>
      <xdr:sp macro="" textlink="">
        <xdr:nvSpPr>
          <xdr:cNvPr id="22535" name="正方形/長方形 22534">
            <a:extLst>
              <a:ext uri="{FF2B5EF4-FFF2-40B4-BE49-F238E27FC236}">
                <a16:creationId xmlns:a16="http://schemas.microsoft.com/office/drawing/2014/main" id="{C42D8714-D156-5DA6-E1C1-860D1BC65913}"/>
              </a:ext>
            </a:extLst>
          </xdr:cNvPr>
          <xdr:cNvSpPr/>
        </xdr:nvSpPr>
        <xdr:spPr>
          <a:xfrm>
            <a:off x="73477" y="1054804"/>
            <a:ext cx="2852059" cy="1092753"/>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電子納品</a:t>
            </a:r>
          </a:p>
        </xdr:txBody>
      </xdr:sp>
      <xdr:sp macro="" textlink="">
        <xdr:nvSpPr>
          <xdr:cNvPr id="22536" name="正方形/長方形 22535">
            <a:extLst>
              <a:ext uri="{FF2B5EF4-FFF2-40B4-BE49-F238E27FC236}">
                <a16:creationId xmlns:a16="http://schemas.microsoft.com/office/drawing/2014/main" id="{1F6FAA86-36E8-2BB7-D022-B626AD15272C}"/>
              </a:ext>
            </a:extLst>
          </xdr:cNvPr>
          <xdr:cNvSpPr/>
        </xdr:nvSpPr>
        <xdr:spPr>
          <a:xfrm>
            <a:off x="73477" y="2145301"/>
            <a:ext cx="2852059" cy="763359"/>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ｳｨｰｸﾘｰｽﾀﾝｽ</a:t>
            </a:r>
          </a:p>
        </xdr:txBody>
      </xdr:sp>
      <xdr:sp macro="" textlink="">
        <xdr:nvSpPr>
          <xdr:cNvPr id="22537" name="正方形/長方形 22536">
            <a:extLst>
              <a:ext uri="{FF2B5EF4-FFF2-40B4-BE49-F238E27FC236}">
                <a16:creationId xmlns:a16="http://schemas.microsoft.com/office/drawing/2014/main" id="{70E4E509-CE4F-FD28-07D7-E9BE44A87825}"/>
              </a:ext>
            </a:extLst>
          </xdr:cNvPr>
          <xdr:cNvSpPr/>
        </xdr:nvSpPr>
        <xdr:spPr>
          <a:xfrm>
            <a:off x="73477" y="2869163"/>
            <a:ext cx="2851200" cy="227462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週休２日</a:t>
            </a:r>
          </a:p>
        </xdr:txBody>
      </xdr:sp>
      <xdr:sp macro="" textlink="">
        <xdr:nvSpPr>
          <xdr:cNvPr id="22538" name="正方形/長方形 22537">
            <a:extLst>
              <a:ext uri="{FF2B5EF4-FFF2-40B4-BE49-F238E27FC236}">
                <a16:creationId xmlns:a16="http://schemas.microsoft.com/office/drawing/2014/main" id="{2F54E7AC-F9A8-1352-E026-0882888225F8}"/>
              </a:ext>
            </a:extLst>
          </xdr:cNvPr>
          <xdr:cNvSpPr/>
        </xdr:nvSpPr>
        <xdr:spPr>
          <a:xfrm>
            <a:off x="73477" y="5054644"/>
            <a:ext cx="2852059" cy="11298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情報共有</a:t>
            </a:r>
            <a:endParaRPr kumimoji="1" lang="en-US" altLang="ja-JP" sz="1200" b="1" kern="1200">
              <a:solidFill>
                <a:schemeClr val="tx1">
                  <a:lumMod val="75000"/>
                  <a:lumOff val="25000"/>
                </a:schemeClr>
              </a:solidFill>
            </a:endParaRPr>
          </a:p>
          <a:p>
            <a:pPr algn="l"/>
            <a:r>
              <a:rPr kumimoji="1" lang="ja-JP" altLang="en-US" sz="1200" b="1" kern="1200">
                <a:solidFill>
                  <a:schemeClr val="tx1">
                    <a:lumMod val="75000"/>
                    <a:lumOff val="25000"/>
                  </a:schemeClr>
                </a:solidFill>
              </a:rPr>
              <a:t>システム</a:t>
            </a:r>
          </a:p>
        </xdr:txBody>
      </xdr:sp>
      <xdr:sp macro="" textlink="">
        <xdr:nvSpPr>
          <xdr:cNvPr id="22539" name="正方形/長方形 22538">
            <a:extLst>
              <a:ext uri="{FF2B5EF4-FFF2-40B4-BE49-F238E27FC236}">
                <a16:creationId xmlns:a16="http://schemas.microsoft.com/office/drawing/2014/main" id="{218D89C6-66E9-C379-D394-C5A6BF724B28}"/>
              </a:ext>
            </a:extLst>
          </xdr:cNvPr>
          <xdr:cNvSpPr/>
        </xdr:nvSpPr>
        <xdr:spPr>
          <a:xfrm>
            <a:off x="73477" y="6147313"/>
            <a:ext cx="2852059" cy="1487724"/>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遠隔臨場</a:t>
            </a:r>
          </a:p>
        </xdr:txBody>
      </xdr:sp>
      <xdr:sp macro="" textlink="">
        <xdr:nvSpPr>
          <xdr:cNvPr id="22540" name="正方形/長方形 22539">
            <a:extLst>
              <a:ext uri="{FF2B5EF4-FFF2-40B4-BE49-F238E27FC236}">
                <a16:creationId xmlns:a16="http://schemas.microsoft.com/office/drawing/2014/main" id="{F2D08F24-EE85-12A3-8A57-3B27239D23F2}"/>
              </a:ext>
            </a:extLst>
          </xdr:cNvPr>
          <xdr:cNvSpPr/>
        </xdr:nvSpPr>
        <xdr:spPr>
          <a:xfrm>
            <a:off x="73477" y="7606463"/>
            <a:ext cx="2852059" cy="1450945"/>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快適トイレ</a:t>
            </a:r>
          </a:p>
        </xdr:txBody>
      </xdr:sp>
      <xdr:sp macro="" textlink="">
        <xdr:nvSpPr>
          <xdr:cNvPr id="22541" name="正方形/長方形 22540">
            <a:extLst>
              <a:ext uri="{FF2B5EF4-FFF2-40B4-BE49-F238E27FC236}">
                <a16:creationId xmlns:a16="http://schemas.microsoft.com/office/drawing/2014/main" id="{76623E70-E29C-6808-F748-340C899A071D}"/>
              </a:ext>
            </a:extLst>
          </xdr:cNvPr>
          <xdr:cNvSpPr/>
        </xdr:nvSpPr>
        <xdr:spPr>
          <a:xfrm>
            <a:off x="73477" y="9061242"/>
            <a:ext cx="2852059" cy="1095496"/>
          </a:xfrm>
          <a:prstGeom prst="rect">
            <a:avLst/>
          </a:prstGeom>
          <a:solidFill>
            <a:schemeClr val="accent6">
              <a:lumMod val="40000"/>
              <a:lumOff val="60000"/>
            </a:schemeClr>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chemeClr val="tx1">
                    <a:lumMod val="75000"/>
                    <a:lumOff val="25000"/>
                  </a:schemeClr>
                </a:solidFill>
              </a:rPr>
              <a:t>熱中症対策</a:t>
            </a:r>
          </a:p>
        </xdr:txBody>
      </xdr:sp>
      <xdr:sp macro="" textlink="">
        <xdr:nvSpPr>
          <xdr:cNvPr id="22542" name="四角形: 角度付き 22541">
            <a:hlinkClick xmlns:r="http://schemas.openxmlformats.org/officeDocument/2006/relationships" r:id="rId1"/>
            <a:extLst>
              <a:ext uri="{FF2B5EF4-FFF2-40B4-BE49-F238E27FC236}">
                <a16:creationId xmlns:a16="http://schemas.microsoft.com/office/drawing/2014/main" id="{F6F851D6-C228-65B6-4059-2D849786B6CF}"/>
              </a:ext>
            </a:extLst>
          </xdr:cNvPr>
          <xdr:cNvSpPr/>
        </xdr:nvSpPr>
        <xdr:spPr>
          <a:xfrm>
            <a:off x="1081140" y="721855"/>
            <a:ext cx="1787015" cy="286318"/>
          </a:xfrm>
          <a:prstGeom prst="bevel">
            <a:avLst/>
          </a:prstGeom>
          <a:solidFill>
            <a:schemeClr val="accent4">
              <a:lumMod val="20000"/>
              <a:lumOff val="80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基本情報入力</a:t>
            </a:r>
          </a:p>
        </xdr:txBody>
      </xdr:sp>
      <xdr:sp macro="" textlink="">
        <xdr:nvSpPr>
          <xdr:cNvPr id="22543" name="四角形: 角度付き 22542">
            <a:hlinkClick xmlns:r="http://schemas.openxmlformats.org/officeDocument/2006/relationships" r:id="rId2"/>
            <a:extLst>
              <a:ext uri="{FF2B5EF4-FFF2-40B4-BE49-F238E27FC236}">
                <a16:creationId xmlns:a16="http://schemas.microsoft.com/office/drawing/2014/main" id="{324BF5A0-AEB4-EF7D-34F0-81C53B50662E}"/>
              </a:ext>
            </a:extLst>
          </xdr:cNvPr>
          <xdr:cNvSpPr/>
        </xdr:nvSpPr>
        <xdr:spPr>
          <a:xfrm>
            <a:off x="1081140" y="1081594"/>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事前協議</a:t>
            </a:r>
          </a:p>
        </xdr:txBody>
      </xdr:sp>
      <xdr:sp macro="" textlink="">
        <xdr:nvSpPr>
          <xdr:cNvPr id="22544" name="四角形: 角度付き 22543">
            <a:hlinkClick xmlns:r="http://schemas.openxmlformats.org/officeDocument/2006/relationships" r:id="rId3"/>
            <a:extLst>
              <a:ext uri="{FF2B5EF4-FFF2-40B4-BE49-F238E27FC236}">
                <a16:creationId xmlns:a16="http://schemas.microsoft.com/office/drawing/2014/main" id="{479B91D7-3C4B-33F2-DFAE-0E26F3CACFCB}"/>
              </a:ext>
            </a:extLst>
          </xdr:cNvPr>
          <xdr:cNvSpPr/>
        </xdr:nvSpPr>
        <xdr:spPr>
          <a:xfrm>
            <a:off x="1081140" y="144983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提出書類・成果品一覧</a:t>
            </a:r>
          </a:p>
        </xdr:txBody>
      </xdr:sp>
      <xdr:sp macro="" textlink="">
        <xdr:nvSpPr>
          <xdr:cNvPr id="22545" name="四角形: 角度付き 22544">
            <a:hlinkClick xmlns:r="http://schemas.openxmlformats.org/officeDocument/2006/relationships" r:id="rId4"/>
            <a:extLst>
              <a:ext uri="{FF2B5EF4-FFF2-40B4-BE49-F238E27FC236}">
                <a16:creationId xmlns:a16="http://schemas.microsoft.com/office/drawing/2014/main" id="{89517E8C-6D36-306A-9928-83DAD8E1A3F2}"/>
              </a:ext>
            </a:extLst>
          </xdr:cNvPr>
          <xdr:cNvSpPr/>
        </xdr:nvSpPr>
        <xdr:spPr>
          <a:xfrm>
            <a:off x="1081140" y="1809571"/>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電子媒体納品書</a:t>
            </a:r>
          </a:p>
        </xdr:txBody>
      </xdr:sp>
      <xdr:sp macro="" textlink="">
        <xdr:nvSpPr>
          <xdr:cNvPr id="22546" name="四角形: 角度付き 22545">
            <a:hlinkClick xmlns:r="http://schemas.openxmlformats.org/officeDocument/2006/relationships" r:id="rId5"/>
            <a:extLst>
              <a:ext uri="{FF2B5EF4-FFF2-40B4-BE49-F238E27FC236}">
                <a16:creationId xmlns:a16="http://schemas.microsoft.com/office/drawing/2014/main" id="{0AB16A48-DE14-32D3-5413-7040E7DA529B}"/>
              </a:ext>
            </a:extLst>
          </xdr:cNvPr>
          <xdr:cNvSpPr/>
        </xdr:nvSpPr>
        <xdr:spPr>
          <a:xfrm>
            <a:off x="1081140" y="217169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協議書（初回）</a:t>
            </a:r>
          </a:p>
        </xdr:txBody>
      </xdr:sp>
      <xdr:sp macro="" textlink="">
        <xdr:nvSpPr>
          <xdr:cNvPr id="22547" name="四角形: 角度付き 22546">
            <a:hlinkClick xmlns:r="http://schemas.openxmlformats.org/officeDocument/2006/relationships" r:id="rId6"/>
            <a:extLst>
              <a:ext uri="{FF2B5EF4-FFF2-40B4-BE49-F238E27FC236}">
                <a16:creationId xmlns:a16="http://schemas.microsoft.com/office/drawing/2014/main" id="{FD548C16-F848-A0E1-DEAE-BDB10AB10A65}"/>
              </a:ext>
            </a:extLst>
          </xdr:cNvPr>
          <xdr:cNvSpPr/>
        </xdr:nvSpPr>
        <xdr:spPr>
          <a:xfrm>
            <a:off x="1081140" y="253993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協議書（実施結果）</a:t>
            </a:r>
          </a:p>
        </xdr:txBody>
      </xdr:sp>
      <xdr:sp macro="" textlink="">
        <xdr:nvSpPr>
          <xdr:cNvPr id="22548" name="四角形: 角度付き 22547">
            <a:hlinkClick xmlns:r="http://schemas.openxmlformats.org/officeDocument/2006/relationships" r:id="rId7"/>
            <a:extLst>
              <a:ext uri="{FF2B5EF4-FFF2-40B4-BE49-F238E27FC236}">
                <a16:creationId xmlns:a16="http://schemas.microsoft.com/office/drawing/2014/main" id="{514B18D5-B78F-B057-82B6-42DFF77EBE91}"/>
              </a:ext>
            </a:extLst>
          </xdr:cNvPr>
          <xdr:cNvSpPr/>
        </xdr:nvSpPr>
        <xdr:spPr>
          <a:xfrm>
            <a:off x="1081140" y="289967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計画実績表（現場閉所）</a:t>
            </a:r>
          </a:p>
        </xdr:txBody>
      </xdr:sp>
      <xdr:sp macro="" textlink="">
        <xdr:nvSpPr>
          <xdr:cNvPr id="22549" name="四角形: 角度付き 22548">
            <a:hlinkClick xmlns:r="http://schemas.openxmlformats.org/officeDocument/2006/relationships" r:id="rId8"/>
            <a:extLst>
              <a:ext uri="{FF2B5EF4-FFF2-40B4-BE49-F238E27FC236}">
                <a16:creationId xmlns:a16="http://schemas.microsoft.com/office/drawing/2014/main" id="{DD9C0952-3305-DA68-EE5B-4EAB6230BB17}"/>
              </a:ext>
            </a:extLst>
          </xdr:cNvPr>
          <xdr:cNvSpPr/>
        </xdr:nvSpPr>
        <xdr:spPr>
          <a:xfrm>
            <a:off x="1081140" y="326791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計画実績表（交替制）</a:t>
            </a:r>
          </a:p>
        </xdr:txBody>
      </xdr:sp>
      <xdr:sp macro="" textlink="">
        <xdr:nvSpPr>
          <xdr:cNvPr id="22550" name="四角形: 角度付き 22549">
            <a:hlinkClick xmlns:r="http://schemas.openxmlformats.org/officeDocument/2006/relationships" r:id="rId9"/>
            <a:extLst>
              <a:ext uri="{FF2B5EF4-FFF2-40B4-BE49-F238E27FC236}">
                <a16:creationId xmlns:a16="http://schemas.microsoft.com/office/drawing/2014/main" id="{0B1F0B2A-98E9-93AA-DEB3-2BBDA81BEA29}"/>
              </a:ext>
            </a:extLst>
          </xdr:cNvPr>
          <xdr:cNvSpPr/>
        </xdr:nvSpPr>
        <xdr:spPr>
          <a:xfrm>
            <a:off x="1081140" y="362765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kern="1200">
                <a:solidFill>
                  <a:schemeClr val="accent5">
                    <a:lumMod val="50000"/>
                  </a:schemeClr>
                </a:solidFill>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計画実績表</a:t>
            </a:r>
          </a:p>
        </xdr:txBody>
      </xdr:sp>
      <xdr:sp macro="" textlink="">
        <xdr:nvSpPr>
          <xdr:cNvPr id="22551" name="四角形: 角度付き 22550">
            <a:hlinkClick xmlns:r="http://schemas.openxmlformats.org/officeDocument/2006/relationships" r:id="rId10"/>
            <a:extLst>
              <a:ext uri="{FF2B5EF4-FFF2-40B4-BE49-F238E27FC236}">
                <a16:creationId xmlns:a16="http://schemas.microsoft.com/office/drawing/2014/main" id="{84D3A81B-88A8-1E3B-2D05-491D952B7E3C}"/>
              </a:ext>
            </a:extLst>
          </xdr:cNvPr>
          <xdr:cNvSpPr/>
        </xdr:nvSpPr>
        <xdr:spPr>
          <a:xfrm>
            <a:off x="1081140" y="398739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協議書（交替制実施）</a:t>
            </a:r>
          </a:p>
        </xdr:txBody>
      </xdr:sp>
      <xdr:sp macro="" textlink="">
        <xdr:nvSpPr>
          <xdr:cNvPr id="22552" name="四角形: 角度付き 22551">
            <a:hlinkClick xmlns:r="http://schemas.openxmlformats.org/officeDocument/2006/relationships" r:id="rId11"/>
            <a:extLst>
              <a:ext uri="{FF2B5EF4-FFF2-40B4-BE49-F238E27FC236}">
                <a16:creationId xmlns:a16="http://schemas.microsoft.com/office/drawing/2014/main" id="{6FE3B2BD-E905-5CF1-CB60-6C1A274489E4}"/>
              </a:ext>
            </a:extLst>
          </xdr:cNvPr>
          <xdr:cNvSpPr/>
        </xdr:nvSpPr>
        <xdr:spPr>
          <a:xfrm>
            <a:off x="1081140" y="435563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協議書（「完全」達成）</a:t>
            </a:r>
          </a:p>
        </xdr:txBody>
      </xdr:sp>
      <xdr:sp macro="" textlink="">
        <xdr:nvSpPr>
          <xdr:cNvPr id="22553" name="四角形: 角度付き 22552">
            <a:hlinkClick xmlns:r="http://schemas.openxmlformats.org/officeDocument/2006/relationships" r:id="rId12"/>
            <a:extLst>
              <a:ext uri="{FF2B5EF4-FFF2-40B4-BE49-F238E27FC236}">
                <a16:creationId xmlns:a16="http://schemas.microsoft.com/office/drawing/2014/main" id="{2A03988F-FA72-3224-6C57-867E79EC8F3E}"/>
              </a:ext>
            </a:extLst>
          </xdr:cNvPr>
          <xdr:cNvSpPr/>
        </xdr:nvSpPr>
        <xdr:spPr>
          <a:xfrm>
            <a:off x="1081140" y="5083608"/>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2554" name="四角形: 角度付き 22553">
            <a:hlinkClick xmlns:r="http://schemas.openxmlformats.org/officeDocument/2006/relationships" r:id="rId13"/>
            <a:extLst>
              <a:ext uri="{FF2B5EF4-FFF2-40B4-BE49-F238E27FC236}">
                <a16:creationId xmlns:a16="http://schemas.microsoft.com/office/drawing/2014/main" id="{097A7098-3599-9976-BFA1-08A32DEE2B91}"/>
              </a:ext>
            </a:extLst>
          </xdr:cNvPr>
          <xdr:cNvSpPr/>
        </xdr:nvSpPr>
        <xdr:spPr>
          <a:xfrm>
            <a:off x="1081140" y="5451846"/>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2555" name="四角形: 角度付き 22554">
            <a:hlinkClick xmlns:r="http://schemas.openxmlformats.org/officeDocument/2006/relationships" r:id="rId14"/>
            <a:extLst>
              <a:ext uri="{FF2B5EF4-FFF2-40B4-BE49-F238E27FC236}">
                <a16:creationId xmlns:a16="http://schemas.microsoft.com/office/drawing/2014/main" id="{1262EB5E-0E6A-D139-FAED-49DEB4640714}"/>
              </a:ext>
            </a:extLst>
          </xdr:cNvPr>
          <xdr:cNvSpPr/>
        </xdr:nvSpPr>
        <xdr:spPr>
          <a:xfrm>
            <a:off x="1081140" y="5811585"/>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別紙 利用ユーザー確認表</a:t>
            </a:r>
          </a:p>
        </xdr:txBody>
      </xdr:sp>
      <xdr:sp macro="" textlink="">
        <xdr:nvSpPr>
          <xdr:cNvPr id="22556" name="四角形: 角度付き 22555">
            <a:hlinkClick xmlns:r="http://schemas.openxmlformats.org/officeDocument/2006/relationships" r:id="rId15"/>
            <a:extLst>
              <a:ext uri="{FF2B5EF4-FFF2-40B4-BE49-F238E27FC236}">
                <a16:creationId xmlns:a16="http://schemas.microsoft.com/office/drawing/2014/main" id="{590C0E7B-615A-CADB-8936-6638474424B1}"/>
              </a:ext>
            </a:extLst>
          </xdr:cNvPr>
          <xdr:cNvSpPr/>
        </xdr:nvSpPr>
        <xdr:spPr>
          <a:xfrm>
            <a:off x="1081140" y="6179823"/>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協議書（指定型実施）</a:t>
            </a:r>
          </a:p>
        </xdr:txBody>
      </xdr:sp>
      <xdr:sp macro="" textlink="">
        <xdr:nvSpPr>
          <xdr:cNvPr id="22557" name="四角形: 角度付き 22556">
            <a:hlinkClick xmlns:r="http://schemas.openxmlformats.org/officeDocument/2006/relationships" r:id="rId16"/>
            <a:extLst>
              <a:ext uri="{FF2B5EF4-FFF2-40B4-BE49-F238E27FC236}">
                <a16:creationId xmlns:a16="http://schemas.microsoft.com/office/drawing/2014/main" id="{FCCE39BD-7FA0-1579-1A58-92F157681863}"/>
              </a:ext>
            </a:extLst>
          </xdr:cNvPr>
          <xdr:cNvSpPr/>
        </xdr:nvSpPr>
        <xdr:spPr>
          <a:xfrm>
            <a:off x="1081140" y="6539562"/>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協議書（希望型実施）</a:t>
            </a:r>
          </a:p>
        </xdr:txBody>
      </xdr:sp>
      <xdr:sp macro="" textlink="">
        <xdr:nvSpPr>
          <xdr:cNvPr id="22558" name="四角形: 角度付き 22557">
            <a:hlinkClick xmlns:r="http://schemas.openxmlformats.org/officeDocument/2006/relationships" r:id="rId17"/>
            <a:extLst>
              <a:ext uri="{FF2B5EF4-FFF2-40B4-BE49-F238E27FC236}">
                <a16:creationId xmlns:a16="http://schemas.microsoft.com/office/drawing/2014/main" id="{A95E1C7F-DE59-D5C8-4762-8658CA2311A2}"/>
              </a:ext>
            </a:extLst>
          </xdr:cNvPr>
          <xdr:cNvSpPr/>
        </xdr:nvSpPr>
        <xdr:spPr>
          <a:xfrm>
            <a:off x="1081140" y="6899301"/>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実施計画書</a:t>
            </a:r>
          </a:p>
        </xdr:txBody>
      </xdr:sp>
      <xdr:sp macro="" textlink="">
        <xdr:nvSpPr>
          <xdr:cNvPr id="22559" name="四角形: 角度付き 22558">
            <a:hlinkClick xmlns:r="http://schemas.openxmlformats.org/officeDocument/2006/relationships" r:id="rId18"/>
            <a:extLst>
              <a:ext uri="{FF2B5EF4-FFF2-40B4-BE49-F238E27FC236}">
                <a16:creationId xmlns:a16="http://schemas.microsoft.com/office/drawing/2014/main" id="{C6E8B3F6-902A-AB23-C8F2-1E380B5249E5}"/>
              </a:ext>
            </a:extLst>
          </xdr:cNvPr>
          <xdr:cNvSpPr/>
        </xdr:nvSpPr>
        <xdr:spPr>
          <a:xfrm>
            <a:off x="1081140" y="7267540"/>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en-US" altLang="ja-JP" sz="1100">
                <a:solidFill>
                  <a:schemeClr val="accent5">
                    <a:lumMod val="50000"/>
                  </a:schemeClr>
                </a:solidFill>
                <a:effectLst/>
                <a:latin typeface="+mn-lt"/>
                <a:ea typeface="+mn-ea"/>
                <a:cs typeface="+mn-cs"/>
              </a:rPr>
              <a:t>※</a:t>
            </a:r>
            <a:r>
              <a:rPr kumimoji="1" lang="ja-JP" altLang="ja-JP" sz="1100">
                <a:solidFill>
                  <a:schemeClr val="accent5">
                    <a:lumMod val="50000"/>
                  </a:schemeClr>
                </a:solidFill>
                <a:effectLst/>
                <a:latin typeface="+mn-lt"/>
                <a:ea typeface="+mn-ea"/>
                <a:cs typeface="+mn-cs"/>
              </a:rPr>
              <a:t>記入例</a:t>
            </a:r>
            <a:r>
              <a:rPr kumimoji="1" lang="ja-JP" altLang="en-US" sz="1100">
                <a:solidFill>
                  <a:schemeClr val="accent5">
                    <a:lumMod val="50000"/>
                  </a:schemeClr>
                </a:solidFill>
                <a:effectLst/>
                <a:latin typeface="+mn-lt"/>
                <a:ea typeface="+mn-ea"/>
                <a:cs typeface="+mn-cs"/>
              </a:rPr>
              <a:t>　</a:t>
            </a:r>
            <a:r>
              <a:rPr kumimoji="1" lang="ja-JP" altLang="en-US" sz="1100" kern="1200">
                <a:solidFill>
                  <a:schemeClr val="accent5">
                    <a:lumMod val="50000"/>
                  </a:schemeClr>
                </a:solidFill>
              </a:rPr>
              <a:t>実施計画書</a:t>
            </a:r>
          </a:p>
        </xdr:txBody>
      </xdr:sp>
      <xdr:sp macro="" textlink="">
        <xdr:nvSpPr>
          <xdr:cNvPr id="22560" name="四角形: 角度付き 22559">
            <a:hlinkClick xmlns:r="http://schemas.openxmlformats.org/officeDocument/2006/relationships" r:id="rId19"/>
            <a:extLst>
              <a:ext uri="{FF2B5EF4-FFF2-40B4-BE49-F238E27FC236}">
                <a16:creationId xmlns:a16="http://schemas.microsoft.com/office/drawing/2014/main" id="{CFC57C93-7E14-5375-D324-22618B11DE77}"/>
              </a:ext>
            </a:extLst>
          </xdr:cNvPr>
          <xdr:cNvSpPr/>
        </xdr:nvSpPr>
        <xdr:spPr>
          <a:xfrm>
            <a:off x="1081140" y="7995517"/>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協議書（希望型 実施）</a:t>
            </a:r>
          </a:p>
        </xdr:txBody>
      </xdr:sp>
      <xdr:sp macro="" textlink="">
        <xdr:nvSpPr>
          <xdr:cNvPr id="22561" name="四角形: 角度付き 22560">
            <a:hlinkClick xmlns:r="http://schemas.openxmlformats.org/officeDocument/2006/relationships" r:id="rId20"/>
            <a:extLst>
              <a:ext uri="{FF2B5EF4-FFF2-40B4-BE49-F238E27FC236}">
                <a16:creationId xmlns:a16="http://schemas.microsoft.com/office/drawing/2014/main" id="{82948A8A-8FF7-FB64-8D43-31719F29D978}"/>
              </a:ext>
            </a:extLst>
          </xdr:cNvPr>
          <xdr:cNvSpPr/>
        </xdr:nvSpPr>
        <xdr:spPr>
          <a:xfrm>
            <a:off x="1081140" y="8363755"/>
            <a:ext cx="1787015" cy="288705"/>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協議書</a:t>
            </a:r>
            <a:r>
              <a:rPr kumimoji="1" lang="ja-JP" altLang="en-US" sz="1100">
                <a:solidFill>
                  <a:sysClr val="windowText" lastClr="000000"/>
                </a:solidFill>
                <a:effectLst/>
                <a:latin typeface="+mn-lt"/>
                <a:ea typeface="+mn-ea"/>
                <a:cs typeface="+mn-cs"/>
              </a:rPr>
              <a:t>（指定</a:t>
            </a:r>
            <a:r>
              <a:rPr kumimoji="1" lang="ja-JP" altLang="ja-JP" sz="1100">
                <a:solidFill>
                  <a:sysClr val="windowText" lastClr="000000"/>
                </a:solidFill>
                <a:effectLst/>
                <a:latin typeface="+mn-lt"/>
                <a:ea typeface="+mn-ea"/>
                <a:cs typeface="+mn-cs"/>
              </a:rPr>
              <a:t>型 </a:t>
            </a:r>
            <a:r>
              <a:rPr kumimoji="1" lang="ja-JP" altLang="en-US" sz="1100">
                <a:solidFill>
                  <a:sysClr val="windowText" lastClr="000000"/>
                </a:solidFill>
                <a:effectLst/>
                <a:latin typeface="+mn-lt"/>
                <a:ea typeface="+mn-ea"/>
                <a:cs typeface="+mn-cs"/>
              </a:rPr>
              <a:t>不</a:t>
            </a:r>
            <a:r>
              <a:rPr kumimoji="1" lang="ja-JP" altLang="ja-JP" sz="1100">
                <a:solidFill>
                  <a:sysClr val="windowText" lastClr="000000"/>
                </a:solidFill>
                <a:effectLst/>
                <a:latin typeface="+mn-lt"/>
                <a:ea typeface="+mn-ea"/>
                <a:cs typeface="+mn-cs"/>
              </a:rPr>
              <a:t>実施）</a:t>
            </a:r>
            <a:endParaRPr lang="ja-JP" altLang="ja-JP">
              <a:solidFill>
                <a:sysClr val="windowText" lastClr="000000"/>
              </a:solidFill>
              <a:effectLst/>
            </a:endParaRPr>
          </a:p>
        </xdr:txBody>
      </xdr:sp>
      <xdr:sp macro="" textlink="">
        <xdr:nvSpPr>
          <xdr:cNvPr id="22562" name="四角形: 角度付き 22561">
            <a:hlinkClick xmlns:r="http://schemas.openxmlformats.org/officeDocument/2006/relationships" r:id="rId21"/>
            <a:extLst>
              <a:ext uri="{FF2B5EF4-FFF2-40B4-BE49-F238E27FC236}">
                <a16:creationId xmlns:a16="http://schemas.microsoft.com/office/drawing/2014/main" id="{BC876363-4F33-6395-ED6C-C43C055B6512}"/>
              </a:ext>
            </a:extLst>
          </xdr:cNvPr>
          <xdr:cNvSpPr/>
        </xdr:nvSpPr>
        <xdr:spPr>
          <a:xfrm>
            <a:off x="1081140" y="8725881"/>
            <a:ext cx="1787015" cy="292430"/>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22563" name="四角形: 角度付き 22562">
            <a:hlinkClick xmlns:r="http://schemas.openxmlformats.org/officeDocument/2006/relationships" r:id="rId22"/>
            <a:extLst>
              <a:ext uri="{FF2B5EF4-FFF2-40B4-BE49-F238E27FC236}">
                <a16:creationId xmlns:a16="http://schemas.microsoft.com/office/drawing/2014/main" id="{0C5A4022-ECC0-F3B5-E51F-04F300B15C6A}"/>
              </a:ext>
            </a:extLst>
          </xdr:cNvPr>
          <xdr:cNvSpPr/>
        </xdr:nvSpPr>
        <xdr:spPr>
          <a:xfrm>
            <a:off x="1081140" y="9444334"/>
            <a:ext cx="1787015" cy="298231"/>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協議書（実施）</a:t>
            </a:r>
          </a:p>
        </xdr:txBody>
      </xdr:sp>
      <xdr:sp macro="" textlink="">
        <xdr:nvSpPr>
          <xdr:cNvPr id="22564" name="四角形: 角度付き 22563">
            <a:hlinkClick xmlns:r="http://schemas.openxmlformats.org/officeDocument/2006/relationships" r:id="rId23"/>
            <a:extLst>
              <a:ext uri="{FF2B5EF4-FFF2-40B4-BE49-F238E27FC236}">
                <a16:creationId xmlns:a16="http://schemas.microsoft.com/office/drawing/2014/main" id="{39BBA0DF-C1B5-AECA-E70D-9BEE8052A5D0}"/>
              </a:ext>
            </a:extLst>
          </xdr:cNvPr>
          <xdr:cNvSpPr/>
        </xdr:nvSpPr>
        <xdr:spPr>
          <a:xfrm>
            <a:off x="1081140" y="9815995"/>
            <a:ext cx="1787015" cy="2863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協議書（費用確定）</a:t>
            </a:r>
          </a:p>
        </xdr:txBody>
      </xdr:sp>
      <xdr:sp macro="" textlink="">
        <xdr:nvSpPr>
          <xdr:cNvPr id="22565" name="四角形: 角度付き 22564">
            <a:hlinkClick xmlns:r="http://schemas.openxmlformats.org/officeDocument/2006/relationships" r:id="rId24"/>
            <a:extLst>
              <a:ext uri="{FF2B5EF4-FFF2-40B4-BE49-F238E27FC236}">
                <a16:creationId xmlns:a16="http://schemas.microsoft.com/office/drawing/2014/main" id="{CF9E0BD8-8CB4-0EAF-5247-FC94E76788F5}"/>
              </a:ext>
            </a:extLst>
          </xdr:cNvPr>
          <xdr:cNvSpPr/>
        </xdr:nvSpPr>
        <xdr:spPr>
          <a:xfrm>
            <a:off x="1081140" y="4715369"/>
            <a:ext cx="1787015" cy="294818"/>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協議書（月単位不達成）</a:t>
            </a:r>
          </a:p>
        </xdr:txBody>
      </xdr:sp>
      <xdr:sp macro="" textlink="">
        <xdr:nvSpPr>
          <xdr:cNvPr id="22580" name="四角形: 角度付き 22579">
            <a:hlinkClick xmlns:r="http://schemas.openxmlformats.org/officeDocument/2006/relationships" r:id="rId25"/>
            <a:extLst>
              <a:ext uri="{FF2B5EF4-FFF2-40B4-BE49-F238E27FC236}">
                <a16:creationId xmlns:a16="http://schemas.microsoft.com/office/drawing/2014/main" id="{A768D619-5158-2092-9F8F-63B00BB47BB3}"/>
              </a:ext>
            </a:extLst>
          </xdr:cNvPr>
          <xdr:cNvSpPr/>
        </xdr:nvSpPr>
        <xdr:spPr>
          <a:xfrm>
            <a:off x="1081140" y="7627279"/>
            <a:ext cx="1787015" cy="294817"/>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sp macro="" textlink="">
        <xdr:nvSpPr>
          <xdr:cNvPr id="22581" name="四角形: 角度付き 22580">
            <a:hlinkClick xmlns:r="http://schemas.openxmlformats.org/officeDocument/2006/relationships" r:id="rId26"/>
            <a:extLst>
              <a:ext uri="{FF2B5EF4-FFF2-40B4-BE49-F238E27FC236}">
                <a16:creationId xmlns:a16="http://schemas.microsoft.com/office/drawing/2014/main" id="{C1716861-AA1C-A8E1-23E1-B35BCAEF3C53}"/>
              </a:ext>
            </a:extLst>
          </xdr:cNvPr>
          <xdr:cNvSpPr/>
        </xdr:nvSpPr>
        <xdr:spPr>
          <a:xfrm>
            <a:off x="1081140" y="9091732"/>
            <a:ext cx="1787015" cy="288706"/>
          </a:xfrm>
          <a:prstGeom prst="bevel">
            <a:avLst/>
          </a:prstGeom>
          <a:solidFill>
            <a:schemeClr val="bg1">
              <a:lumMod val="95000"/>
            </a:schemeClr>
          </a:solidFill>
          <a:ln w="6350">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4000" tIns="0" rIns="0" bIns="0" rtlCol="0" anchor="t"/>
          <a:lstStyle/>
          <a:p>
            <a:pPr algn="l"/>
            <a:r>
              <a:rPr kumimoji="1" lang="ja-JP" altLang="en-US" sz="1100" kern="1200">
                <a:solidFill>
                  <a:schemeClr val="tx1"/>
                </a:solidFill>
              </a:rPr>
              <a:t>チェックシート</a:t>
            </a:r>
          </a:p>
        </xdr:txBody>
      </xdr: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ebid-portal.kumamoto-idc.pref.kumamoto.j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BEC4-2416-4614-8CB8-22C433BD3F27}">
  <dimension ref="B3:D26"/>
  <sheetViews>
    <sheetView workbookViewId="0">
      <selection activeCell="F8" sqref="F8"/>
    </sheetView>
  </sheetViews>
  <sheetFormatPr defaultRowHeight="18.75"/>
  <cols>
    <col min="1" max="1" width="9" style="225"/>
    <col min="2" max="2" width="14.75" style="225" customWidth="1"/>
    <col min="3" max="3" width="14.375" style="225" customWidth="1"/>
    <col min="4" max="4" width="76.375" style="225" customWidth="1"/>
    <col min="5" max="16384" width="9" style="225"/>
  </cols>
  <sheetData>
    <row r="3" spans="2:4">
      <c r="B3" s="225" t="s">
        <v>346</v>
      </c>
    </row>
    <row r="4" spans="2:4" ht="19.5" thickBot="1"/>
    <row r="5" spans="2:4" ht="19.5" thickBot="1">
      <c r="B5" s="226"/>
      <c r="C5" s="227" t="s">
        <v>347</v>
      </c>
      <c r="D5" s="228" t="s">
        <v>348</v>
      </c>
    </row>
    <row r="6" spans="2:4">
      <c r="B6" s="229" t="s">
        <v>352</v>
      </c>
      <c r="C6" s="230" t="s">
        <v>349</v>
      </c>
      <c r="D6" s="231" t="s">
        <v>353</v>
      </c>
    </row>
    <row r="7" spans="2:4" ht="128.25" customHeight="1">
      <c r="B7" s="232" t="s">
        <v>351</v>
      </c>
      <c r="C7" s="233" t="s">
        <v>350</v>
      </c>
      <c r="D7" s="235" t="s">
        <v>354</v>
      </c>
    </row>
    <row r="8" spans="2:4" ht="150">
      <c r="B8" s="395" t="s">
        <v>637</v>
      </c>
      <c r="C8" s="396" t="s">
        <v>355</v>
      </c>
      <c r="D8" s="397" t="s">
        <v>648</v>
      </c>
    </row>
    <row r="9" spans="2:4">
      <c r="B9" s="232"/>
      <c r="C9" s="233"/>
      <c r="D9" s="234"/>
    </row>
    <row r="10" spans="2:4">
      <c r="B10" s="232"/>
      <c r="C10" s="233"/>
      <c r="D10" s="234"/>
    </row>
    <row r="11" spans="2:4">
      <c r="B11" s="232"/>
      <c r="C11" s="233"/>
      <c r="D11" s="234"/>
    </row>
    <row r="12" spans="2:4">
      <c r="B12" s="232"/>
      <c r="C12" s="233"/>
      <c r="D12" s="234"/>
    </row>
    <row r="13" spans="2:4">
      <c r="B13" s="232"/>
      <c r="C13" s="233"/>
      <c r="D13" s="234"/>
    </row>
    <row r="14" spans="2:4">
      <c r="B14" s="232"/>
      <c r="C14" s="233"/>
      <c r="D14" s="234"/>
    </row>
    <row r="15" spans="2:4">
      <c r="B15" s="232"/>
      <c r="C15" s="233"/>
      <c r="D15" s="234"/>
    </row>
    <row r="16" spans="2:4">
      <c r="B16" s="232"/>
      <c r="C16" s="233"/>
      <c r="D16" s="234"/>
    </row>
    <row r="17" spans="2:4">
      <c r="B17" s="232"/>
      <c r="C17" s="233"/>
      <c r="D17" s="234"/>
    </row>
    <row r="18" spans="2:4">
      <c r="B18" s="232"/>
      <c r="C18" s="233"/>
      <c r="D18" s="234"/>
    </row>
    <row r="19" spans="2:4">
      <c r="B19" s="232"/>
      <c r="C19" s="233"/>
      <c r="D19" s="234"/>
    </row>
    <row r="20" spans="2:4">
      <c r="B20" s="232"/>
      <c r="C20" s="233"/>
      <c r="D20" s="234"/>
    </row>
    <row r="21" spans="2:4">
      <c r="B21" s="232"/>
      <c r="C21" s="233"/>
      <c r="D21" s="234"/>
    </row>
    <row r="22" spans="2:4">
      <c r="B22" s="232"/>
      <c r="C22" s="233"/>
      <c r="D22" s="234"/>
    </row>
    <row r="23" spans="2:4">
      <c r="B23" s="232"/>
      <c r="C23" s="233"/>
      <c r="D23" s="234"/>
    </row>
    <row r="24" spans="2:4">
      <c r="B24" s="232"/>
      <c r="C24" s="233"/>
      <c r="D24" s="234"/>
    </row>
    <row r="25" spans="2:4">
      <c r="B25" s="232"/>
      <c r="C25" s="233"/>
      <c r="D25" s="234"/>
    </row>
    <row r="26" spans="2:4" ht="19.5" thickBot="1">
      <c r="B26" s="236"/>
      <c r="C26" s="237"/>
      <c r="D26" s="238"/>
    </row>
  </sheetData>
  <phoneticPr fontId="3"/>
  <pageMargins left="0.7" right="0.7" top="0.75" bottom="0.75" header="0.3" footer="0.3"/>
  <ignoredErrors>
    <ignoredError sqref="C6:C7" numberStoredAsText="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6056-2098-4ECD-AB08-1F9496EA12BE}">
  <sheetPr>
    <pageSetUpPr fitToPage="1"/>
  </sheetPr>
  <dimension ref="B1:BR272"/>
  <sheetViews>
    <sheetView view="pageBreakPreview" zoomScale="60" zoomScaleNormal="70" workbookViewId="0"/>
  </sheetViews>
  <sheetFormatPr defaultRowHeight="18.75"/>
  <cols>
    <col min="1" max="1" width="39.375" customWidth="1"/>
    <col min="2" max="2" width="7.5" customWidth="1"/>
    <col min="3" max="3" width="5.125" customWidth="1"/>
    <col min="4" max="34" width="3.125" customWidth="1"/>
    <col min="35" max="38" width="5.75" customWidth="1"/>
    <col min="39" max="39" width="3.125" customWidth="1"/>
    <col min="40" max="67" width="5.75" customWidth="1"/>
    <col min="68" max="68" width="6.875" customWidth="1"/>
    <col min="69" max="69" width="5.75" customWidth="1"/>
    <col min="70" max="70" width="13.5" customWidth="1"/>
  </cols>
  <sheetData>
    <row r="1" spans="2:70" ht="36.75" customHeight="1"/>
    <row r="2" spans="2:70" ht="33">
      <c r="C2" s="681" t="s">
        <v>448</v>
      </c>
      <c r="D2" s="681"/>
      <c r="E2" s="681"/>
      <c r="F2" s="681"/>
      <c r="G2" s="681"/>
      <c r="H2" s="681"/>
      <c r="I2" s="681"/>
      <c r="J2" s="681"/>
      <c r="K2" s="681"/>
      <c r="L2" s="681"/>
      <c r="M2" s="681"/>
      <c r="N2" s="681"/>
      <c r="O2" s="681"/>
      <c r="P2" s="681"/>
      <c r="Q2" s="681"/>
      <c r="R2" s="681"/>
      <c r="S2" s="681"/>
      <c r="AA2" s="163"/>
      <c r="AE2" s="163"/>
      <c r="AF2" s="163"/>
      <c r="AI2" s="163"/>
      <c r="AQ2" s="164" t="s">
        <v>449</v>
      </c>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5"/>
    </row>
    <row r="3" spans="2:70" ht="7.15" customHeight="1">
      <c r="C3" s="166"/>
      <c r="AA3" s="163"/>
      <c r="AE3" s="163"/>
      <c r="AF3" s="163"/>
      <c r="AI3" s="163"/>
      <c r="BR3" s="165"/>
    </row>
    <row r="4" spans="2:70" ht="24">
      <c r="B4" s="167" t="s">
        <v>463</v>
      </c>
      <c r="C4" s="167"/>
      <c r="D4" s="716" t="str">
        <f>基本情報入力!J4&amp;""</f>
        <v/>
      </c>
      <c r="E4" s="716"/>
      <c r="F4" s="716"/>
      <c r="G4" s="716"/>
      <c r="H4" s="716"/>
      <c r="I4" s="716"/>
      <c r="J4" s="716"/>
      <c r="K4" s="716"/>
      <c r="L4" s="716"/>
      <c r="M4" s="716"/>
      <c r="N4" s="716"/>
      <c r="O4" s="716"/>
      <c r="P4" s="716"/>
      <c r="Q4" s="716"/>
      <c r="R4" s="168"/>
      <c r="S4" s="684" t="s">
        <v>450</v>
      </c>
      <c r="T4" s="684"/>
      <c r="U4" s="684"/>
      <c r="V4" s="685" t="str">
        <f>IF(基本情報入力!J12="","",基本情報入力!J12&amp;"　"&amp;基本情報入力!J13)</f>
        <v/>
      </c>
      <c r="W4" s="685"/>
      <c r="X4" s="685"/>
      <c r="Y4" s="685"/>
      <c r="Z4" s="685"/>
      <c r="AA4" s="685"/>
      <c r="AB4" s="685"/>
      <c r="AC4" s="685"/>
      <c r="AD4" s="685"/>
      <c r="AE4" s="685"/>
      <c r="AF4" s="685"/>
      <c r="AG4" s="685"/>
      <c r="AH4" s="685"/>
      <c r="AI4" s="685"/>
      <c r="AJ4" s="274"/>
      <c r="AK4" s="275" t="s">
        <v>295</v>
      </c>
      <c r="AL4" s="686"/>
      <c r="AM4" s="686"/>
      <c r="AN4" s="686"/>
      <c r="AO4" s="686"/>
      <c r="AP4" s="686"/>
      <c r="AQ4" s="686"/>
      <c r="AR4" s="169"/>
      <c r="AS4" s="223" t="s">
        <v>341</v>
      </c>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row>
    <row r="5" spans="2:70" ht="24" customHeight="1">
      <c r="B5" s="170" t="s">
        <v>296</v>
      </c>
      <c r="C5" s="170"/>
      <c r="D5" s="682">
        <v>45841</v>
      </c>
      <c r="E5" s="682"/>
      <c r="F5" s="682"/>
      <c r="G5" s="682"/>
      <c r="H5" s="682"/>
      <c r="I5" s="682"/>
      <c r="J5" s="168" t="s">
        <v>11</v>
      </c>
      <c r="K5" s="682">
        <v>46315</v>
      </c>
      <c r="L5" s="682"/>
      <c r="M5" s="682"/>
      <c r="N5" s="682"/>
      <c r="O5" s="682"/>
      <c r="P5" s="682"/>
      <c r="Q5" s="303"/>
      <c r="R5" s="303"/>
      <c r="S5" s="687" t="s">
        <v>297</v>
      </c>
      <c r="T5" s="687"/>
      <c r="U5" s="687"/>
      <c r="V5" s="687"/>
      <c r="W5" s="717">
        <v>45907</v>
      </c>
      <c r="X5" s="717"/>
      <c r="Y5" s="717"/>
      <c r="Z5" s="717"/>
      <c r="AA5" s="717"/>
      <c r="AB5" s="171" t="s">
        <v>11</v>
      </c>
      <c r="AC5" s="717">
        <v>46313</v>
      </c>
      <c r="AD5" s="717"/>
      <c r="AE5" s="717"/>
      <c r="AF5" s="717"/>
      <c r="AG5" s="717"/>
      <c r="AH5" s="172" t="s">
        <v>298</v>
      </c>
      <c r="AI5" s="173"/>
      <c r="AJ5" s="173"/>
      <c r="AO5" s="174"/>
      <c r="AQ5" s="175"/>
      <c r="AR5" s="175"/>
      <c r="AS5" s="224" t="s">
        <v>342</v>
      </c>
      <c r="AT5" s="175"/>
      <c r="AU5" s="175"/>
      <c r="AV5" s="175"/>
      <c r="AW5" s="175"/>
      <c r="AX5" s="175"/>
      <c r="AY5" s="175"/>
      <c r="AZ5" s="175"/>
      <c r="BA5" s="175"/>
      <c r="BB5" s="175"/>
      <c r="BC5" s="175"/>
      <c r="BD5" s="175"/>
      <c r="BE5" s="175"/>
      <c r="BF5" s="175"/>
      <c r="BG5" s="175"/>
      <c r="BH5" s="175"/>
      <c r="BI5" s="175"/>
      <c r="BJ5" s="175"/>
      <c r="BK5" s="175"/>
      <c r="BL5" s="175"/>
      <c r="BM5" s="175"/>
      <c r="BN5" s="175"/>
      <c r="BO5" s="175"/>
      <c r="BP5" s="175"/>
      <c r="BQ5" s="175"/>
    </row>
    <row r="6" spans="2:70" ht="6" customHeight="1">
      <c r="B6" s="276"/>
      <c r="C6" s="276"/>
      <c r="D6" s="277"/>
      <c r="E6" s="277"/>
      <c r="F6" s="278" t="s">
        <v>649</v>
      </c>
      <c r="G6" s="278"/>
      <c r="H6" s="278"/>
      <c r="I6" s="278"/>
      <c r="J6" s="278"/>
      <c r="K6" s="278"/>
      <c r="L6" s="278"/>
      <c r="M6" s="278"/>
      <c r="N6" s="279"/>
      <c r="O6" s="279"/>
      <c r="P6" s="279"/>
      <c r="Q6" s="279"/>
      <c r="R6" s="279"/>
      <c r="S6" s="280"/>
      <c r="T6" s="280"/>
      <c r="U6" s="280"/>
      <c r="V6" s="280"/>
      <c r="W6" s="281"/>
      <c r="X6" s="281"/>
      <c r="Y6" s="281"/>
      <c r="Z6" s="281"/>
      <c r="AA6" s="281"/>
      <c r="AB6" s="282"/>
      <c r="AC6" s="281"/>
      <c r="AD6" s="281"/>
      <c r="AE6" s="281"/>
      <c r="AF6" s="281"/>
      <c r="AG6" s="281"/>
      <c r="AH6" s="283"/>
      <c r="AI6" s="284"/>
      <c r="AJ6" s="284"/>
      <c r="AK6" s="285"/>
      <c r="AL6" s="285"/>
      <c r="AM6" s="285"/>
      <c r="AN6" s="285"/>
      <c r="AO6" s="286"/>
      <c r="AP6" s="285"/>
      <c r="AQ6" s="287"/>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row>
    <row r="7" spans="2:70" ht="6" customHeight="1">
      <c r="B7" s="176"/>
      <c r="C7" s="176"/>
      <c r="D7" s="176"/>
      <c r="E7" s="176"/>
      <c r="F7" s="173"/>
      <c r="G7" s="173"/>
      <c r="H7" s="173"/>
      <c r="I7" s="173"/>
      <c r="J7" s="173"/>
      <c r="K7" s="173"/>
      <c r="M7" s="173"/>
      <c r="N7" s="173"/>
      <c r="O7" s="173"/>
      <c r="P7" s="173"/>
      <c r="Q7" s="173"/>
      <c r="R7" s="173"/>
      <c r="S7" s="173"/>
      <c r="T7" s="273"/>
      <c r="U7" s="273"/>
      <c r="V7" s="273"/>
      <c r="W7" s="273"/>
      <c r="X7" s="273"/>
      <c r="Y7" s="273"/>
      <c r="Z7" s="273"/>
      <c r="AA7" s="273"/>
      <c r="AB7" s="273"/>
      <c r="AC7" s="273"/>
      <c r="AE7" s="273"/>
      <c r="AF7" s="273"/>
      <c r="AG7" s="273"/>
      <c r="AH7" s="273"/>
      <c r="AI7" s="273"/>
      <c r="AJ7" s="273"/>
      <c r="AK7" s="177"/>
      <c r="AL7" s="177"/>
      <c r="AM7" s="177"/>
      <c r="AO7" s="174"/>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c r="BQ7" s="175"/>
    </row>
    <row r="8" spans="2:70" ht="27" customHeight="1">
      <c r="B8" s="304" t="s">
        <v>464</v>
      </c>
      <c r="D8" s="715" t="str">
        <f>基本情報入力!J16&amp;""</f>
        <v/>
      </c>
      <c r="E8" s="715"/>
      <c r="F8" s="715"/>
      <c r="G8" s="715"/>
      <c r="H8" s="715"/>
      <c r="I8" s="715"/>
      <c r="J8" s="715"/>
      <c r="K8" s="715"/>
      <c r="L8" s="180" t="s">
        <v>452</v>
      </c>
      <c r="M8" s="28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224" t="s">
        <v>163</v>
      </c>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row>
    <row r="9" spans="2:70" ht="7.15" customHeight="1">
      <c r="C9" s="176"/>
      <c r="D9" s="179"/>
      <c r="E9" s="179"/>
      <c r="F9" s="179"/>
      <c r="G9" s="176"/>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678" t="s">
        <v>340</v>
      </c>
      <c r="AT9" s="678"/>
      <c r="AU9" s="678"/>
      <c r="AV9" s="678"/>
      <c r="AW9" s="678"/>
      <c r="AX9" s="179"/>
      <c r="AY9" s="179"/>
      <c r="AZ9" s="179"/>
      <c r="BA9" s="179"/>
      <c r="BB9" s="179"/>
      <c r="BC9" s="179"/>
      <c r="BD9" s="179"/>
      <c r="BE9" s="179"/>
      <c r="BF9" s="179"/>
      <c r="BG9" s="179"/>
      <c r="BH9" s="179"/>
      <c r="BI9" s="179"/>
      <c r="BJ9" s="179"/>
      <c r="BK9" s="179"/>
      <c r="BL9" s="179"/>
      <c r="BM9" s="179"/>
      <c r="BN9" s="179"/>
      <c r="BO9" s="179"/>
      <c r="BP9" s="179"/>
      <c r="BQ9" s="179"/>
    </row>
    <row r="10" spans="2:70" ht="20.25" customHeight="1">
      <c r="C10" s="176"/>
      <c r="D10" s="179"/>
      <c r="E10" s="179"/>
      <c r="F10" s="179"/>
      <c r="G10" s="28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290" t="s">
        <v>453</v>
      </c>
      <c r="AL10" s="679" t="str">
        <f>基本情報入力!J14&amp;""</f>
        <v/>
      </c>
      <c r="AM10" s="679"/>
      <c r="AN10" s="679"/>
      <c r="AO10" s="679"/>
      <c r="AP10" s="679"/>
      <c r="AQ10" s="679"/>
      <c r="AR10" s="179"/>
      <c r="AS10" s="678"/>
      <c r="AT10" s="678"/>
      <c r="AU10" s="678"/>
      <c r="AV10" s="678"/>
      <c r="AW10" s="678"/>
      <c r="AX10" s="179"/>
      <c r="AY10" s="179"/>
      <c r="AZ10" s="179"/>
      <c r="BA10" s="179"/>
      <c r="BB10" s="179"/>
      <c r="BC10" s="179"/>
      <c r="BD10" s="179"/>
      <c r="BE10" s="179"/>
      <c r="BF10" s="179"/>
      <c r="BG10" s="179"/>
      <c r="BH10" s="179"/>
      <c r="BI10" s="179"/>
      <c r="BJ10" s="179"/>
      <c r="BK10" s="179"/>
      <c r="BL10" s="179"/>
      <c r="BM10" s="179"/>
      <c r="BN10" s="179"/>
      <c r="BO10" s="179"/>
      <c r="BP10" s="179"/>
      <c r="BQ10" s="179"/>
    </row>
    <row r="11" spans="2:70" ht="9.6" customHeight="1">
      <c r="C11" s="176"/>
      <c r="D11" s="176"/>
      <c r="E11" s="176"/>
      <c r="F11" s="173"/>
      <c r="G11" s="176"/>
      <c r="H11" s="173"/>
      <c r="I11" s="173"/>
      <c r="J11" s="173"/>
      <c r="K11" s="173"/>
      <c r="M11" s="173"/>
      <c r="N11" s="173"/>
      <c r="O11" s="173"/>
      <c r="P11" s="173"/>
      <c r="Q11" s="173"/>
      <c r="R11" s="173"/>
      <c r="S11" s="173"/>
      <c r="T11" s="273"/>
      <c r="U11" s="273"/>
      <c r="V11" s="273"/>
      <c r="W11" s="273"/>
      <c r="X11" s="273"/>
      <c r="Y11" s="273"/>
      <c r="Z11" s="273"/>
      <c r="AA11" s="273"/>
      <c r="AB11" s="273"/>
      <c r="AC11" s="273"/>
      <c r="AE11" s="273"/>
      <c r="AF11" s="273"/>
      <c r="AG11" s="273"/>
      <c r="AH11" s="273"/>
      <c r="AI11" s="273"/>
      <c r="AJ11" s="273"/>
      <c r="AK11" s="177"/>
      <c r="AL11" s="177"/>
      <c r="AM11" s="177"/>
      <c r="AO11" s="174"/>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row>
    <row r="12" spans="2:70" ht="25.9" customHeight="1">
      <c r="C12" s="176"/>
      <c r="D12" s="176"/>
      <c r="E12" s="176"/>
      <c r="F12" s="173"/>
      <c r="G12" s="291"/>
      <c r="H12" s="680"/>
      <c r="I12" s="680"/>
      <c r="J12" s="291" t="s">
        <v>454</v>
      </c>
      <c r="K12" s="173"/>
      <c r="M12" s="173"/>
      <c r="N12" s="173"/>
      <c r="O12" s="173"/>
      <c r="P12" s="173"/>
      <c r="Q12" s="173"/>
      <c r="R12" s="173"/>
      <c r="S12" s="173"/>
      <c r="T12" s="273"/>
      <c r="U12" s="273"/>
      <c r="V12" s="273"/>
      <c r="W12" s="273"/>
      <c r="X12" s="273"/>
      <c r="Y12" s="273"/>
      <c r="Z12" s="273"/>
      <c r="AA12" s="273"/>
      <c r="AB12" s="273"/>
      <c r="AC12" s="273"/>
      <c r="AE12" s="273"/>
      <c r="AF12" s="273"/>
      <c r="AG12" s="273"/>
      <c r="AH12" s="273"/>
      <c r="AI12" s="273"/>
      <c r="AJ12" s="273"/>
      <c r="AK12" s="177"/>
      <c r="AL12" s="177"/>
      <c r="AM12" s="177"/>
      <c r="AO12" s="174"/>
      <c r="AQ12" s="175"/>
      <c r="AR12" s="175">
        <v>1</v>
      </c>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row>
    <row r="13" spans="2:70" ht="25.9" customHeight="1">
      <c r="C13" s="176"/>
      <c r="D13" s="176"/>
      <c r="E13" s="176"/>
      <c r="F13" s="173"/>
      <c r="G13" s="291"/>
      <c r="H13" s="680"/>
      <c r="I13" s="680"/>
      <c r="J13" s="291" t="s">
        <v>455</v>
      </c>
      <c r="K13" s="173"/>
      <c r="M13" s="173"/>
      <c r="N13" s="173"/>
      <c r="O13" s="173"/>
      <c r="P13" s="173"/>
      <c r="Q13" s="173"/>
      <c r="R13" s="173"/>
      <c r="S13" s="173"/>
      <c r="T13" s="273"/>
      <c r="U13" s="273"/>
      <c r="V13" s="273"/>
      <c r="W13" s="273"/>
      <c r="X13" s="273"/>
      <c r="Y13" s="273"/>
      <c r="Z13" s="273"/>
      <c r="AA13" s="273"/>
      <c r="AB13" s="273"/>
      <c r="AC13" s="273"/>
      <c r="AE13" s="273"/>
      <c r="AF13" s="273"/>
      <c r="AG13" s="273"/>
      <c r="AH13" s="273"/>
      <c r="AI13" s="273"/>
      <c r="AJ13" s="273"/>
      <c r="AK13" s="177"/>
      <c r="AL13" s="177"/>
      <c r="AM13" s="177"/>
      <c r="AO13" s="174"/>
      <c r="AQ13" s="175"/>
      <c r="AR13" s="175"/>
      <c r="AS13" s="292"/>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c r="BQ13" s="175"/>
    </row>
    <row r="14" spans="2:70" ht="25.9" customHeight="1">
      <c r="C14" s="176"/>
      <c r="D14" s="176"/>
      <c r="E14" s="176"/>
      <c r="F14" s="173"/>
      <c r="G14" s="291"/>
      <c r="H14" s="680"/>
      <c r="I14" s="680"/>
      <c r="J14" s="291" t="s">
        <v>456</v>
      </c>
      <c r="K14" s="173"/>
      <c r="M14" s="173"/>
      <c r="N14" s="173"/>
      <c r="O14" s="173"/>
      <c r="P14" s="173"/>
      <c r="Q14" s="173"/>
      <c r="R14" s="173"/>
      <c r="S14" s="173"/>
      <c r="T14" s="273"/>
      <c r="U14" s="273"/>
      <c r="V14" s="273"/>
      <c r="W14" s="273"/>
      <c r="X14" s="273"/>
      <c r="Y14" s="273"/>
      <c r="Z14" s="273"/>
      <c r="AA14" s="273"/>
      <c r="AB14" s="273"/>
      <c r="AC14" s="273"/>
      <c r="AE14" s="273"/>
      <c r="AF14" s="273"/>
      <c r="AG14" s="273"/>
      <c r="AH14" s="273"/>
      <c r="AI14" s="181"/>
      <c r="AJ14" s="181"/>
      <c r="AK14" s="182"/>
      <c r="AL14" s="177"/>
      <c r="AM14" s="177"/>
      <c r="AO14" s="174"/>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c r="BQ14" s="175"/>
    </row>
    <row r="15" spans="2:70" ht="10.15" customHeight="1">
      <c r="C15" s="176"/>
      <c r="D15" s="176"/>
      <c r="E15" s="172"/>
      <c r="F15" s="173"/>
      <c r="G15" s="173"/>
      <c r="H15" s="173"/>
      <c r="I15" s="173"/>
      <c r="J15" s="172"/>
      <c r="K15" s="173"/>
      <c r="M15" s="173"/>
      <c r="N15" s="173"/>
      <c r="O15" s="173"/>
      <c r="P15" s="173"/>
      <c r="Q15" s="173"/>
      <c r="R15" s="173"/>
      <c r="S15" s="173"/>
      <c r="T15" s="273"/>
      <c r="U15" s="273"/>
      <c r="V15" s="273"/>
      <c r="W15" s="273"/>
      <c r="X15" s="273"/>
      <c r="Y15" s="273"/>
      <c r="Z15" s="273"/>
      <c r="AA15" s="273"/>
      <c r="AB15" s="273"/>
      <c r="AC15" s="273"/>
      <c r="AE15" s="273"/>
      <c r="AF15" s="273"/>
      <c r="AG15" s="273"/>
      <c r="AH15" s="273"/>
      <c r="AI15" s="273"/>
      <c r="AJ15" s="273"/>
      <c r="AK15" s="177"/>
      <c r="AL15" s="177"/>
      <c r="AM15" s="177"/>
      <c r="AO15" s="174"/>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c r="BQ15" s="175"/>
    </row>
    <row r="16" spans="2:70" ht="10.15" customHeight="1" thickBot="1"/>
    <row r="17" spans="2:70" ht="16.899999999999999" customHeight="1">
      <c r="C17" s="183" t="s">
        <v>299</v>
      </c>
      <c r="D17" s="689">
        <f>EOMONTH(D5,-1)+1</f>
        <v>45839</v>
      </c>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c r="AD17" s="690"/>
      <c r="AE17" s="690"/>
      <c r="AF17" s="690"/>
      <c r="AG17" s="690"/>
      <c r="AH17" s="690"/>
      <c r="AI17" s="691" t="s">
        <v>300</v>
      </c>
      <c r="AJ17" s="692"/>
      <c r="AK17" s="692"/>
      <c r="AL17" s="693"/>
      <c r="AM17" s="694"/>
      <c r="AN17" s="691" t="s">
        <v>301</v>
      </c>
      <c r="AO17" s="692"/>
      <c r="AP17" s="692"/>
      <c r="AQ17" s="6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row>
    <row r="18" spans="2:70" ht="15" customHeight="1">
      <c r="C18" s="184" t="s">
        <v>302</v>
      </c>
      <c r="D18" s="185" t="str" cm="1">
        <f t="array" ref="D18">_xlfn.IFS($D17+COLUMN(D18)-4&lt;$D$5,"",
  $D17+COLUMN(D18)-4&gt;EOMONTH($D17,0),"",
   $D17+COLUMN(D18)-4&gt;$K5,"",
    TRUE,$D17+COLUMN(D18)-4)</f>
        <v/>
      </c>
      <c r="E18" s="185" t="str" cm="1">
        <f t="array" ref="E18">_xlfn.IFS($D17+COLUMN(E18)-4&lt;$D$5,"",
  $D17+COLUMN(E18)-4&gt;EOMONTH($D17,0),"",
   $D17+COLUMN(E18)-4&gt;$K5,"",
    TRUE,$D17+COLUMN(E18)-4)</f>
        <v/>
      </c>
      <c r="F18" s="185" cm="1">
        <f t="array" ref="F18">_xlfn.IFS($D17+COLUMN(F18)-4&lt;$D$5,"",
  $D17+COLUMN(F18)-4&gt;EOMONTH($D17,0),"",
   $D17+COLUMN(F18)-4&gt;$K5,"",
    TRUE,$D17+COLUMN(F18)-4)</f>
        <v>45841</v>
      </c>
      <c r="G18" s="185" cm="1">
        <f t="array" ref="G18">_xlfn.IFS($D17+COLUMN(G18)-4&lt;$D$5,"",
  $D17+COLUMN(G18)-4&gt;EOMONTH($D17,0),"",
   $D17+COLUMN(G18)-4&gt;$K5,"",
    TRUE,$D17+COLUMN(G18)-4)</f>
        <v>45842</v>
      </c>
      <c r="H18" s="185" cm="1">
        <f t="array" ref="H18">_xlfn.IFS($D17+COLUMN(H18)-4&lt;$D$5,"",
  $D17+COLUMN(H18)-4&gt;EOMONTH($D17,0),"",
   $D17+COLUMN(H18)-4&gt;$K5,"",
    TRUE,$D17+COLUMN(H18)-4)</f>
        <v>45843</v>
      </c>
      <c r="I18" s="185" cm="1">
        <f t="array" ref="I18">_xlfn.IFS($D17+COLUMN(I18)-4&lt;$D$5,"",
  $D17+COLUMN(I18)-4&gt;EOMONTH($D17,0),"",
   $D17+COLUMN(I18)-4&gt;$K5,"",
    TRUE,$D17+COLUMN(I18)-4)</f>
        <v>45844</v>
      </c>
      <c r="J18" s="185" cm="1">
        <f t="array" ref="J18">_xlfn.IFS($D17+COLUMN(J18)-4&lt;$D$5,"",
  $D17+COLUMN(J18)-4&gt;EOMONTH($D17,0),"",
   $D17+COLUMN(J18)-4&gt;$K5,"",
    TRUE,$D17+COLUMN(J18)-4)</f>
        <v>45845</v>
      </c>
      <c r="K18" s="185" cm="1">
        <f t="array" ref="K18">_xlfn.IFS($D17+COLUMN(K18)-4&lt;$D$5,"",
  $D17+COLUMN(K18)-4&gt;EOMONTH($D17,0),"",
   $D17+COLUMN(K18)-4&gt;$K5,"",
    TRUE,$D17+COLUMN(K18)-4)</f>
        <v>45846</v>
      </c>
      <c r="L18" s="185" cm="1">
        <f t="array" ref="L18">_xlfn.IFS($D17+COLUMN(L18)-4&lt;$D$5,"",
  $D17+COLUMN(L18)-4&gt;EOMONTH($D17,0),"",
   $D17+COLUMN(L18)-4&gt;$K5,"",
    TRUE,$D17+COLUMN(L18)-4)</f>
        <v>45847</v>
      </c>
      <c r="M18" s="185" cm="1">
        <f t="array" ref="M18">_xlfn.IFS($D17+COLUMN(M18)-4&lt;$D$5,"",
  $D17+COLUMN(M18)-4&gt;EOMONTH($D17,0),"",
   $D17+COLUMN(M18)-4&gt;$K5,"",
    TRUE,$D17+COLUMN(M18)-4)</f>
        <v>45848</v>
      </c>
      <c r="N18" s="185" cm="1">
        <f t="array" ref="N18">_xlfn.IFS($D17+COLUMN(N18)-4&lt;$D$5,"",
  $D17+COLUMN(N18)-4&gt;EOMONTH($D17,0),"",
   $D17+COLUMN(N18)-4&gt;$K5,"",
    TRUE,$D17+COLUMN(N18)-4)</f>
        <v>45849</v>
      </c>
      <c r="O18" s="185" cm="1">
        <f t="array" ref="O18">_xlfn.IFS($D17+COLUMN(O18)-4&lt;$D$5,"",
  $D17+COLUMN(O18)-4&gt;EOMONTH($D17,0),"",
   $D17+COLUMN(O18)-4&gt;$K5,"",
    TRUE,$D17+COLUMN(O18)-4)</f>
        <v>45850</v>
      </c>
      <c r="P18" s="185" cm="1">
        <f t="array" ref="P18">_xlfn.IFS($D17+COLUMN(P18)-4&lt;$D$5,"",
  $D17+COLUMN(P18)-4&gt;EOMONTH($D17,0),"",
   $D17+COLUMN(P18)-4&gt;$K5,"",
    TRUE,$D17+COLUMN(P18)-4)</f>
        <v>45851</v>
      </c>
      <c r="Q18" s="185" cm="1">
        <f t="array" ref="Q18">_xlfn.IFS($D17+COLUMN(Q18)-4&lt;$D$5,"",
  $D17+COLUMN(Q18)-4&gt;EOMONTH($D17,0),"",
   $D17+COLUMN(Q18)-4&gt;$K5,"",
    TRUE,$D17+COLUMN(Q18)-4)</f>
        <v>45852</v>
      </c>
      <c r="R18" s="185" cm="1">
        <f t="array" ref="R18">_xlfn.IFS($D17+COLUMN(R18)-4&lt;$D$5,"",
  $D17+COLUMN(R18)-4&gt;EOMONTH($D17,0),"",
   $D17+COLUMN(R18)-4&gt;$K5,"",
    TRUE,$D17+COLUMN(R18)-4)</f>
        <v>45853</v>
      </c>
      <c r="S18" s="185" cm="1">
        <f t="array" ref="S18">_xlfn.IFS($D17+COLUMN(S18)-4&lt;$D$5,"",
  $D17+COLUMN(S18)-4&gt;EOMONTH($D17,0),"",
   $D17+COLUMN(S18)-4&gt;$K5,"",
    TRUE,$D17+COLUMN(S18)-4)</f>
        <v>45854</v>
      </c>
      <c r="T18" s="185" cm="1">
        <f t="array" ref="T18">_xlfn.IFS($D17+COLUMN(T18)-4&lt;$D$5,"",
  $D17+COLUMN(T18)-4&gt;EOMONTH($D17,0),"",
   $D17+COLUMN(T18)-4&gt;$K5,"",
    TRUE,$D17+COLUMN(T18)-4)</f>
        <v>45855</v>
      </c>
      <c r="U18" s="185" cm="1">
        <f t="array" ref="U18">_xlfn.IFS($D17+COLUMN(U18)-4&lt;$D$5,"",
  $D17+COLUMN(U18)-4&gt;EOMONTH($D17,0),"",
   $D17+COLUMN(U18)-4&gt;$K5,"",
    TRUE,$D17+COLUMN(U18)-4)</f>
        <v>45856</v>
      </c>
      <c r="V18" s="185" cm="1">
        <f t="array" ref="V18">_xlfn.IFS($D17+COLUMN(V18)-4&lt;$D$5,"",
  $D17+COLUMN(V18)-4&gt;EOMONTH($D17,0),"",
   $D17+COLUMN(V18)-4&gt;$K5,"",
    TRUE,$D17+COLUMN(V18)-4)</f>
        <v>45857</v>
      </c>
      <c r="W18" s="185" cm="1">
        <f t="array" ref="W18">_xlfn.IFS($D17+COLUMN(W18)-4&lt;$D$5,"",
  $D17+COLUMN(W18)-4&gt;EOMONTH($D17,0),"",
   $D17+COLUMN(W18)-4&gt;$K5,"",
    TRUE,$D17+COLUMN(W18)-4)</f>
        <v>45858</v>
      </c>
      <c r="X18" s="185" cm="1">
        <f t="array" ref="X18">_xlfn.IFS($D17+COLUMN(X18)-4&lt;$D$5,"",
  $D17+COLUMN(X18)-4&gt;EOMONTH($D17,0),"",
   $D17+COLUMN(X18)-4&gt;$K5,"",
    TRUE,$D17+COLUMN(X18)-4)</f>
        <v>45859</v>
      </c>
      <c r="Y18" s="185" cm="1">
        <f t="array" ref="Y18">_xlfn.IFS($D17+COLUMN(Y18)-4&lt;$D$5,"",
  $D17+COLUMN(Y18)-4&gt;EOMONTH($D17,0),"",
   $D17+COLUMN(Y18)-4&gt;$K5,"",
    TRUE,$D17+COLUMN(Y18)-4)</f>
        <v>45860</v>
      </c>
      <c r="Z18" s="185" cm="1">
        <f t="array" ref="Z18">_xlfn.IFS($D17+COLUMN(Z18)-4&lt;$D$5,"",
  $D17+COLUMN(Z18)-4&gt;EOMONTH($D17,0),"",
   $D17+COLUMN(Z18)-4&gt;$K5,"",
    TRUE,$D17+COLUMN(Z18)-4)</f>
        <v>45861</v>
      </c>
      <c r="AA18" s="185" cm="1">
        <f t="array" ref="AA18">_xlfn.IFS($D17+COLUMN(AA18)-4&lt;$D$5,"",
  $D17+COLUMN(AA18)-4&gt;EOMONTH($D17,0),"",
   $D17+COLUMN(AA18)-4&gt;$K5,"",
    TRUE,$D17+COLUMN(AA18)-4)</f>
        <v>45862</v>
      </c>
      <c r="AB18" s="185" cm="1">
        <f t="array" ref="AB18">_xlfn.IFS($D17+COLUMN(AB18)-4&lt;$D$5,"",
  $D17+COLUMN(AB18)-4&gt;EOMONTH($D17,0),"",
   $D17+COLUMN(AB18)-4&gt;$K5,"",
    TRUE,$D17+COLUMN(AB18)-4)</f>
        <v>45863</v>
      </c>
      <c r="AC18" s="185" cm="1">
        <f t="array" ref="AC18">_xlfn.IFS($D17+COLUMN(AC18)-4&lt;$D$5,"",
  $D17+COLUMN(AC18)-4&gt;EOMONTH($D17,0),"",
   $D17+COLUMN(AC18)-4&gt;$K5,"",
    TRUE,$D17+COLUMN(AC18)-4)</f>
        <v>45864</v>
      </c>
      <c r="AD18" s="185" cm="1">
        <f t="array" ref="AD18">_xlfn.IFS($D17+COLUMN(AD18)-4&lt;$D$5,"",
  $D17+COLUMN(AD18)-4&gt;EOMONTH($D17,0),"",
   $D17+COLUMN(AD18)-4&gt;$K5,"",
    TRUE,$D17+COLUMN(AD18)-4)</f>
        <v>45865</v>
      </c>
      <c r="AE18" s="185" cm="1">
        <f t="array" ref="AE18">_xlfn.IFS($D17+COLUMN(AE18)-4&lt;$D$5,"",
  $D17+COLUMN(AE18)-4&gt;EOMONTH($D17,0),"",
   $D17+COLUMN(AE18)-4&gt;$K5,"",
    TRUE,$D17+COLUMN(AE18)-4)</f>
        <v>45866</v>
      </c>
      <c r="AF18" s="185" cm="1">
        <f t="array" ref="AF18">_xlfn.IFS($D17+COLUMN(AF18)-4&lt;$D$5,"",
  $D17+COLUMN(AF18)-4&gt;EOMONTH($D17,0),"",
   $D17+COLUMN(AF18)-4&gt;$K5,"",
    TRUE,$D17+COLUMN(AF18)-4)</f>
        <v>45867</v>
      </c>
      <c r="AG18" s="185" cm="1">
        <f t="array" ref="AG18">_xlfn.IFS($D17+COLUMN(AG18)-4&lt;$D$5,"",
  $D17+COLUMN(AG18)-4&gt;EOMONTH($D17,0),"",
   $D17+COLUMN(AG18)-4&gt;$K5,"",
    TRUE,$D17+COLUMN(AG18)-4)</f>
        <v>45868</v>
      </c>
      <c r="AH18" s="185" cm="1">
        <f t="array" ref="AH18">_xlfn.IFS($D17+COLUMN(AH18)-4&lt;$D$5,"",
  $D17+COLUMN(AH18)-4&gt;EOMONTH($D17,0),"",
   $D17+COLUMN(AH18)-4&gt;$K5,"",
    TRUE,$D17+COLUMN(AH18)-4)</f>
        <v>45869</v>
      </c>
      <c r="AI18" s="696" t="s">
        <v>336</v>
      </c>
      <c r="AJ18" s="699" t="s">
        <v>337</v>
      </c>
      <c r="AK18" s="699" t="s">
        <v>338</v>
      </c>
      <c r="AL18" s="702" t="s">
        <v>339</v>
      </c>
      <c r="AM18" s="695"/>
      <c r="AN18" s="696" t="s">
        <v>336</v>
      </c>
      <c r="AO18" s="699" t="s">
        <v>337</v>
      </c>
      <c r="AP18" s="699" t="s">
        <v>338</v>
      </c>
      <c r="AQ18" s="705" t="str">
        <f>IF(D17="","",IF(D32="","達成状況","-"))</f>
        <v>-</v>
      </c>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row>
    <row r="19" spans="2:70" ht="15" customHeight="1">
      <c r="C19" s="184" t="s">
        <v>303</v>
      </c>
      <c r="D19" s="187" t="str" cm="1">
        <f t="array" ref="D19">_xlfn.IFS(D18="","",COUNTIF(休み,D18)&gt;0,"休",OR(WEEKDAY(D18)=1,WEEKDAY(D18)=7),TEXT(D18,"aaa"),COUNTIF(祝日,D18)&gt;0,"祝",TRUE,TEXT(D18,"aaa"))</f>
        <v/>
      </c>
      <c r="E19" s="187" t="str" cm="1">
        <f t="array" ref="E19">_xlfn.IFS(E18="","",COUNTIF(休み,E18)&gt;0,"休",OR(WEEKDAY(E18)=1,WEEKDAY(E18)=7),TEXT(E18,"aaa"),COUNTIF(祝日,E18)&gt;0,"祝",TRUE,TEXT(E18,"aaa"))</f>
        <v/>
      </c>
      <c r="F19" s="187" t="str" cm="1">
        <f t="array" ref="F19">_xlfn.IFS(F18="","",COUNTIF(休み,F18)&gt;0,"休",OR(WEEKDAY(F18)=1,WEEKDAY(F18)=7),TEXT(F18,"aaa"),COUNTIF(祝日,F18)&gt;0,"祝",TRUE,TEXT(F18,"aaa"))</f>
        <v>木</v>
      </c>
      <c r="G19" s="187" t="str" cm="1">
        <f t="array" ref="G19">_xlfn.IFS(G18="","",COUNTIF(休み,G18)&gt;0,"休",OR(WEEKDAY(G18)=1,WEEKDAY(G18)=7),TEXT(G18,"aaa"),COUNTIF(祝日,G18)&gt;0,"祝",TRUE,TEXT(G18,"aaa"))</f>
        <v>金</v>
      </c>
      <c r="H19" s="187" t="str" cm="1">
        <f t="array" ref="H19">_xlfn.IFS(H18="","",COUNTIF(休み,H18)&gt;0,"休",OR(WEEKDAY(H18)=1,WEEKDAY(H18)=7),TEXT(H18,"aaa"),COUNTIF(祝日,H18)&gt;0,"祝",TRUE,TEXT(H18,"aaa"))</f>
        <v>土</v>
      </c>
      <c r="I19" s="187" t="str" cm="1">
        <f t="array" ref="I19">_xlfn.IFS(I18="","",COUNTIF(休み,I18)&gt;0,"休",OR(WEEKDAY(I18)=1,WEEKDAY(I18)=7),TEXT(I18,"aaa"),COUNTIF(祝日,I18)&gt;0,"祝",TRUE,TEXT(I18,"aaa"))</f>
        <v>日</v>
      </c>
      <c r="J19" s="187" t="str" cm="1">
        <f t="array" ref="J19">_xlfn.IFS(J18="","",COUNTIF(休み,J18)&gt;0,"休",OR(WEEKDAY(J18)=1,WEEKDAY(J18)=7),TEXT(J18,"aaa"),COUNTIF(祝日,J18)&gt;0,"祝",TRUE,TEXT(J18,"aaa"))</f>
        <v>月</v>
      </c>
      <c r="K19" s="187" t="str" cm="1">
        <f t="array" ref="K19">_xlfn.IFS(K18="","",COUNTIF(休み,K18)&gt;0,"休",OR(WEEKDAY(K18)=1,WEEKDAY(K18)=7),TEXT(K18,"aaa"),COUNTIF(祝日,K18)&gt;0,"祝",TRUE,TEXT(K18,"aaa"))</f>
        <v>火</v>
      </c>
      <c r="L19" s="187" t="str" cm="1">
        <f t="array" ref="L19">_xlfn.IFS(L18="","",COUNTIF(休み,L18)&gt;0,"休",OR(WEEKDAY(L18)=1,WEEKDAY(L18)=7),TEXT(L18,"aaa"),COUNTIF(祝日,L18)&gt;0,"祝",TRUE,TEXT(L18,"aaa"))</f>
        <v>水</v>
      </c>
      <c r="M19" s="187" t="str" cm="1">
        <f t="array" ref="M19">_xlfn.IFS(M18="","",COUNTIF(休み,M18)&gt;0,"休",OR(WEEKDAY(M18)=1,WEEKDAY(M18)=7),TEXT(M18,"aaa"),COUNTIF(祝日,M18)&gt;0,"祝",TRUE,TEXT(M18,"aaa"))</f>
        <v>木</v>
      </c>
      <c r="N19" s="187" t="str" cm="1">
        <f t="array" ref="N19">_xlfn.IFS(N18="","",COUNTIF(休み,N18)&gt;0,"休",OR(WEEKDAY(N18)=1,WEEKDAY(N18)=7),TEXT(N18,"aaa"),COUNTIF(祝日,N18)&gt;0,"祝",TRUE,TEXT(N18,"aaa"))</f>
        <v>金</v>
      </c>
      <c r="O19" s="187" t="str" cm="1">
        <f t="array" ref="O19">_xlfn.IFS(O18="","",COUNTIF(休み,O18)&gt;0,"休",OR(WEEKDAY(O18)=1,WEEKDAY(O18)=7),TEXT(O18,"aaa"),COUNTIF(祝日,O18)&gt;0,"祝",TRUE,TEXT(O18,"aaa"))</f>
        <v>土</v>
      </c>
      <c r="P19" s="187" t="str" cm="1">
        <f t="array" ref="P19">_xlfn.IFS(P18="","",COUNTIF(休み,P18)&gt;0,"休",OR(WEEKDAY(P18)=1,WEEKDAY(P18)=7),TEXT(P18,"aaa"),COUNTIF(祝日,P18)&gt;0,"祝",TRUE,TEXT(P18,"aaa"))</f>
        <v>日</v>
      </c>
      <c r="Q19" s="187" t="str" cm="1">
        <f t="array" ref="Q19">_xlfn.IFS(Q18="","",COUNTIF(休み,Q18)&gt;0,"休",OR(WEEKDAY(Q18)=1,WEEKDAY(Q18)=7),TEXT(Q18,"aaa"),COUNTIF(祝日,Q18)&gt;0,"祝",TRUE,TEXT(Q18,"aaa"))</f>
        <v>月</v>
      </c>
      <c r="R19" s="187" t="str" cm="1">
        <f t="array" ref="R19">_xlfn.IFS(R18="","",COUNTIF(休み,R18)&gt;0,"休",OR(WEEKDAY(R18)=1,WEEKDAY(R18)=7),TEXT(R18,"aaa"),COUNTIF(祝日,R18)&gt;0,"祝",TRUE,TEXT(R18,"aaa"))</f>
        <v>火</v>
      </c>
      <c r="S19" s="187" t="str" cm="1">
        <f t="array" ref="S19">_xlfn.IFS(S18="","",COUNTIF(休み,S18)&gt;0,"休",OR(WEEKDAY(S18)=1,WEEKDAY(S18)=7),TEXT(S18,"aaa"),COUNTIF(祝日,S18)&gt;0,"祝",TRUE,TEXT(S18,"aaa"))</f>
        <v>水</v>
      </c>
      <c r="T19" s="187" t="str" cm="1">
        <f t="array" ref="T19">_xlfn.IFS(T18="","",COUNTIF(休み,T18)&gt;0,"休",OR(WEEKDAY(T18)=1,WEEKDAY(T18)=7),TEXT(T18,"aaa"),COUNTIF(祝日,T18)&gt;0,"祝",TRUE,TEXT(T18,"aaa"))</f>
        <v>木</v>
      </c>
      <c r="U19" s="187" t="str" cm="1">
        <f t="array" ref="U19">_xlfn.IFS(U18="","",COUNTIF(休み,U18)&gt;0,"休",OR(WEEKDAY(U18)=1,WEEKDAY(U18)=7),TEXT(U18,"aaa"),COUNTIF(祝日,U18)&gt;0,"祝",TRUE,TEXT(U18,"aaa"))</f>
        <v>金</v>
      </c>
      <c r="V19" s="187" t="str" cm="1">
        <f t="array" ref="V19">_xlfn.IFS(V18="","",COUNTIF(休み,V18)&gt;0,"休",OR(WEEKDAY(V18)=1,WEEKDAY(V18)=7),TEXT(V18,"aaa"),COUNTIF(祝日,V18)&gt;0,"祝",TRUE,TEXT(V18,"aaa"))</f>
        <v>土</v>
      </c>
      <c r="W19" s="187" t="str" cm="1">
        <f t="array" ref="W19">_xlfn.IFS(W18="","",COUNTIF(休み,W18)&gt;0,"休",OR(WEEKDAY(W18)=1,WEEKDAY(W18)=7),TEXT(W18,"aaa"),COUNTIF(祝日,W18)&gt;0,"祝",TRUE,TEXT(W18,"aaa"))</f>
        <v>日</v>
      </c>
      <c r="X19" s="187" t="str" cm="1">
        <f t="array" ref="X19">_xlfn.IFS(X18="","",COUNTIF(休み,X18)&gt;0,"休",OR(WEEKDAY(X18)=1,WEEKDAY(X18)=7),TEXT(X18,"aaa"),COUNTIF(祝日,X18)&gt;0,"祝",TRUE,TEXT(X18,"aaa"))</f>
        <v>祝</v>
      </c>
      <c r="Y19" s="187" t="str" cm="1">
        <f t="array" ref="Y19">_xlfn.IFS(Y18="","",COUNTIF(休み,Y18)&gt;0,"休",OR(WEEKDAY(Y18)=1,WEEKDAY(Y18)=7),TEXT(Y18,"aaa"),COUNTIF(祝日,Y18)&gt;0,"祝",TRUE,TEXT(Y18,"aaa"))</f>
        <v>火</v>
      </c>
      <c r="Z19" s="187" t="str" cm="1">
        <f t="array" ref="Z19">_xlfn.IFS(Z18="","",COUNTIF(休み,Z18)&gt;0,"休",OR(WEEKDAY(Z18)=1,WEEKDAY(Z18)=7),TEXT(Z18,"aaa"),COUNTIF(祝日,Z18)&gt;0,"祝",TRUE,TEXT(Z18,"aaa"))</f>
        <v>水</v>
      </c>
      <c r="AA19" s="187" t="str" cm="1">
        <f t="array" ref="AA19">_xlfn.IFS(AA18="","",COUNTIF(休み,AA18)&gt;0,"休",OR(WEEKDAY(AA18)=1,WEEKDAY(AA18)=7),TEXT(AA18,"aaa"),COUNTIF(祝日,AA18)&gt;0,"祝",TRUE,TEXT(AA18,"aaa"))</f>
        <v>木</v>
      </c>
      <c r="AB19" s="187" t="str" cm="1">
        <f t="array" ref="AB19">_xlfn.IFS(AB18="","",COUNTIF(休み,AB18)&gt;0,"休",OR(WEEKDAY(AB18)=1,WEEKDAY(AB18)=7),TEXT(AB18,"aaa"),COUNTIF(祝日,AB18)&gt;0,"祝",TRUE,TEXT(AB18,"aaa"))</f>
        <v>金</v>
      </c>
      <c r="AC19" s="187" t="str" cm="1">
        <f t="array" ref="AC19">_xlfn.IFS(AC18="","",COUNTIF(休み,AC18)&gt;0,"休",OR(WEEKDAY(AC18)=1,WEEKDAY(AC18)=7),TEXT(AC18,"aaa"),COUNTIF(祝日,AC18)&gt;0,"祝",TRUE,TEXT(AC18,"aaa"))</f>
        <v>土</v>
      </c>
      <c r="AD19" s="187" t="str" cm="1">
        <f t="array" ref="AD19">_xlfn.IFS(AD18="","",COUNTIF(休み,AD18)&gt;0,"休",OR(WEEKDAY(AD18)=1,WEEKDAY(AD18)=7),TEXT(AD18,"aaa"),COUNTIF(祝日,AD18)&gt;0,"祝",TRUE,TEXT(AD18,"aaa"))</f>
        <v>日</v>
      </c>
      <c r="AE19" s="187" t="str" cm="1">
        <f t="array" ref="AE19">_xlfn.IFS(AE18="","",COUNTIF(休み,AE18)&gt;0,"休",OR(WEEKDAY(AE18)=1,WEEKDAY(AE18)=7),TEXT(AE18,"aaa"),COUNTIF(祝日,AE18)&gt;0,"祝",TRUE,TEXT(AE18,"aaa"))</f>
        <v>月</v>
      </c>
      <c r="AF19" s="187" t="str" cm="1">
        <f t="array" ref="AF19">_xlfn.IFS(AF18="","",COUNTIF(休み,AF18)&gt;0,"休",OR(WEEKDAY(AF18)=1,WEEKDAY(AF18)=7),TEXT(AF18,"aaa"),COUNTIF(祝日,AF18)&gt;0,"祝",TRUE,TEXT(AF18,"aaa"))</f>
        <v>火</v>
      </c>
      <c r="AG19" s="187" t="str" cm="1">
        <f t="array" ref="AG19">_xlfn.IFS(AG18="","",COUNTIF(休み,AG18)&gt;0,"休",OR(WEEKDAY(AG18)=1,WEEKDAY(AG18)=7),TEXT(AG18,"aaa"),COUNTIF(祝日,AG18)&gt;0,"祝",TRUE,TEXT(AG18,"aaa"))</f>
        <v>水</v>
      </c>
      <c r="AH19" s="201" t="str" cm="1">
        <f t="array" ref="AH19">_xlfn.IFS(AH18="","",COUNTIF(休み,AH18)&gt;0,"休",OR(WEEKDAY(AH18)=1,WEEKDAY(AH18)=7),TEXT(AH18,"aaa"),COUNTIF(祝日,AH18)&gt;0,"祝",TRUE,TEXT(AH18,"aaa"))</f>
        <v>木</v>
      </c>
      <c r="AI19" s="697"/>
      <c r="AJ19" s="700"/>
      <c r="AK19" s="700"/>
      <c r="AL19" s="703"/>
      <c r="AM19" s="695"/>
      <c r="AN19" s="697"/>
      <c r="AO19" s="700"/>
      <c r="AP19" s="700"/>
      <c r="AQ19" s="705"/>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row>
    <row r="20" spans="2:70" s="192" customFormat="1" ht="60" customHeight="1" thickBot="1">
      <c r="B20" s="305" t="s">
        <v>465</v>
      </c>
      <c r="C20" s="272" t="s">
        <v>304</v>
      </c>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7"/>
      <c r="AI20" s="697"/>
      <c r="AJ20" s="700"/>
      <c r="AK20" s="700"/>
      <c r="AL20" s="703"/>
      <c r="AM20" s="695"/>
      <c r="AN20" s="697"/>
      <c r="AO20" s="700"/>
      <c r="AP20" s="700"/>
      <c r="AQ20" s="718"/>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191"/>
    </row>
    <row r="21" spans="2:70" s="195" customFormat="1" ht="15" customHeight="1">
      <c r="B21" s="719"/>
      <c r="C21" s="183" t="s">
        <v>305</v>
      </c>
      <c r="D21" s="308"/>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9"/>
      <c r="AI21" s="183">
        <f>IF(D17="","",COUNTIF(D21:AH21,"○"))</f>
        <v>0</v>
      </c>
      <c r="AJ21" s="308">
        <f>IF(D17="","",31-COUNTIF(D19:AH19,"")-COUNTIF(D19:AH19,"休")-COUNTIF(D21:AI21,"/"))</f>
        <v>29</v>
      </c>
      <c r="AK21" s="310">
        <f t="shared" ref="AK21:AK30" si="0">IFERROR(AI21/AJ21,"")</f>
        <v>0</v>
      </c>
      <c r="AL21" s="311" t="str" cm="1">
        <f t="array" ref="AL21">_xlfn.IFS(OR(D17="",AJ21=0),"",
      COUNTIFS(D19:AH19,"日",D21:AH21,"")+COUNTIFS(D19:AH19,"日",D21:AH21,"○")+COUNTIFS(D19:AH19,"土",D21:AH21,"")+COUNTIFS(D19:AH19,"土",D21:AH21,"○")&lt;=COUNTIF(D21:AH21,"○"),"○",
        AI21/AJ21&gt;=2/7,"○",
         TRUE,"NG")</f>
        <v>NG</v>
      </c>
      <c r="AN21" s="183">
        <f t="shared" ref="AN21:AO30" si="1">AI21</f>
        <v>0</v>
      </c>
      <c r="AO21" s="308">
        <f t="shared" si="1"/>
        <v>29</v>
      </c>
      <c r="AP21" s="310">
        <f t="shared" ref="AP21:AP30" si="2">IFERROR(AN21/AO21,"")</f>
        <v>0</v>
      </c>
      <c r="AQ21" s="312" t="str">
        <f>IF(D17="","",IF(D32="",IF(AN21/AO21&gt;=2/7,"OK","NG"),"-"))</f>
        <v>-</v>
      </c>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c r="BQ21" s="297"/>
    </row>
    <row r="22" spans="2:70" s="195" customFormat="1" ht="15" customHeight="1" thickBot="1">
      <c r="B22" s="720"/>
      <c r="C22" s="197" t="s">
        <v>247</v>
      </c>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202"/>
      <c r="AI22" s="197">
        <f>IF(D17="","",COUNTIF(D22:AH22,"●"))</f>
        <v>0</v>
      </c>
      <c r="AJ22" s="198">
        <f>IF(D17="","",31-COUNTIF(D19:AH19,"")-COUNTIF(D19:AH19,"休")-COUNTIF(D22:AI22,"/"))</f>
        <v>29</v>
      </c>
      <c r="AK22" s="199">
        <f t="shared" si="0"/>
        <v>0</v>
      </c>
      <c r="AL22" s="298" t="str" cm="1">
        <f t="array" ref="AL22">_xlfn.IFS(OR(D17="",AJ22=0),"",
      COUNTIFS(D19:AH19,"日",D22:AH22,"")+COUNTIFS(D19:AH19,"日",D22:AH22,"●")+COUNTIFS(D19:AH19,"土",D22:AH22,"")+COUNTIFS(D19:AH19,"土",D22:AH22,"●")&lt;=COUNTIF(D22:AH22,"●"),"○",
        AI22/AJ22&gt;=2/7,"○",
         TRUE,"NG")</f>
        <v>NG</v>
      </c>
      <c r="AN22" s="197">
        <f t="shared" si="1"/>
        <v>0</v>
      </c>
      <c r="AO22" s="198">
        <f t="shared" si="1"/>
        <v>29</v>
      </c>
      <c r="AP22" s="199">
        <f t="shared" si="2"/>
        <v>0</v>
      </c>
      <c r="AQ22" s="299" t="str">
        <f>IF(D17="","",IF(D32="",IF(AN22/AO22&gt;=2/7,"OK","NG"),"-"))</f>
        <v>-</v>
      </c>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N22" s="222"/>
      <c r="BO22" s="222"/>
      <c r="BP22" s="222"/>
      <c r="BQ22" s="222"/>
      <c r="BR22" s="188"/>
    </row>
    <row r="23" spans="2:70" s="195" customFormat="1" ht="15" customHeight="1">
      <c r="B23" s="721"/>
      <c r="C23" s="313" t="s">
        <v>305</v>
      </c>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5"/>
      <c r="AI23" s="313">
        <f>IF(D17="","",COUNTIF(D23:AH23,"○"))</f>
        <v>0</v>
      </c>
      <c r="AJ23" s="314">
        <f>IF(D17="","",31-COUNTIF(D19:AH19,"")-COUNTIF(D19:AH19,"休")-COUNTIF(D23:AI23,"/"))</f>
        <v>29</v>
      </c>
      <c r="AK23" s="316">
        <f t="shared" si="0"/>
        <v>0</v>
      </c>
      <c r="AL23" s="317" t="str" cm="1">
        <f t="array" ref="AL23">_xlfn.IFS(OR(D17="",AJ23=0),"",
      COUNTIFS(D19:AH19,"日",D23:AH23,"")+COUNTIFS(D19:AH19,"日",D23:AH23,"○")+COUNTIFS(D21:AH21,"土",D23:AH23,"")+COUNTIFS(D21:AH21,"土",D23:AH23,"○")&lt;=COUNTIF(D23:AH23,"○"),"○",
        AI23/AJ23&gt;=2/7,"○",
         TRUE,"NG")</f>
        <v>NG</v>
      </c>
      <c r="AN23" s="184">
        <f t="shared" si="1"/>
        <v>0</v>
      </c>
      <c r="AO23" s="193">
        <f t="shared" si="1"/>
        <v>29</v>
      </c>
      <c r="AP23" s="194">
        <f t="shared" si="2"/>
        <v>0</v>
      </c>
      <c r="AQ23" s="296" t="str">
        <f>IF(D17="","",IF(D32="",IF(AN23/AO23&gt;=2/7,"OK","NG"),"-"))</f>
        <v>-</v>
      </c>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row>
    <row r="24" spans="2:70" s="195" customFormat="1" ht="15" customHeight="1" thickBot="1">
      <c r="B24" s="722"/>
      <c r="C24" s="318" t="s">
        <v>247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19"/>
      <c r="AH24" s="320"/>
      <c r="AI24" s="318">
        <f>IF(D17="","",COUNTIF(D24:AH24,"●"))</f>
        <v>0</v>
      </c>
      <c r="AJ24" s="319">
        <f>IF(D17="","",31-COUNTIF(D19:AH19,"")-COUNTIF(D19:AH19,"休")-COUNTIF(D24:AI24,"/"))</f>
        <v>29</v>
      </c>
      <c r="AK24" s="321">
        <f t="shared" si="0"/>
        <v>0</v>
      </c>
      <c r="AL24" s="322" t="str" cm="1">
        <f t="array" ref="AL24">_xlfn.IFS(OR(D17="",AJ24=0),"",
      COUNTIFS(D19:AH19,"日",D24:AH24,"")+COUNTIFS(D19:AH19,"日",D24:AH24,"●")+COUNTIFS(D21:AH21,"土",D24:AH24,"")+COUNTIFS(D21:AH21,"土",D24:AH24,"●")&lt;=COUNTIF(D24:AH24,"●"),"○",
        AI24/AJ24&gt;=2/7,"○",
         TRUE,"NG")</f>
        <v>NG</v>
      </c>
      <c r="AN24" s="197">
        <f t="shared" si="1"/>
        <v>0</v>
      </c>
      <c r="AO24" s="198">
        <f t="shared" si="1"/>
        <v>29</v>
      </c>
      <c r="AP24" s="199">
        <f t="shared" si="2"/>
        <v>0</v>
      </c>
      <c r="AQ24" s="299" t="str">
        <f>IF(D17="","",IF(D32="",IF(AN24/AO24&gt;=2/7,"OK","NG"),"-"))</f>
        <v>-</v>
      </c>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188"/>
    </row>
    <row r="25" spans="2:70" s="195" customFormat="1" ht="15" customHeight="1">
      <c r="B25" s="719"/>
      <c r="C25" s="183" t="s">
        <v>305</v>
      </c>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c r="AF25" s="308"/>
      <c r="AG25" s="308"/>
      <c r="AH25" s="309"/>
      <c r="AI25" s="183">
        <f>IF(D17="","",COUNTIF(D25:AH25,"○"))</f>
        <v>0</v>
      </c>
      <c r="AJ25" s="308">
        <f>IF(D17="","",31-COUNTIF(D19:AH19,"")-COUNTIF(D19:AH19,"休")-COUNTIF(D25:AI25,"/"))</f>
        <v>29</v>
      </c>
      <c r="AK25" s="310">
        <f t="shared" si="0"/>
        <v>0</v>
      </c>
      <c r="AL25" s="311" t="str" cm="1">
        <f t="array" ref="AL25">_xlfn.IFS(OR(D17="",AJ25=0),"",
      COUNTIFS(D19:AH19,"日",D25:AH25,"")+COUNTIFS(D19:AH19,"日",D25:AH25,"○")+COUNTIFS(D19:AH19,"土",D25:AH25,"")+COUNTIFS(D19:AH19,"土",D25:AH25,"○")&lt;=COUNTIF(D25:AH25,"○"),"○",
        AI25/AJ25&gt;=2/7,"○",
         TRUE,"NG")</f>
        <v>NG</v>
      </c>
      <c r="AN25" s="184">
        <f t="shared" si="1"/>
        <v>0</v>
      </c>
      <c r="AO25" s="193">
        <f t="shared" si="1"/>
        <v>29</v>
      </c>
      <c r="AP25" s="194">
        <f t="shared" si="2"/>
        <v>0</v>
      </c>
      <c r="AQ25" s="296" t="str">
        <f>IF(D17="","",IF(D32="",IF(AN25/AO25&gt;=2/7,"OK","NG"),"-"))</f>
        <v>-</v>
      </c>
      <c r="AR25" s="297"/>
      <c r="AS25" s="297"/>
      <c r="AT25" s="297"/>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row>
    <row r="26" spans="2:70" s="195" customFormat="1" ht="15" customHeight="1" thickBot="1">
      <c r="B26" s="720"/>
      <c r="C26" s="197" t="s">
        <v>247</v>
      </c>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202"/>
      <c r="AI26" s="197">
        <f>IF(D17="","",COUNTIF(D26:AH26,"●"))</f>
        <v>0</v>
      </c>
      <c r="AJ26" s="198">
        <f>IF(D17="","",31-COUNTIF(D19:AH19,"")-COUNTIF(D19:AH19,"休")-COUNTIF(D26:AI26,"/"))</f>
        <v>29</v>
      </c>
      <c r="AK26" s="199">
        <f t="shared" si="0"/>
        <v>0</v>
      </c>
      <c r="AL26" s="298" t="str" cm="1">
        <f t="array" ref="AL26">_xlfn.IFS(OR(D17="",AJ26=0),"",
      COUNTIFS(D19:AH19,"日",D26:AH26,"")+COUNTIFS(D19:AH19,"日",D26:AH26,"●")+COUNTIFS(D19:AH19,"土",D26:AH26,"")+COUNTIFS(D19:AH19,"土",D26:AH26,"●")&lt;=COUNTIF(D26:AH26,"●"),"○",
        AI26/AJ26&gt;=2/7,"○",
         TRUE,"NG")</f>
        <v>NG</v>
      </c>
      <c r="AN26" s="197">
        <f t="shared" si="1"/>
        <v>0</v>
      </c>
      <c r="AO26" s="198">
        <f t="shared" si="1"/>
        <v>29</v>
      </c>
      <c r="AP26" s="199">
        <f t="shared" si="2"/>
        <v>0</v>
      </c>
      <c r="AQ26" s="299" t="str">
        <f>IF(D17="","",IF(D32="",IF(AN26/AO26&gt;=2/7,"OK","NG"),"-"))</f>
        <v>-</v>
      </c>
      <c r="AR26" s="222"/>
      <c r="AS26" s="222"/>
      <c r="AT26" s="222"/>
      <c r="AU26" s="222"/>
      <c r="AV26" s="222"/>
      <c r="AW26" s="222"/>
      <c r="AX26" s="222"/>
      <c r="AY26" s="222"/>
      <c r="AZ26" s="222"/>
      <c r="BA26" s="222"/>
      <c r="BB26" s="222"/>
      <c r="BC26" s="222"/>
      <c r="BD26" s="222"/>
      <c r="BE26" s="222"/>
      <c r="BF26" s="222"/>
      <c r="BG26" s="222"/>
      <c r="BH26" s="222"/>
      <c r="BI26" s="222"/>
      <c r="BJ26" s="222"/>
      <c r="BK26" s="222"/>
      <c r="BL26" s="222"/>
      <c r="BM26" s="222"/>
      <c r="BN26" s="222"/>
      <c r="BO26" s="222"/>
      <c r="BP26" s="222"/>
      <c r="BQ26" s="222"/>
      <c r="BR26" s="188"/>
    </row>
    <row r="27" spans="2:70" s="195" customFormat="1" ht="15" customHeight="1">
      <c r="B27" s="721"/>
      <c r="C27" s="313" t="s">
        <v>305</v>
      </c>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5"/>
      <c r="AI27" s="313">
        <f>IF(D17="","",COUNTIF(D27:AH27,"○"))</f>
        <v>0</v>
      </c>
      <c r="AJ27" s="314">
        <f>IF(D17="","",31-COUNTIF(D19:AH19,"")-COUNTIF(D19:AH19,"休")-COUNTIF(D27:AI27,"/"))</f>
        <v>29</v>
      </c>
      <c r="AK27" s="316">
        <f t="shared" si="0"/>
        <v>0</v>
      </c>
      <c r="AL27" s="317" t="str" cm="1">
        <f t="array" ref="AL27">_xlfn.IFS(OR(D17="",AJ27=0),"",
      COUNTIFS(D19:AH19,"日",D27:AH27,"")+COUNTIFS(D19:AH19,"日",D27:AH27,"○")+COUNTIFS(D19:AH19,"土",D27:AH27,"")+COUNTIFS(D19:AH19,"土",D27:AH27,"○")&lt;=COUNTIF(D27:AH27,"○"),"○",
        AI27/AJ27&gt;=2/7,"○",
         TRUE,"NG")</f>
        <v>NG</v>
      </c>
      <c r="AN27" s="184">
        <f t="shared" si="1"/>
        <v>0</v>
      </c>
      <c r="AO27" s="193">
        <f t="shared" si="1"/>
        <v>29</v>
      </c>
      <c r="AP27" s="194">
        <f t="shared" si="2"/>
        <v>0</v>
      </c>
      <c r="AQ27" s="296" t="str">
        <f>IF(D17="","",IF(D32="",IF(AN27/AO27&gt;=2/7,"OK","NG"),"-"))</f>
        <v>-</v>
      </c>
      <c r="AR27" s="297"/>
      <c r="AS27" s="297"/>
      <c r="AT27" s="297"/>
      <c r="AU27" s="297"/>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row>
    <row r="28" spans="2:70" s="195" customFormat="1" ht="15" customHeight="1" thickBot="1">
      <c r="B28" s="722"/>
      <c r="C28" s="318" t="s">
        <v>247</v>
      </c>
      <c r="D28" s="319"/>
      <c r="E28" s="319"/>
      <c r="F28" s="319"/>
      <c r="G28" s="319"/>
      <c r="H28" s="319"/>
      <c r="I28" s="319"/>
      <c r="J28" s="319"/>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20"/>
      <c r="AI28" s="318">
        <f>IF(D17="","",COUNTIF(D28:AH28,"●"))</f>
        <v>0</v>
      </c>
      <c r="AJ28" s="319">
        <f>IF(D17="","",31-COUNTIF(E19:AI19,"")-COUNTIF(D19:AH19,"休")-COUNTIF(D28:AI28,"/"))</f>
        <v>29</v>
      </c>
      <c r="AK28" s="321">
        <f t="shared" si="0"/>
        <v>0</v>
      </c>
      <c r="AL28" s="322" t="str" cm="1">
        <f t="array" ref="AL28">_xlfn.IFS(OR(D17="",AJ28=0),"",
      COUNTIFS(D19:AH19,"日",D28:AH28,"")+COUNTIFS(D19:AH19,"日",D28:AH28,"●")+COUNTIFS(D19:AH19,"土",D28:AH28,"")+COUNTIFS(D19:AH19,"土",D28:AH28,"●")&lt;=COUNTIF(D28:AH28,"●"),"○",
        AI28/AJ28&gt;=2/7,"○",
         TRUE,"NG")</f>
        <v>NG</v>
      </c>
      <c r="AN28" s="197">
        <f t="shared" si="1"/>
        <v>0</v>
      </c>
      <c r="AO28" s="198">
        <f t="shared" si="1"/>
        <v>29</v>
      </c>
      <c r="AP28" s="199">
        <f t="shared" si="2"/>
        <v>0</v>
      </c>
      <c r="AQ28" s="299" t="str">
        <f>IF(D17="","",IF(D32="",IF(AN28/AO28&gt;=2/7,"OK","NG"),"-"))</f>
        <v>-</v>
      </c>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188"/>
    </row>
    <row r="29" spans="2:70" s="195" customFormat="1" ht="15" customHeight="1">
      <c r="B29" s="719"/>
      <c r="C29" s="183" t="s">
        <v>305</v>
      </c>
      <c r="D29" s="308"/>
      <c r="E29" s="308"/>
      <c r="F29" s="308"/>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308"/>
      <c r="AG29" s="308"/>
      <c r="AH29" s="309"/>
      <c r="AI29" s="183">
        <f>IF(D17="","",COUNTIF(D29:AH29,"○"))</f>
        <v>0</v>
      </c>
      <c r="AJ29" s="308">
        <f>IF(D17="","",31-COUNTIF(D19:AH19,"")-COUNTIF(D19:AH19,"休")-COUNTIF(D29:AI29,"/"))</f>
        <v>29</v>
      </c>
      <c r="AK29" s="310">
        <f t="shared" si="0"/>
        <v>0</v>
      </c>
      <c r="AL29" s="311" t="str" cm="1">
        <f t="array" ref="AL29">_xlfn.IFS(OR(D17="",AJ29=0),"",
      COUNTIFS(D19:AH19,"日",D29:AH29,"")+COUNTIFS(D19:AH19,"日",D29:AH29,"○")+COUNTIFS(D19:AH19,"土",D29:AH29,"")+COUNTIFS(D19:AH19,"土",D29:AH29,"○")&lt;=COUNTIF(D29:AH29,"○"),"○",
        AI29/AJ29&gt;=2/7,"○",
         TRUE,"NG")</f>
        <v>NG</v>
      </c>
      <c r="AN29" s="184">
        <f t="shared" si="1"/>
        <v>0</v>
      </c>
      <c r="AO29" s="193">
        <f t="shared" si="1"/>
        <v>29</v>
      </c>
      <c r="AP29" s="194">
        <f t="shared" si="2"/>
        <v>0</v>
      </c>
      <c r="AQ29" s="296" t="str">
        <f>IF(D17="","",IF(D32="",IF(AN29/AO29&gt;=2/7,"OK","NG"),"-"))</f>
        <v>-</v>
      </c>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row>
    <row r="30" spans="2:70" s="195" customFormat="1" ht="15" customHeight="1" thickBot="1">
      <c r="B30" s="720"/>
      <c r="C30" s="197" t="s">
        <v>247</v>
      </c>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202"/>
      <c r="AI30" s="197">
        <f>IF(D17="","",COUNTIF(D30:AH30,"●"))</f>
        <v>0</v>
      </c>
      <c r="AJ30" s="198">
        <f>IF(D17="","",31-COUNTIF(D19:AH19,"")-COUNTIF(D19:AH19,"休")-COUNTIF(D30:AI30,"/"))</f>
        <v>29</v>
      </c>
      <c r="AK30" s="199">
        <f t="shared" si="0"/>
        <v>0</v>
      </c>
      <c r="AL30" s="298" t="str" cm="1">
        <f t="array" ref="AL30">_xlfn.IFS(OR(D17="",AJ30=0),"",
      COUNTIFS(D19:AH19,"日",D30:AH30,"")+COUNTIFS(D19:AH19,"日",D30:AH30,"●")+COUNTIFS(D19:AH19,"土",D30:AH30,"")+COUNTIFS(D19:AH19,"土",D30:AH30,"●")&lt;=COUNTIF(D30:AH30,"●"),"○",
        AI30/AJ30&gt;=2/7,"○",
         TRUE,"NG")</f>
        <v>NG</v>
      </c>
      <c r="AN30" s="197">
        <f t="shared" si="1"/>
        <v>0</v>
      </c>
      <c r="AO30" s="198">
        <f t="shared" si="1"/>
        <v>29</v>
      </c>
      <c r="AP30" s="199">
        <f t="shared" si="2"/>
        <v>0</v>
      </c>
      <c r="AQ30" s="299" t="str">
        <f>IF(D17="","",IF(D32="",IF(AN30/AO30&gt;=2/7,"OK","NG"),"-"))</f>
        <v>-</v>
      </c>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188"/>
    </row>
    <row r="31" spans="2:70" ht="18" customHeight="1" thickBot="1">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200"/>
    </row>
    <row r="32" spans="2:70" ht="16.899999999999999" customHeight="1">
      <c r="C32" s="183" t="str">
        <f>IF(D32="","","月")</f>
        <v>月</v>
      </c>
      <c r="D32" s="689">
        <f>IFERROR(IF(EOMONTH(D17,0)+1&gt;$K$5,"",EOMONTH(D17,0)+1),"")</f>
        <v>45870</v>
      </c>
      <c r="E32" s="690"/>
      <c r="F32" s="690"/>
      <c r="G32" s="690"/>
      <c r="H32" s="690"/>
      <c r="I32" s="690"/>
      <c r="J32" s="690"/>
      <c r="K32" s="690"/>
      <c r="L32" s="690"/>
      <c r="M32" s="690"/>
      <c r="N32" s="690"/>
      <c r="O32" s="690"/>
      <c r="P32" s="690"/>
      <c r="Q32" s="690"/>
      <c r="R32" s="690"/>
      <c r="S32" s="690"/>
      <c r="T32" s="690"/>
      <c r="U32" s="690"/>
      <c r="V32" s="690"/>
      <c r="W32" s="690"/>
      <c r="X32" s="690"/>
      <c r="Y32" s="690"/>
      <c r="Z32" s="690"/>
      <c r="AA32" s="690"/>
      <c r="AB32" s="690"/>
      <c r="AC32" s="690"/>
      <c r="AD32" s="690"/>
      <c r="AE32" s="690"/>
      <c r="AF32" s="690"/>
      <c r="AG32" s="690"/>
      <c r="AH32" s="690"/>
      <c r="AI32" s="691" t="str">
        <f>IF(D32="","","月単位")</f>
        <v>月単位</v>
      </c>
      <c r="AJ32" s="692"/>
      <c r="AK32" s="692"/>
      <c r="AL32" s="693"/>
      <c r="AM32" s="694"/>
      <c r="AN32" s="706" t="str">
        <f>IF(D32="","","累計")</f>
        <v>累計</v>
      </c>
      <c r="AO32" s="707"/>
      <c r="AP32" s="707"/>
      <c r="AQ32" s="708"/>
      <c r="AR32" s="293"/>
      <c r="AS32" s="293"/>
      <c r="AT32" s="293"/>
      <c r="AU32" s="293"/>
      <c r="AV32" s="293"/>
      <c r="AW32" s="293"/>
      <c r="AX32" s="293"/>
      <c r="AY32" s="293"/>
      <c r="AZ32" s="293"/>
      <c r="BA32" s="293"/>
      <c r="BB32" s="293"/>
      <c r="BC32" s="293"/>
      <c r="BD32" s="293"/>
      <c r="BE32" s="293"/>
      <c r="BF32" s="293"/>
      <c r="BG32" s="293"/>
      <c r="BH32" s="293"/>
      <c r="BI32" s="293"/>
      <c r="BJ32" s="293"/>
      <c r="BK32" s="293"/>
      <c r="BL32" s="293"/>
      <c r="BM32" s="293"/>
      <c r="BN32" s="293"/>
      <c r="BO32" s="293"/>
      <c r="BP32" s="293"/>
      <c r="BQ32" s="293"/>
    </row>
    <row r="33" spans="2:70" ht="15" customHeight="1">
      <c r="C33" s="184" t="str">
        <f>IF(D32="","","日")</f>
        <v>日</v>
      </c>
      <c r="D33" s="185" cm="1">
        <f t="array" ref="D33">_xlfn.IFS($D32="","",
  $D32+COLUMN(D33)-COLUMN($C33)-1&gt;$K$5,"",
   $D32+COLUMN(D33)-COLUMN($C33)-1&gt;=EOMONTH($D32,0)+1,"",
    TRUE,$D32+COLUMN(D33)-COLUMN($C33)-1)</f>
        <v>45870</v>
      </c>
      <c r="E33" s="185" cm="1">
        <f t="array" ref="E33">_xlfn.IFS($D32="","",
  $D32+COLUMN(E33)-COLUMN($C33)-1&gt;$K$5,"",
   $D32+COLUMN(E33)-COLUMN($C33)-1&gt;=EOMONTH($D32,0)+1,"",
    TRUE,$D32+COLUMN(E33)-COLUMN($C33)-1)</f>
        <v>45871</v>
      </c>
      <c r="F33" s="185" cm="1">
        <f t="array" ref="F33">_xlfn.IFS($D32="","",
  $D32+COLUMN(F33)-COLUMN($C33)-1&gt;$K$5,"",
   $D32+COLUMN(F33)-COLUMN($C33)-1&gt;=EOMONTH($D32,0)+1,"",
    TRUE,$D32+COLUMN(F33)-COLUMN($C33)-1)</f>
        <v>45872</v>
      </c>
      <c r="G33" s="185" cm="1">
        <f t="array" ref="G33">_xlfn.IFS($D32="","",
  $D32+COLUMN(G33)-COLUMN($C33)-1&gt;$K$5,"",
   $D32+COLUMN(G33)-COLUMN($C33)-1&gt;=EOMONTH($D32,0)+1,"",
    TRUE,$D32+COLUMN(G33)-COLUMN($C33)-1)</f>
        <v>45873</v>
      </c>
      <c r="H33" s="185" cm="1">
        <f t="array" ref="H33">_xlfn.IFS($D32="","",
  $D32+COLUMN(H33)-COLUMN($C33)-1&gt;$K$5,"",
   $D32+COLUMN(H33)-COLUMN($C33)-1&gt;=EOMONTH($D32,0)+1,"",
    TRUE,$D32+COLUMN(H33)-COLUMN($C33)-1)</f>
        <v>45874</v>
      </c>
      <c r="I33" s="185" cm="1">
        <f t="array" ref="I33">_xlfn.IFS($D32="","",
  $D32+COLUMN(I33)-COLUMN($C33)-1&gt;$K$5,"",
   $D32+COLUMN(I33)-COLUMN($C33)-1&gt;=EOMONTH($D32,0)+1,"",
    TRUE,$D32+COLUMN(I33)-COLUMN($C33)-1)</f>
        <v>45875</v>
      </c>
      <c r="J33" s="185" cm="1">
        <f t="array" ref="J33">_xlfn.IFS($D32="","",
  $D32+COLUMN(J33)-COLUMN($C33)-1&gt;$K$5,"",
   $D32+COLUMN(J33)-COLUMN($C33)-1&gt;=EOMONTH($D32,0)+1,"",
    TRUE,$D32+COLUMN(J33)-COLUMN($C33)-1)</f>
        <v>45876</v>
      </c>
      <c r="K33" s="185" cm="1">
        <f t="array" ref="K33">_xlfn.IFS($D32="","",
  $D32+COLUMN(K33)-COLUMN($C33)-1&gt;$K$5,"",
   $D32+COLUMN(K33)-COLUMN($C33)-1&gt;=EOMONTH($D32,0)+1,"",
    TRUE,$D32+COLUMN(K33)-COLUMN($C33)-1)</f>
        <v>45877</v>
      </c>
      <c r="L33" s="185" cm="1">
        <f t="array" ref="L33">_xlfn.IFS($D32="","",
  $D32+COLUMN(L33)-COLUMN($C33)-1&gt;$K$5,"",
   $D32+COLUMN(L33)-COLUMN($C33)-1&gt;=EOMONTH($D32,0)+1,"",
    TRUE,$D32+COLUMN(L33)-COLUMN($C33)-1)</f>
        <v>45878</v>
      </c>
      <c r="M33" s="185" cm="1">
        <f t="array" ref="M33">_xlfn.IFS($D32="","",
  $D32+COLUMN(M33)-COLUMN($C33)-1&gt;$K$5,"",
   $D32+COLUMN(M33)-COLUMN($C33)-1&gt;=EOMONTH($D32,0)+1,"",
    TRUE,$D32+COLUMN(M33)-COLUMN($C33)-1)</f>
        <v>45879</v>
      </c>
      <c r="N33" s="185" cm="1">
        <f t="array" ref="N33">_xlfn.IFS($D32="","",
  $D32+COLUMN(N33)-COLUMN($C33)-1&gt;$K$5,"",
   $D32+COLUMN(N33)-COLUMN($C33)-1&gt;=EOMONTH($D32,0)+1,"",
    TRUE,$D32+COLUMN(N33)-COLUMN($C33)-1)</f>
        <v>45880</v>
      </c>
      <c r="O33" s="185" cm="1">
        <f t="array" ref="O33">_xlfn.IFS($D32="","",
  $D32+COLUMN(O33)-COLUMN($C33)-1&gt;$K$5,"",
   $D32+COLUMN(O33)-COLUMN($C33)-1&gt;=EOMONTH($D32,0)+1,"",
    TRUE,$D32+COLUMN(O33)-COLUMN($C33)-1)</f>
        <v>45881</v>
      </c>
      <c r="P33" s="185" cm="1">
        <f t="array" ref="P33">_xlfn.IFS($D32="","",
  $D32+COLUMN(P33)-COLUMN($C33)-1&gt;$K$5,"",
   $D32+COLUMN(P33)-COLUMN($C33)-1&gt;=EOMONTH($D32,0)+1,"",
    TRUE,$D32+COLUMN(P33)-COLUMN($C33)-1)</f>
        <v>45882</v>
      </c>
      <c r="Q33" s="185" cm="1">
        <f t="array" ref="Q33">_xlfn.IFS($D32="","",
  $D32+COLUMN(Q33)-COLUMN($C33)-1&gt;$K$5,"",
   $D32+COLUMN(Q33)-COLUMN($C33)-1&gt;=EOMONTH($D32,0)+1,"",
    TRUE,$D32+COLUMN(Q33)-COLUMN($C33)-1)</f>
        <v>45883</v>
      </c>
      <c r="R33" s="185" cm="1">
        <f t="array" ref="R33">_xlfn.IFS($D32="","",
  $D32+COLUMN(R33)-COLUMN($C33)-1&gt;$K$5,"",
   $D32+COLUMN(R33)-COLUMN($C33)-1&gt;=EOMONTH($D32,0)+1,"",
    TRUE,$D32+COLUMN(R33)-COLUMN($C33)-1)</f>
        <v>45884</v>
      </c>
      <c r="S33" s="185" cm="1">
        <f t="array" ref="S33">_xlfn.IFS($D32="","",
  $D32+COLUMN(S33)-COLUMN($C33)-1&gt;$K$5,"",
   $D32+COLUMN(S33)-COLUMN($C33)-1&gt;=EOMONTH($D32,0)+1,"",
    TRUE,$D32+COLUMN(S33)-COLUMN($C33)-1)</f>
        <v>45885</v>
      </c>
      <c r="T33" s="185" cm="1">
        <f t="array" ref="T33">_xlfn.IFS($D32="","",
  $D32+COLUMN(T33)-COLUMN($C33)-1&gt;$K$5,"",
   $D32+COLUMN(T33)-COLUMN($C33)-1&gt;=EOMONTH($D32,0)+1,"",
    TRUE,$D32+COLUMN(T33)-COLUMN($C33)-1)</f>
        <v>45886</v>
      </c>
      <c r="U33" s="185" cm="1">
        <f t="array" ref="U33">_xlfn.IFS($D32="","",
  $D32+COLUMN(U33)-COLUMN($C33)-1&gt;$K$5,"",
   $D32+COLUMN(U33)-COLUMN($C33)-1&gt;=EOMONTH($D32,0)+1,"",
    TRUE,$D32+COLUMN(U33)-COLUMN($C33)-1)</f>
        <v>45887</v>
      </c>
      <c r="V33" s="185" cm="1">
        <f t="array" ref="V33">_xlfn.IFS($D32="","",
  $D32+COLUMN(V33)-COLUMN($C33)-1&gt;$K$5,"",
   $D32+COLUMN(V33)-COLUMN($C33)-1&gt;=EOMONTH($D32,0)+1,"",
    TRUE,$D32+COLUMN(V33)-COLUMN($C33)-1)</f>
        <v>45888</v>
      </c>
      <c r="W33" s="185" cm="1">
        <f t="array" ref="W33">_xlfn.IFS($D32="","",
  $D32+COLUMN(W33)-COLUMN($C33)-1&gt;$K$5,"",
   $D32+COLUMN(W33)-COLUMN($C33)-1&gt;=EOMONTH($D32,0)+1,"",
    TRUE,$D32+COLUMN(W33)-COLUMN($C33)-1)</f>
        <v>45889</v>
      </c>
      <c r="X33" s="185" cm="1">
        <f t="array" ref="X33">_xlfn.IFS($D32="","",
  $D32+COLUMN(X33)-COLUMN($C33)-1&gt;$K$5,"",
   $D32+COLUMN(X33)-COLUMN($C33)-1&gt;=EOMONTH($D32,0)+1,"",
    TRUE,$D32+COLUMN(X33)-COLUMN($C33)-1)</f>
        <v>45890</v>
      </c>
      <c r="Y33" s="185" cm="1">
        <f t="array" ref="Y33">_xlfn.IFS($D32="","",
  $D32+COLUMN(Y33)-COLUMN($C33)-1&gt;$K$5,"",
   $D32+COLUMN(Y33)-COLUMN($C33)-1&gt;=EOMONTH($D32,0)+1,"",
    TRUE,$D32+COLUMN(Y33)-COLUMN($C33)-1)</f>
        <v>45891</v>
      </c>
      <c r="Z33" s="185" cm="1">
        <f t="array" ref="Z33">_xlfn.IFS($D32="","",
  $D32+COLUMN(Z33)-COLUMN($C33)-1&gt;$K$5,"",
   $D32+COLUMN(Z33)-COLUMN($C33)-1&gt;=EOMONTH($D32,0)+1,"",
    TRUE,$D32+COLUMN(Z33)-COLUMN($C33)-1)</f>
        <v>45892</v>
      </c>
      <c r="AA33" s="185" cm="1">
        <f t="array" ref="AA33">_xlfn.IFS($D32="","",
  $D32+COLUMN(AA33)-COLUMN($C33)-1&gt;$K$5,"",
   $D32+COLUMN(AA33)-COLUMN($C33)-1&gt;=EOMONTH($D32,0)+1,"",
    TRUE,$D32+COLUMN(AA33)-COLUMN($C33)-1)</f>
        <v>45893</v>
      </c>
      <c r="AB33" s="185" cm="1">
        <f t="array" ref="AB33">_xlfn.IFS($D32="","",
  $D32+COLUMN(AB33)-COLUMN($C33)-1&gt;$K$5,"",
   $D32+COLUMN(AB33)-COLUMN($C33)-1&gt;=EOMONTH($D32,0)+1,"",
    TRUE,$D32+COLUMN(AB33)-COLUMN($C33)-1)</f>
        <v>45894</v>
      </c>
      <c r="AC33" s="185" cm="1">
        <f t="array" ref="AC33">_xlfn.IFS($D32="","",
  $D32+COLUMN(AC33)-COLUMN($C33)-1&gt;$K$5,"",
   $D32+COLUMN(AC33)-COLUMN($C33)-1&gt;=EOMONTH($D32,0)+1,"",
    TRUE,$D32+COLUMN(AC33)-COLUMN($C33)-1)</f>
        <v>45895</v>
      </c>
      <c r="AD33" s="185" cm="1">
        <f t="array" ref="AD33">_xlfn.IFS($D32="","",
  $D32+COLUMN(AD33)-COLUMN($C33)-1&gt;$K$5,"",
   $D32+COLUMN(AD33)-COLUMN($C33)-1&gt;=EOMONTH($D32,0)+1,"",
    TRUE,$D32+COLUMN(AD33)-COLUMN($C33)-1)</f>
        <v>45896</v>
      </c>
      <c r="AE33" s="185" cm="1">
        <f t="array" ref="AE33">_xlfn.IFS($D32="","",
  $D32+COLUMN(AE33)-COLUMN($C33)-1&gt;$K$5,"",
   $D32+COLUMN(AE33)-COLUMN($C33)-1&gt;=EOMONTH($D32,0)+1,"",
    TRUE,$D32+COLUMN(AE33)-COLUMN($C33)-1)</f>
        <v>45897</v>
      </c>
      <c r="AF33" s="185" cm="1">
        <f t="array" ref="AF33">_xlfn.IFS($D32="","",
  $D32+COLUMN(AF33)-COLUMN($C33)-1&gt;$K$5,"",
   $D32+COLUMN(AF33)-COLUMN($C33)-1&gt;=EOMONTH($D32,0)+1,"",
    TRUE,$D32+COLUMN(AF33)-COLUMN($C33)-1)</f>
        <v>45898</v>
      </c>
      <c r="AG33" s="185" cm="1">
        <f t="array" ref="AG33">_xlfn.IFS($D32="","",
  $D32+COLUMN(AG33)-COLUMN($C33)-1&gt;$K$5,"",
   $D32+COLUMN(AG33)-COLUMN($C33)-1&gt;=EOMONTH($D32,0)+1,"",
    TRUE,$D32+COLUMN(AG33)-COLUMN($C33)-1)</f>
        <v>45899</v>
      </c>
      <c r="AH33" s="185" cm="1">
        <f t="array" ref="AH33">_xlfn.IFS($D32="","",
  $D32+COLUMN(AH33)-COLUMN($C33)-1&gt;$K$5,"",
   $D32+COLUMN(AH33)-COLUMN($C33)-1&gt;=EOMONTH($D32,0)+1,"",
    TRUE,$D32+COLUMN(AH33)-COLUMN($C33)-1)</f>
        <v>45900</v>
      </c>
      <c r="AI33" s="709" t="str">
        <f>IF(D32="","","閉所日数計")</f>
        <v>閉所日数計</v>
      </c>
      <c r="AJ33" s="710" t="str">
        <f>IF(D32="","","対象日数計")</f>
        <v>対象日数計</v>
      </c>
      <c r="AK33" s="710" t="str">
        <f>IF(D32="","","現場閉所率")</f>
        <v>現場閉所率</v>
      </c>
      <c r="AL33" s="711" t="str">
        <f>IF(D32="","","達成状況")</f>
        <v>達成状況</v>
      </c>
      <c r="AM33" s="695"/>
      <c r="AN33" s="696" t="str">
        <f>IF(D32="","","閉所日数計")</f>
        <v>閉所日数計</v>
      </c>
      <c r="AO33" s="699" t="str">
        <f>IF(D32="","","対象日数計")</f>
        <v>対象日数計</v>
      </c>
      <c r="AP33" s="699" t="str">
        <f>IF(D32="","","現場閉所率")</f>
        <v>現場閉所率</v>
      </c>
      <c r="AQ33" s="712" t="str" cm="1">
        <f t="array" ref="AQ33">_xlfn.IFS(D32="","",D47="","達成状況",TRUE,"-")</f>
        <v>-</v>
      </c>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row>
    <row r="34" spans="2:70" ht="15" customHeight="1">
      <c r="C34" s="184" t="str">
        <f>IF(D32="","","曜日")</f>
        <v>曜日</v>
      </c>
      <c r="D34" s="187" t="str" cm="1">
        <f t="array" ref="D34">_xlfn.IFS(D33="","",COUNTIF(休み,D33)&gt;0,"休",OR(WEEKDAY(D33)=1,WEEKDAY(D33)=7),TEXT(D33,"aaa"),COUNTIF(祝日,D33)&gt;0,"祝",TRUE,TEXT(D33,"aaa"))</f>
        <v>金</v>
      </c>
      <c r="E34" s="187" t="str" cm="1">
        <f t="array" ref="E34">_xlfn.IFS(E33="","",COUNTIF(休み,E33)&gt;0,"休",OR(WEEKDAY(E33)=1,WEEKDAY(E33)=7),TEXT(E33,"aaa"),COUNTIF(祝日,E33)&gt;0,"祝",TRUE,TEXT(E33,"aaa"))</f>
        <v>土</v>
      </c>
      <c r="F34" s="187" t="str" cm="1">
        <f t="array" ref="F34">_xlfn.IFS(F33="","",COUNTIF(休み,F33)&gt;0,"休",OR(WEEKDAY(F33)=1,WEEKDAY(F33)=7),TEXT(F33,"aaa"),COUNTIF(祝日,F33)&gt;0,"祝",TRUE,TEXT(F33,"aaa"))</f>
        <v>日</v>
      </c>
      <c r="G34" s="187" t="str" cm="1">
        <f t="array" ref="G34">_xlfn.IFS(G33="","",COUNTIF(休み,G33)&gt;0,"休",OR(WEEKDAY(G33)=1,WEEKDAY(G33)=7),TEXT(G33,"aaa"),COUNTIF(祝日,G33)&gt;0,"祝",TRUE,TEXT(G33,"aaa"))</f>
        <v>月</v>
      </c>
      <c r="H34" s="187" t="str" cm="1">
        <f t="array" ref="H34">_xlfn.IFS(H33="","",COUNTIF(休み,H33)&gt;0,"休",OR(WEEKDAY(H33)=1,WEEKDAY(H33)=7),TEXT(H33,"aaa"),COUNTIF(祝日,H33)&gt;0,"祝",TRUE,TEXT(H33,"aaa"))</f>
        <v>火</v>
      </c>
      <c r="I34" s="187" t="str" cm="1">
        <f t="array" ref="I34">_xlfn.IFS(I33="","",COUNTIF(休み,I33)&gt;0,"休",OR(WEEKDAY(I33)=1,WEEKDAY(I33)=7),TEXT(I33,"aaa"),COUNTIF(祝日,I33)&gt;0,"祝",TRUE,TEXT(I33,"aaa"))</f>
        <v>水</v>
      </c>
      <c r="J34" s="187" t="str" cm="1">
        <f t="array" ref="J34">_xlfn.IFS(J33="","",COUNTIF(休み,J33)&gt;0,"休",OR(WEEKDAY(J33)=1,WEEKDAY(J33)=7),TEXT(J33,"aaa"),COUNTIF(祝日,J33)&gt;0,"祝",TRUE,TEXT(J33,"aaa"))</f>
        <v>木</v>
      </c>
      <c r="K34" s="187" t="str" cm="1">
        <f t="array" ref="K34">_xlfn.IFS(K33="","",COUNTIF(休み,K33)&gt;0,"休",OR(WEEKDAY(K33)=1,WEEKDAY(K33)=7),TEXT(K33,"aaa"),COUNTIF(祝日,K33)&gt;0,"祝",TRUE,TEXT(K33,"aaa"))</f>
        <v>金</v>
      </c>
      <c r="L34" s="187" t="str" cm="1">
        <f t="array" ref="L34">_xlfn.IFS(L33="","",COUNTIF(休み,L33)&gt;0,"休",OR(WEEKDAY(L33)=1,WEEKDAY(L33)=7),TEXT(L33,"aaa"),COUNTIF(祝日,L33)&gt;0,"祝",TRUE,TEXT(L33,"aaa"))</f>
        <v>土</v>
      </c>
      <c r="M34" s="187" t="str" cm="1">
        <f t="array" ref="M34">_xlfn.IFS(M33="","",COUNTIF(休み,M33)&gt;0,"休",OR(WEEKDAY(M33)=1,WEEKDAY(M33)=7),TEXT(M33,"aaa"),COUNTIF(祝日,M33)&gt;0,"祝",TRUE,TEXT(M33,"aaa"))</f>
        <v>日</v>
      </c>
      <c r="N34" s="187" t="str" cm="1">
        <f t="array" ref="N34">_xlfn.IFS(N33="","",COUNTIF(休み,N33)&gt;0,"休",OR(WEEKDAY(N33)=1,WEEKDAY(N33)=7),TEXT(N33,"aaa"),COUNTIF(祝日,N33)&gt;0,"祝",TRUE,TEXT(N33,"aaa"))</f>
        <v>祝</v>
      </c>
      <c r="O34" s="187" t="str" cm="1">
        <f t="array" ref="O34">_xlfn.IFS(O33="","",COUNTIF(休み,O33)&gt;0,"休",OR(WEEKDAY(O33)=1,WEEKDAY(O33)=7),TEXT(O33,"aaa"),COUNTIF(祝日,O33)&gt;0,"祝",TRUE,TEXT(O33,"aaa"))</f>
        <v>火</v>
      </c>
      <c r="P34" s="187" t="str" cm="1">
        <f t="array" ref="P34">_xlfn.IFS(P33="","",COUNTIF(休み,P33)&gt;0,"休",OR(WEEKDAY(P33)=1,WEEKDAY(P33)=7),TEXT(P33,"aaa"),COUNTIF(祝日,P33)&gt;0,"祝",TRUE,TEXT(P33,"aaa"))</f>
        <v>休</v>
      </c>
      <c r="Q34" s="187" t="str" cm="1">
        <f t="array" ref="Q34">_xlfn.IFS(Q33="","",COUNTIF(休み,Q33)&gt;0,"休",OR(WEEKDAY(Q33)=1,WEEKDAY(Q33)=7),TEXT(Q33,"aaa"),COUNTIF(祝日,Q33)&gt;0,"祝",TRUE,TEXT(Q33,"aaa"))</f>
        <v>休</v>
      </c>
      <c r="R34" s="187" t="str" cm="1">
        <f t="array" ref="R34">_xlfn.IFS(R33="","",COUNTIF(休み,R33)&gt;0,"休",OR(WEEKDAY(R33)=1,WEEKDAY(R33)=7),TEXT(R33,"aaa"),COUNTIF(祝日,R33)&gt;0,"祝",TRUE,TEXT(R33,"aaa"))</f>
        <v>休</v>
      </c>
      <c r="S34" s="187" t="str" cm="1">
        <f t="array" ref="S34">_xlfn.IFS(S33="","",COUNTIF(休み,S33)&gt;0,"休",OR(WEEKDAY(S33)=1,WEEKDAY(S33)=7),TEXT(S33,"aaa"),COUNTIF(祝日,S33)&gt;0,"祝",TRUE,TEXT(S33,"aaa"))</f>
        <v>土</v>
      </c>
      <c r="T34" s="187" t="str" cm="1">
        <f t="array" ref="T34">_xlfn.IFS(T33="","",COUNTIF(休み,T33)&gt;0,"休",OR(WEEKDAY(T33)=1,WEEKDAY(T33)=7),TEXT(T33,"aaa"),COUNTIF(祝日,T33)&gt;0,"祝",TRUE,TEXT(T33,"aaa"))</f>
        <v>日</v>
      </c>
      <c r="U34" s="187" t="str" cm="1">
        <f t="array" ref="U34">_xlfn.IFS(U33="","",COUNTIF(休み,U33)&gt;0,"休",OR(WEEKDAY(U33)=1,WEEKDAY(U33)=7),TEXT(U33,"aaa"),COUNTIF(祝日,U33)&gt;0,"祝",TRUE,TEXT(U33,"aaa"))</f>
        <v>月</v>
      </c>
      <c r="V34" s="187" t="str" cm="1">
        <f t="array" ref="V34">_xlfn.IFS(V33="","",COUNTIF(休み,V33)&gt;0,"休",OR(WEEKDAY(V33)=1,WEEKDAY(V33)=7),TEXT(V33,"aaa"),COUNTIF(祝日,V33)&gt;0,"祝",TRUE,TEXT(V33,"aaa"))</f>
        <v>火</v>
      </c>
      <c r="W34" s="187" t="str" cm="1">
        <f t="array" ref="W34">_xlfn.IFS(W33="","",COUNTIF(休み,W33)&gt;0,"休",OR(WEEKDAY(W33)=1,WEEKDAY(W33)=7),TEXT(W33,"aaa"),COUNTIF(祝日,W33)&gt;0,"祝",TRUE,TEXT(W33,"aaa"))</f>
        <v>水</v>
      </c>
      <c r="X34" s="187" t="str" cm="1">
        <f t="array" ref="X34">_xlfn.IFS(X33="","",COUNTIF(休み,X33)&gt;0,"休",OR(WEEKDAY(X33)=1,WEEKDAY(X33)=7),TEXT(X33,"aaa"),COUNTIF(祝日,X33)&gt;0,"祝",TRUE,TEXT(X33,"aaa"))</f>
        <v>木</v>
      </c>
      <c r="Y34" s="187" t="str" cm="1">
        <f t="array" ref="Y34">_xlfn.IFS(Y33="","",COUNTIF(休み,Y33)&gt;0,"休",OR(WEEKDAY(Y33)=1,WEEKDAY(Y33)=7),TEXT(Y33,"aaa"),COUNTIF(祝日,Y33)&gt;0,"祝",TRUE,TEXT(Y33,"aaa"))</f>
        <v>金</v>
      </c>
      <c r="Z34" s="187" t="str" cm="1">
        <f t="array" ref="Z34">_xlfn.IFS(Z33="","",COUNTIF(休み,Z33)&gt;0,"休",OR(WEEKDAY(Z33)=1,WEEKDAY(Z33)=7),TEXT(Z33,"aaa"),COUNTIF(祝日,Z33)&gt;0,"祝",TRUE,TEXT(Z33,"aaa"))</f>
        <v>土</v>
      </c>
      <c r="AA34" s="187" t="str" cm="1">
        <f t="array" ref="AA34">_xlfn.IFS(AA33="","",COUNTIF(休み,AA33)&gt;0,"休",OR(WEEKDAY(AA33)=1,WEEKDAY(AA33)=7),TEXT(AA33,"aaa"),COUNTIF(祝日,AA33)&gt;0,"祝",TRUE,TEXT(AA33,"aaa"))</f>
        <v>日</v>
      </c>
      <c r="AB34" s="187" t="str" cm="1">
        <f t="array" ref="AB34">_xlfn.IFS(AB33="","",COUNTIF(休み,AB33)&gt;0,"休",OR(WEEKDAY(AB33)=1,WEEKDAY(AB33)=7),TEXT(AB33,"aaa"),COUNTIF(祝日,AB33)&gt;0,"祝",TRUE,TEXT(AB33,"aaa"))</f>
        <v>月</v>
      </c>
      <c r="AC34" s="187" t="str" cm="1">
        <f t="array" ref="AC34">_xlfn.IFS(AC33="","",COUNTIF(休み,AC33)&gt;0,"休",OR(WEEKDAY(AC33)=1,WEEKDAY(AC33)=7),TEXT(AC33,"aaa"),COUNTIF(祝日,AC33)&gt;0,"祝",TRUE,TEXT(AC33,"aaa"))</f>
        <v>火</v>
      </c>
      <c r="AD34" s="187" t="str" cm="1">
        <f t="array" ref="AD34">_xlfn.IFS(AD33="","",COUNTIF(休み,AD33)&gt;0,"休",OR(WEEKDAY(AD33)=1,WEEKDAY(AD33)=7),TEXT(AD33,"aaa"),COUNTIF(祝日,AD33)&gt;0,"祝",TRUE,TEXT(AD33,"aaa"))</f>
        <v>水</v>
      </c>
      <c r="AE34" s="187" t="str" cm="1">
        <f t="array" ref="AE34">_xlfn.IFS(AE33="","",COUNTIF(休み,AE33)&gt;0,"休",OR(WEEKDAY(AE33)=1,WEEKDAY(AE33)=7),TEXT(AE33,"aaa"),COUNTIF(祝日,AE33)&gt;0,"祝",TRUE,TEXT(AE33,"aaa"))</f>
        <v>木</v>
      </c>
      <c r="AF34" s="187" t="str" cm="1">
        <f t="array" ref="AF34">_xlfn.IFS(AF33="","",COUNTIF(休み,AF33)&gt;0,"休",OR(WEEKDAY(AF33)=1,WEEKDAY(AF33)=7),TEXT(AF33,"aaa"),COUNTIF(祝日,AF33)&gt;0,"祝",TRUE,TEXT(AF33,"aaa"))</f>
        <v>金</v>
      </c>
      <c r="AG34" s="187" t="str" cm="1">
        <f t="array" ref="AG34">_xlfn.IFS(AG33="","",COUNTIF(休み,AG33)&gt;0,"休",OR(WEEKDAY(AG33)=1,WEEKDAY(AG33)=7),TEXT(AG33,"aaa"),COUNTIF(祝日,AG33)&gt;0,"祝",TRUE,TEXT(AG33,"aaa"))</f>
        <v>土</v>
      </c>
      <c r="AH34" s="187" t="str" cm="1">
        <f t="array" ref="AH34">_xlfn.IFS(AH33="","",COUNTIF(休み,AH33)&gt;0,"休",OR(WEEKDAY(AH33)=1,WEEKDAY(AH33)=7),TEXT(AH33,"aaa"),COUNTIF(祝日,AH33)&gt;0,"祝",TRUE,TEXT(AH33,"aaa"))</f>
        <v>日</v>
      </c>
      <c r="AI34" s="709"/>
      <c r="AJ34" s="710"/>
      <c r="AK34" s="710"/>
      <c r="AL34" s="711"/>
      <c r="AM34" s="695"/>
      <c r="AN34" s="697"/>
      <c r="AO34" s="700"/>
      <c r="AP34" s="700"/>
      <c r="AQ34" s="713"/>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188"/>
    </row>
    <row r="35" spans="2:70" s="192" customFormat="1" ht="60" customHeight="1" thickBot="1">
      <c r="B35" s="305" t="s">
        <v>465</v>
      </c>
      <c r="C35" s="272" t="str">
        <f>IF(D32="","","行事")</f>
        <v>行事</v>
      </c>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7"/>
      <c r="AI35" s="696"/>
      <c r="AJ35" s="699"/>
      <c r="AK35" s="699"/>
      <c r="AL35" s="702"/>
      <c r="AM35" s="695"/>
      <c r="AN35" s="697"/>
      <c r="AO35" s="700"/>
      <c r="AP35" s="700"/>
      <c r="AQ35" s="713"/>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191"/>
    </row>
    <row r="36" spans="2:70" s="195" customFormat="1" ht="15" customHeight="1">
      <c r="B36" s="719" t="str">
        <f>IF(D32="","",IF($B$21="","",$B$21))</f>
        <v/>
      </c>
      <c r="C36" s="183" t="str">
        <f>IF(D32="","","計画")</f>
        <v>計画</v>
      </c>
      <c r="D36" s="308"/>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183">
        <f>IF(D32="","",COUNTIF(D36:AH36,"○"))</f>
        <v>0</v>
      </c>
      <c r="AJ36" s="308">
        <f>IF(D32="","",31-COUNTIF(D34:AH34,"")-COUNTIF(D34:AH34,"休")-COUNTIF(D36:AI36,"/"))</f>
        <v>28</v>
      </c>
      <c r="AK36" s="310">
        <f>IF(D32="","",IFERROR(AI36/AJ36,""))</f>
        <v>0</v>
      </c>
      <c r="AL36" s="311" t="str" cm="1">
        <f t="array" ref="AL36">_xlfn.IFS(OR(D32="",AJ36=0),"",
      COUNTIFS(D34:AH34,"日",D36:AH36,"")+COUNTIFS(D34:AH34,"日",D36:AH36,"○")+COUNTIFS(D34:AH34,"土",D36:AH36,"")+COUNTIFS(D34:AH34,"土",D36:AH36,"○")&lt;=COUNTIF(D36:AH36,"○"),"○",
        AI36/AJ36&gt;=2/7,"○",
         TRUE,"NG")</f>
        <v>NG</v>
      </c>
      <c r="AN36" s="183">
        <f>IF(D32="","",AN21+AI36)</f>
        <v>0</v>
      </c>
      <c r="AO36" s="308">
        <f>IF(D32="","",AO21+AJ36)</f>
        <v>57</v>
      </c>
      <c r="AP36" s="310">
        <f t="shared" ref="AP36:AP45" si="3">IFERROR(AN36/AO36,"")</f>
        <v>0</v>
      </c>
      <c r="AQ36" s="323" t="str">
        <f>IF(D32="","",IF(D47="",IF(AN36/AO36&gt;=2/7,"OK","NG"),"-"))</f>
        <v>-</v>
      </c>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196"/>
    </row>
    <row r="37" spans="2:70" s="195" customFormat="1" ht="15" customHeight="1" thickBot="1">
      <c r="B37" s="720"/>
      <c r="C37" s="197" t="str">
        <f>IF(D32="","","実施")</f>
        <v>実施</v>
      </c>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7">
        <f>IF(D32="","",COUNTIF(D37:AH37,"●"))</f>
        <v>0</v>
      </c>
      <c r="AJ37" s="198">
        <f>IF(D32="","",31-COUNTIF(D34:AH34,"")-COUNTIF(D34:AH34,"休")-COUNTIF(D37:AI37,"/"))</f>
        <v>28</v>
      </c>
      <c r="AK37" s="199">
        <f>IF(D32="","",IFERROR(AI37/AJ37,""))</f>
        <v>0</v>
      </c>
      <c r="AL37" s="298" t="str" cm="1">
        <f t="array" ref="AL37">_xlfn.IFS(OR(D32="",AJ37=0),"",
      COUNTIFS(D34:AH34,"日",D37:AH37,"")+COUNTIFS(D34:AH34,"日",D37:AH37,"●")+COUNTIFS(D34:AH34,"土",D37:AH37,"")+COUNTIFS(D34:AH34,"土",D37:AH37,"●")&lt;=COUNTIF(D37:AH37,"●"),"○",
        AI37/AJ37&gt;=2/7,"○",
         TRUE,"NG")</f>
        <v>NG</v>
      </c>
      <c r="AN37" s="197">
        <f>IF(D32="","",AN22+AI37)</f>
        <v>0</v>
      </c>
      <c r="AO37" s="198">
        <f>IF(D32="","",AO22+AJ37)</f>
        <v>57</v>
      </c>
      <c r="AP37" s="199">
        <f t="shared" si="3"/>
        <v>0</v>
      </c>
      <c r="AQ37" s="302" t="str">
        <f>IF(D32="","",IF(D47="",IF(AN37/AO37&gt;=2/7,"OK","NG"),"-"))</f>
        <v>-</v>
      </c>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188"/>
    </row>
    <row r="38" spans="2:70" s="195" customFormat="1" ht="15" customHeight="1">
      <c r="B38" s="719" t="str">
        <f>IF(D32="","",IF($B$23="","",$B$23))</f>
        <v/>
      </c>
      <c r="C38" s="184" t="str">
        <f>IF(D32="","","計画")</f>
        <v>計画</v>
      </c>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84">
        <f>IF(D32="","",COUNTIF(D38:AH38,"○"))</f>
        <v>0</v>
      </c>
      <c r="AJ38" s="193">
        <f>IF(D32="","",31-COUNTIF(D34:AH34,"")-COUNTIF(D34:AH34,"休")-COUNTIF(D38:AI38,"/"))</f>
        <v>28</v>
      </c>
      <c r="AK38" s="194">
        <f>IF(D32="","",IFERROR(AI38/AJ38,""))</f>
        <v>0</v>
      </c>
      <c r="AL38" s="295" t="str" cm="1">
        <f t="array" ref="AL38">_xlfn.IFS(OR(D32="",AJ38=0),"",
      COUNTIFS(D34:AH34,"日",D38:AH38,"")+COUNTIFS(D34:AH34,"日",D38:AH38,"○")+COUNTIFS(D34:AH34,"土",D38:AH38,"")+COUNTIFS(D34:AH34,"土",D38:AH38,"○")&lt;=COUNTIF(D38:AH38,"○"),"○",
        AI38/AJ38&gt;=2/7,"○",
         TRUE,"NG")</f>
        <v>NG</v>
      </c>
      <c r="AN38" s="184">
        <f>IF(D32="","",AN23+AI38)</f>
        <v>0</v>
      </c>
      <c r="AO38" s="193">
        <f>IF(D32="","",AO23+AJ38)</f>
        <v>57</v>
      </c>
      <c r="AP38" s="194">
        <f t="shared" si="3"/>
        <v>0</v>
      </c>
      <c r="AQ38" s="301" t="str">
        <f>IF(D32="","",IF(D47="",IF(AN38/AO38&gt;=2/7,"OK","NG"),"-"))</f>
        <v>-</v>
      </c>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196"/>
    </row>
    <row r="39" spans="2:70" s="195" customFormat="1" ht="15" customHeight="1" thickBot="1">
      <c r="B39" s="720"/>
      <c r="C39" s="197" t="str">
        <f>IF(D32="","","実施")</f>
        <v>実施</v>
      </c>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8"/>
      <c r="AF39" s="198"/>
      <c r="AG39" s="198"/>
      <c r="AH39" s="198"/>
      <c r="AI39" s="197">
        <f>IF(D32="","",COUNTIF(D39:AH39,"●"))</f>
        <v>0</v>
      </c>
      <c r="AJ39" s="198">
        <f>IF(D32="","",31-COUNTIF(D34:AH34,"")-COUNTIF(D34:AH34,"休")-COUNTIF(D39:AI39,"/"))</f>
        <v>28</v>
      </c>
      <c r="AK39" s="199">
        <f>IF(D32="","",IFERROR(AI39/AJ39,""))</f>
        <v>0</v>
      </c>
      <c r="AL39" s="298" t="str" cm="1">
        <f t="array" ref="AL39">_xlfn.IFS(OR(D32="",AJ39=0),"",
      COUNTIFS(D34:AH34,"日",D39:AH39,"")+COUNTIFS(D34:AH34,"日",D39:AH39,"●")+COUNTIFS(D34:AH34,"土",D39:AH39,"")+COUNTIFS(D34:AH34,"土",D39:AH39,"●")&lt;=COUNTIF(D39:AH39,"●"),"○",
        AI39/AJ39&gt;=2/7,"○",
         TRUE,"NG")</f>
        <v>NG</v>
      </c>
      <c r="AN39" s="197">
        <f>IF(D32="","",AN24+AI39)</f>
        <v>0</v>
      </c>
      <c r="AO39" s="198">
        <f>IF(D32="","",AO24+AJ39)</f>
        <v>57</v>
      </c>
      <c r="AP39" s="199">
        <f t="shared" si="3"/>
        <v>0</v>
      </c>
      <c r="AQ39" s="302" t="str">
        <f>IF(D32="","",IF(D47="",IF(AN39/AO39&gt;=2/7,"OK","NG"),"-"))</f>
        <v>-</v>
      </c>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2"/>
      <c r="BR39" s="188"/>
    </row>
    <row r="40" spans="2:70" s="195" customFormat="1" ht="15" customHeight="1">
      <c r="B40" s="719" t="str">
        <f>IF(D32="","",IF($B$25="","",$B$25))</f>
        <v/>
      </c>
      <c r="C40" s="184" t="str">
        <f>IF(D32="","","計画")</f>
        <v>計画</v>
      </c>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84">
        <f>IF(D32="","",COUNTIF(D40:AH40,"○"))</f>
        <v>0</v>
      </c>
      <c r="AJ40" s="193">
        <f>IF(D32="","",31-COUNTIF(D34:AH34,"")-COUNTIF(D34:AH34,"休")-COUNTIF(D40:AI40,"/"))</f>
        <v>28</v>
      </c>
      <c r="AK40" s="194">
        <f>IF(D32="","",IFERROR(AI40/AJ40,""))</f>
        <v>0</v>
      </c>
      <c r="AL40" s="295" t="str" cm="1">
        <f t="array" ref="AL40">_xlfn.IFS(OR(D32="",AJ40=0),"",
      COUNTIFS(D34:AH34,"日",D40:AH40,"")+COUNTIFS(D34:AH34,"日",D40:AH40,"○")+COUNTIFS(D34:AH34,"土",D40:AH40,"")+COUNTIFS(D34:AH34,"土",D40:AH40,"○")&lt;=COUNTIF(D40:AH40,"○"),"○",
        AI40/AJ40&gt;=2/7,"○",
         TRUE,"NG")</f>
        <v>NG</v>
      </c>
      <c r="AN40" s="184">
        <f>IF(D32="","",AN25+AI40)</f>
        <v>0</v>
      </c>
      <c r="AO40" s="193">
        <f>IF(D32="","",AO25+AJ40)</f>
        <v>57</v>
      </c>
      <c r="AP40" s="194">
        <f t="shared" si="3"/>
        <v>0</v>
      </c>
      <c r="AQ40" s="301" t="str">
        <f>IF(D32="","",IF(D47="",IF(AN40/AO40&gt;=2/7,"OK","NG"),"-"))</f>
        <v>-</v>
      </c>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196"/>
    </row>
    <row r="41" spans="2:70" s="195" customFormat="1" ht="15" customHeight="1" thickBot="1">
      <c r="B41" s="720"/>
      <c r="C41" s="197" t="str">
        <f>IF(D32="","","実施")</f>
        <v>実施</v>
      </c>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197">
        <f>IF(D32="","",COUNTIF(D41:AH41,"●"))</f>
        <v>0</v>
      </c>
      <c r="AJ41" s="198">
        <f>IF(D32="","",31-COUNTIF(D34:AH34,"")-COUNTIF(D34:AH34,"休")-COUNTIF(D41:AI41,"/"))</f>
        <v>28</v>
      </c>
      <c r="AK41" s="199">
        <f>IF(D32="","",IFERROR(AI41/AJ41,""))</f>
        <v>0</v>
      </c>
      <c r="AL41" s="298" t="str" cm="1">
        <f t="array" ref="AL41">_xlfn.IFS(OR(D32="",AJ41=0),"",
      COUNTIFS(D34:AH34,"日",D41:AH41,"")+COUNTIFS(D34:AH34,"日",D41:AH41,"●")+COUNTIFS(D34:AH34,"土",D41:AH41,"")+COUNTIFS(D34:AH34,"土",D41:AH41,"●")&lt;=COUNTIF(D41:AH41,"●"),"○",
        AI41/AJ41&gt;=2/7,"○",
         TRUE,"NG")</f>
        <v>NG</v>
      </c>
      <c r="AN41" s="197">
        <f>IF(D32="","",AN26+AI41)</f>
        <v>0</v>
      </c>
      <c r="AO41" s="198">
        <f>IF(D32="","",AO26+AJ41)</f>
        <v>57</v>
      </c>
      <c r="AP41" s="199">
        <f t="shared" si="3"/>
        <v>0</v>
      </c>
      <c r="AQ41" s="302" t="str">
        <f>IF(D32="","",IF(D47="",IF(AN41/AO41&gt;=2/7,"OK","NG"),"-"))</f>
        <v>-</v>
      </c>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2"/>
      <c r="BR41" s="188"/>
    </row>
    <row r="42" spans="2:70" s="195" customFormat="1" ht="15" customHeight="1">
      <c r="B42" s="719" t="str">
        <f>IF(D32="","",IF($B$27="","",$B$27))</f>
        <v/>
      </c>
      <c r="C42" s="184" t="str">
        <f>IF(D32="","","計画")</f>
        <v>計画</v>
      </c>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84">
        <f>IF(D32="","",COUNTIF(D42:AH42,"○"))</f>
        <v>0</v>
      </c>
      <c r="AJ42" s="193">
        <f>IF(D32="","",31-COUNTIF(D34:AH34,"")-COUNTIF(D34:AH34,"休")-COUNTIF(D42:AI42,"/"))</f>
        <v>28</v>
      </c>
      <c r="AK42" s="194">
        <f>IF(D32="","",IFERROR(AI42/AJ42,""))</f>
        <v>0</v>
      </c>
      <c r="AL42" s="295" t="str" cm="1">
        <f t="array" ref="AL42">_xlfn.IFS(OR(D32="",AJ42=0),"",
      COUNTIFS(D34:AH34,"日",D42:AH42,"")+COUNTIFS(D34:AH34,"日",D42:AH42,"○")+COUNTIFS(D34:AH34,"土",D42:AH42,"")+COUNTIFS(D34:AH34,"土",D42:AH42,"○")&lt;=COUNTIF(D42:AH42,"○"),"○",
        AI42/AJ42&gt;=2/7,"○",
         TRUE,"NG")</f>
        <v>NG</v>
      </c>
      <c r="AN42" s="184">
        <f>IF(D32="","",AN27+AI42)</f>
        <v>0</v>
      </c>
      <c r="AO42" s="193">
        <f>IF(D32="","",AO27+AJ42)</f>
        <v>57</v>
      </c>
      <c r="AP42" s="194">
        <f t="shared" si="3"/>
        <v>0</v>
      </c>
      <c r="AQ42" s="301" t="str">
        <f>IF(D32="","",IF(D47="",IF(AN42/AO42&gt;=2/7,"OK","NG"),"-"))</f>
        <v>-</v>
      </c>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196"/>
    </row>
    <row r="43" spans="2:70" s="195" customFormat="1" ht="15" customHeight="1" thickBot="1">
      <c r="B43" s="720"/>
      <c r="C43" s="197" t="str">
        <f>IF(D32="","","実施")</f>
        <v>実施</v>
      </c>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7">
        <f>IF(D32="","",COUNTIF(D43:AH43,"●"))</f>
        <v>0</v>
      </c>
      <c r="AJ43" s="198">
        <f>IF(D32="","",31-COUNTIF(D34:AH34,"")-COUNTIF(D34:AH34,"休")-COUNTIF(D43:AI43,"/"))</f>
        <v>28</v>
      </c>
      <c r="AK43" s="199">
        <f>IF(D32="","",IFERROR(AI43/AJ43,""))</f>
        <v>0</v>
      </c>
      <c r="AL43" s="298" t="str" cm="1">
        <f t="array" ref="AL43">_xlfn.IFS(OR(D32="",AJ43=0),"",
      COUNTIFS(D34:AH34,"日",D43:AH43,"")+COUNTIFS(D34:AH34,"日",D43:AH43,"●")+COUNTIFS(D34:AH34,"土",D43:AH43,"")+COUNTIFS(D34:AH34,"土",D43:AH43,"●")&lt;=COUNTIF(D43:AH43,"●"),"○",
        AI43/AJ43&gt;=2/7,"○",
         TRUE,"NG")</f>
        <v>NG</v>
      </c>
      <c r="AN43" s="197">
        <f>IF(D32="","",AN28+AI43)</f>
        <v>0</v>
      </c>
      <c r="AO43" s="198">
        <f>IF(D32="","",AO28+AJ43)</f>
        <v>57</v>
      </c>
      <c r="AP43" s="199">
        <f t="shared" si="3"/>
        <v>0</v>
      </c>
      <c r="AQ43" s="302" t="str">
        <f>IF(D32="","",IF(D47="",IF(AN43/AO43&gt;=2/7,"OK","NG"),"-"))</f>
        <v>-</v>
      </c>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2"/>
      <c r="BR43" s="188"/>
    </row>
    <row r="44" spans="2:70" s="195" customFormat="1" ht="15" customHeight="1">
      <c r="B44" s="719" t="str">
        <f>IF(D32="","",IF($B$29="","",$B$29))</f>
        <v/>
      </c>
      <c r="C44" s="184" t="str">
        <f>IF(D32="","","計画")</f>
        <v>計画</v>
      </c>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84">
        <f>IF(D32="","",COUNTIF(D44:AH44,"○"))</f>
        <v>0</v>
      </c>
      <c r="AJ44" s="193">
        <f>IF(D32="","",31-COUNTIF(D34:AH34,"")-COUNTIF(D34:AH34,"休")-COUNTIF(D44:AI44,"/"))</f>
        <v>28</v>
      </c>
      <c r="AK44" s="194">
        <f>IF(D32="","",IFERROR(AI44/AJ44,""))</f>
        <v>0</v>
      </c>
      <c r="AL44" s="295" t="str" cm="1">
        <f t="array" ref="AL44">_xlfn.IFS(OR(D32="",AJ44=0),"",
      COUNTIFS(D34:AH34,"日",D44:AH44,"")+COUNTIFS(D34:AH34,"日",D44:AH44,"○")+COUNTIFS(D34:AH34,"土",D44:AH44,"")+COUNTIFS(D34:AH34,"土",D44:AH44,"○")&lt;=COUNTIF(D44:AH44,"○"),"○",
        AI44/AJ44&gt;=2/7,"○",
         TRUE,"NG")</f>
        <v>NG</v>
      </c>
      <c r="AN44" s="184">
        <f>IF(D32="","",AN29+AI44)</f>
        <v>0</v>
      </c>
      <c r="AO44" s="193">
        <f>IF(D32="","",AO29+AJ44)</f>
        <v>57</v>
      </c>
      <c r="AP44" s="194">
        <f t="shared" si="3"/>
        <v>0</v>
      </c>
      <c r="AQ44" s="301" t="str">
        <f>IF(D32="","",IF(D47="",IF(AN44/AO44&gt;=2/7,"OK","NG"),"-"))</f>
        <v>-</v>
      </c>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196"/>
    </row>
    <row r="45" spans="2:70" s="195" customFormat="1" ht="15" customHeight="1" thickBot="1">
      <c r="B45" s="720"/>
      <c r="C45" s="197" t="str">
        <f>IF(D32="","","実施")</f>
        <v>実施</v>
      </c>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7">
        <f>IF(D32="","",COUNTIF(D45:AH45,"●"))</f>
        <v>0</v>
      </c>
      <c r="AJ45" s="198">
        <f>IF(D32="","",31-COUNTIF(D34:AH34,"")-COUNTIF(D34:AH34,"休")-COUNTIF(D45:AI45,"/"))</f>
        <v>28</v>
      </c>
      <c r="AK45" s="199">
        <f>IF(D32="","",IFERROR(AI45/AJ45,""))</f>
        <v>0</v>
      </c>
      <c r="AL45" s="298" t="str" cm="1">
        <f t="array" ref="AL45">_xlfn.IFS(OR(D32="",AJ45=0),"",
      COUNTIFS(D34:AH34,"日",D45:AH45,"")+COUNTIFS(D34:AH34,"日",D45:AH45,"●")+COUNTIFS(D34:AH34,"土",D45:AH45,"")+COUNTIFS(D34:AH34,"土",D45:AH45,"●")&lt;=COUNTIF(D45:AH45,"●"),"○",
        AI45/AJ45&gt;=2/7,"○",
         TRUE,"NG")</f>
        <v>NG</v>
      </c>
      <c r="AN45" s="197">
        <f>IF(D32="","",AN30+AI45)</f>
        <v>0</v>
      </c>
      <c r="AO45" s="198">
        <f>IF(D32="","",AO30+AJ45)</f>
        <v>57</v>
      </c>
      <c r="AP45" s="199">
        <f t="shared" si="3"/>
        <v>0</v>
      </c>
      <c r="AQ45" s="302" t="str">
        <f>IF(D32="","",IF(D47="",IF(AN45/AO45&gt;=2/7,"OK","NG"),"-"))</f>
        <v>-</v>
      </c>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2"/>
      <c r="BR45" s="188"/>
    </row>
    <row r="46" spans="2:70" ht="18" customHeight="1" thickBot="1">
      <c r="AQ46" s="195"/>
      <c r="AR46" s="195"/>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c r="BQ46" s="195"/>
      <c r="BR46" s="200"/>
    </row>
    <row r="47" spans="2:70" ht="16.899999999999999" customHeight="1">
      <c r="C47" s="183" t="str">
        <f>IF(D47="","","月")</f>
        <v>月</v>
      </c>
      <c r="D47" s="689">
        <f>IFERROR(IF(EOMONTH(D32,0)+1&gt;$K$5,"",EOMONTH(D32,0)+1),"")</f>
        <v>45901</v>
      </c>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1" t="str">
        <f>IF(D47="","","月単位")</f>
        <v>月単位</v>
      </c>
      <c r="AJ47" s="692"/>
      <c r="AK47" s="692"/>
      <c r="AL47" s="693"/>
      <c r="AM47" s="694"/>
      <c r="AN47" s="706" t="str">
        <f>IF(D47="","","累計")</f>
        <v>累計</v>
      </c>
      <c r="AO47" s="707"/>
      <c r="AP47" s="707"/>
      <c r="AQ47" s="708"/>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293"/>
      <c r="BO47" s="293"/>
      <c r="BP47" s="293"/>
      <c r="BQ47" s="293"/>
    </row>
    <row r="48" spans="2:70" ht="15" customHeight="1">
      <c r="C48" s="184" t="str">
        <f>IF(D47="","","日")</f>
        <v>日</v>
      </c>
      <c r="D48" s="185" cm="1">
        <f t="array" ref="D48">_xlfn.IFS($D47="","",
  $D47+COLUMN(D48)-COLUMN($C48)-1&gt;$K$5,"",
   $D47+COLUMN(D48)-COLUMN($C48)-1&gt;=EOMONTH($D47,0)+1,"",
    TRUE,$D47+COLUMN(D48)-COLUMN($C48)-1)</f>
        <v>45901</v>
      </c>
      <c r="E48" s="185" cm="1">
        <f t="array" ref="E48">_xlfn.IFS($D47="","",
  $D47+COLUMN(E48)-COLUMN($C48)-1&gt;$K$5,"",
   $D47+COLUMN(E48)-COLUMN($C48)-1&gt;=EOMONTH($D47,0)+1,"",
    TRUE,$D47+COLUMN(E48)-COLUMN($C48)-1)</f>
        <v>45902</v>
      </c>
      <c r="F48" s="185" cm="1">
        <f t="array" ref="F48">_xlfn.IFS($D47="","",
  $D47+COLUMN(F48)-COLUMN($C48)-1&gt;$K$5,"",
   $D47+COLUMN(F48)-COLUMN($C48)-1&gt;=EOMONTH($D47,0)+1,"",
    TRUE,$D47+COLUMN(F48)-COLUMN($C48)-1)</f>
        <v>45903</v>
      </c>
      <c r="G48" s="185" cm="1">
        <f t="array" ref="G48">_xlfn.IFS($D47="","",
  $D47+COLUMN(G48)-COLUMN($C48)-1&gt;$K$5,"",
   $D47+COLUMN(G48)-COLUMN($C48)-1&gt;=EOMONTH($D47,0)+1,"",
    TRUE,$D47+COLUMN(G48)-COLUMN($C48)-1)</f>
        <v>45904</v>
      </c>
      <c r="H48" s="185" cm="1">
        <f t="array" ref="H48">_xlfn.IFS($D47="","",
  $D47+COLUMN(H48)-COLUMN($C48)-1&gt;$K$5,"",
   $D47+COLUMN(H48)-COLUMN($C48)-1&gt;=EOMONTH($D47,0)+1,"",
    TRUE,$D47+COLUMN(H48)-COLUMN($C48)-1)</f>
        <v>45905</v>
      </c>
      <c r="I48" s="185" cm="1">
        <f t="array" ref="I48">_xlfn.IFS($D47="","",
  $D47+COLUMN(I48)-COLUMN($C48)-1&gt;$K$5,"",
   $D47+COLUMN(I48)-COLUMN($C48)-1&gt;=EOMONTH($D47,0)+1,"",
    TRUE,$D47+COLUMN(I48)-COLUMN($C48)-1)</f>
        <v>45906</v>
      </c>
      <c r="J48" s="185" cm="1">
        <f t="array" ref="J48">_xlfn.IFS($D47="","",
  $D47+COLUMN(J48)-COLUMN($C48)-1&gt;$K$5,"",
   $D47+COLUMN(J48)-COLUMN($C48)-1&gt;=EOMONTH($D47,0)+1,"",
    TRUE,$D47+COLUMN(J48)-COLUMN($C48)-1)</f>
        <v>45907</v>
      </c>
      <c r="K48" s="185" cm="1">
        <f t="array" ref="K48">_xlfn.IFS($D47="","",
  $D47+COLUMN(K48)-COLUMN($C48)-1&gt;$K$5,"",
   $D47+COLUMN(K48)-COLUMN($C48)-1&gt;=EOMONTH($D47,0)+1,"",
    TRUE,$D47+COLUMN(K48)-COLUMN($C48)-1)</f>
        <v>45908</v>
      </c>
      <c r="L48" s="185" cm="1">
        <f t="array" ref="L48">_xlfn.IFS($D47="","",
  $D47+COLUMN(L48)-COLUMN($C48)-1&gt;$K$5,"",
   $D47+COLUMN(L48)-COLUMN($C48)-1&gt;=EOMONTH($D47,0)+1,"",
    TRUE,$D47+COLUMN(L48)-COLUMN($C48)-1)</f>
        <v>45909</v>
      </c>
      <c r="M48" s="185" cm="1">
        <f t="array" ref="M48">_xlfn.IFS($D47="","",
  $D47+COLUMN(M48)-COLUMN($C48)-1&gt;$K$5,"",
   $D47+COLUMN(M48)-COLUMN($C48)-1&gt;=EOMONTH($D47,0)+1,"",
    TRUE,$D47+COLUMN(M48)-COLUMN($C48)-1)</f>
        <v>45910</v>
      </c>
      <c r="N48" s="185" cm="1">
        <f t="array" ref="N48">_xlfn.IFS($D47="","",
  $D47+COLUMN(N48)-COLUMN($C48)-1&gt;$K$5,"",
   $D47+COLUMN(N48)-COLUMN($C48)-1&gt;=EOMONTH($D47,0)+1,"",
    TRUE,$D47+COLUMN(N48)-COLUMN($C48)-1)</f>
        <v>45911</v>
      </c>
      <c r="O48" s="185" cm="1">
        <f t="array" ref="O48">_xlfn.IFS($D47="","",
  $D47+COLUMN(O48)-COLUMN($C48)-1&gt;$K$5,"",
   $D47+COLUMN(O48)-COLUMN($C48)-1&gt;=EOMONTH($D47,0)+1,"",
    TRUE,$D47+COLUMN(O48)-COLUMN($C48)-1)</f>
        <v>45912</v>
      </c>
      <c r="P48" s="185" cm="1">
        <f t="array" ref="P48">_xlfn.IFS($D47="","",
  $D47+COLUMN(P48)-COLUMN($C48)-1&gt;$K$5,"",
   $D47+COLUMN(P48)-COLUMN($C48)-1&gt;=EOMONTH($D47,0)+1,"",
    TRUE,$D47+COLUMN(P48)-COLUMN($C48)-1)</f>
        <v>45913</v>
      </c>
      <c r="Q48" s="185" cm="1">
        <f t="array" ref="Q48">_xlfn.IFS($D47="","",
  $D47+COLUMN(Q48)-COLUMN($C48)-1&gt;$K$5,"",
   $D47+COLUMN(Q48)-COLUMN($C48)-1&gt;=EOMONTH($D47,0)+1,"",
    TRUE,$D47+COLUMN(Q48)-COLUMN($C48)-1)</f>
        <v>45914</v>
      </c>
      <c r="R48" s="185" cm="1">
        <f t="array" ref="R48">_xlfn.IFS($D47="","",
  $D47+COLUMN(R48)-COLUMN($C48)-1&gt;$K$5,"",
   $D47+COLUMN(R48)-COLUMN($C48)-1&gt;=EOMONTH($D47,0)+1,"",
    TRUE,$D47+COLUMN(R48)-COLUMN($C48)-1)</f>
        <v>45915</v>
      </c>
      <c r="S48" s="185" cm="1">
        <f t="array" ref="S48">_xlfn.IFS($D47="","",
  $D47+COLUMN(S48)-COLUMN($C48)-1&gt;$K$5,"",
   $D47+COLUMN(S48)-COLUMN($C48)-1&gt;=EOMONTH($D47,0)+1,"",
    TRUE,$D47+COLUMN(S48)-COLUMN($C48)-1)</f>
        <v>45916</v>
      </c>
      <c r="T48" s="185" cm="1">
        <f t="array" ref="T48">_xlfn.IFS($D47="","",
  $D47+COLUMN(T48)-COLUMN($C48)-1&gt;$K$5,"",
   $D47+COLUMN(T48)-COLUMN($C48)-1&gt;=EOMONTH($D47,0)+1,"",
    TRUE,$D47+COLUMN(T48)-COLUMN($C48)-1)</f>
        <v>45917</v>
      </c>
      <c r="U48" s="185" cm="1">
        <f t="array" ref="U48">_xlfn.IFS($D47="","",
  $D47+COLUMN(U48)-COLUMN($C48)-1&gt;$K$5,"",
   $D47+COLUMN(U48)-COLUMN($C48)-1&gt;=EOMONTH($D47,0)+1,"",
    TRUE,$D47+COLUMN(U48)-COLUMN($C48)-1)</f>
        <v>45918</v>
      </c>
      <c r="V48" s="185" cm="1">
        <f t="array" ref="V48">_xlfn.IFS($D47="","",
  $D47+COLUMN(V48)-COLUMN($C48)-1&gt;$K$5,"",
   $D47+COLUMN(V48)-COLUMN($C48)-1&gt;=EOMONTH($D47,0)+1,"",
    TRUE,$D47+COLUMN(V48)-COLUMN($C48)-1)</f>
        <v>45919</v>
      </c>
      <c r="W48" s="185" cm="1">
        <f t="array" ref="W48">_xlfn.IFS($D47="","",
  $D47+COLUMN(W48)-COLUMN($C48)-1&gt;$K$5,"",
   $D47+COLUMN(W48)-COLUMN($C48)-1&gt;=EOMONTH($D47,0)+1,"",
    TRUE,$D47+COLUMN(W48)-COLUMN($C48)-1)</f>
        <v>45920</v>
      </c>
      <c r="X48" s="185" cm="1">
        <f t="array" ref="X48">_xlfn.IFS($D47="","",
  $D47+COLUMN(X48)-COLUMN($C48)-1&gt;$K$5,"",
   $D47+COLUMN(X48)-COLUMN($C48)-1&gt;=EOMONTH($D47,0)+1,"",
    TRUE,$D47+COLUMN(X48)-COLUMN($C48)-1)</f>
        <v>45921</v>
      </c>
      <c r="Y48" s="185" cm="1">
        <f t="array" ref="Y48">_xlfn.IFS($D47="","",
  $D47+COLUMN(Y48)-COLUMN($C48)-1&gt;$K$5,"",
   $D47+COLUMN(Y48)-COLUMN($C48)-1&gt;=EOMONTH($D47,0)+1,"",
    TRUE,$D47+COLUMN(Y48)-COLUMN($C48)-1)</f>
        <v>45922</v>
      </c>
      <c r="Z48" s="185" cm="1">
        <f t="array" ref="Z48">_xlfn.IFS($D47="","",
  $D47+COLUMN(Z48)-COLUMN($C48)-1&gt;$K$5,"",
   $D47+COLUMN(Z48)-COLUMN($C48)-1&gt;=EOMONTH($D47,0)+1,"",
    TRUE,$D47+COLUMN(Z48)-COLUMN($C48)-1)</f>
        <v>45923</v>
      </c>
      <c r="AA48" s="185" cm="1">
        <f t="array" ref="AA48">_xlfn.IFS($D47="","",
  $D47+COLUMN(AA48)-COLUMN($C48)-1&gt;$K$5,"",
   $D47+COLUMN(AA48)-COLUMN($C48)-1&gt;=EOMONTH($D47,0)+1,"",
    TRUE,$D47+COLUMN(AA48)-COLUMN($C48)-1)</f>
        <v>45924</v>
      </c>
      <c r="AB48" s="185" cm="1">
        <f t="array" ref="AB48">_xlfn.IFS($D47="","",
  $D47+COLUMN(AB48)-COLUMN($C48)-1&gt;$K$5,"",
   $D47+COLUMN(AB48)-COLUMN($C48)-1&gt;=EOMONTH($D47,0)+1,"",
    TRUE,$D47+COLUMN(AB48)-COLUMN($C48)-1)</f>
        <v>45925</v>
      </c>
      <c r="AC48" s="185" cm="1">
        <f t="array" ref="AC48">_xlfn.IFS($D47="","",
  $D47+COLUMN(AC48)-COLUMN($C48)-1&gt;$K$5,"",
   $D47+COLUMN(AC48)-COLUMN($C48)-1&gt;=EOMONTH($D47,0)+1,"",
    TRUE,$D47+COLUMN(AC48)-COLUMN($C48)-1)</f>
        <v>45926</v>
      </c>
      <c r="AD48" s="185" cm="1">
        <f t="array" ref="AD48">_xlfn.IFS($D47="","",
  $D47+COLUMN(AD48)-COLUMN($C48)-1&gt;$K$5,"",
   $D47+COLUMN(AD48)-COLUMN($C48)-1&gt;=EOMONTH($D47,0)+1,"",
    TRUE,$D47+COLUMN(AD48)-COLUMN($C48)-1)</f>
        <v>45927</v>
      </c>
      <c r="AE48" s="185" cm="1">
        <f t="array" ref="AE48">_xlfn.IFS($D47="","",
  $D47+COLUMN(AE48)-COLUMN($C48)-1&gt;$K$5,"",
   $D47+COLUMN(AE48)-COLUMN($C48)-1&gt;=EOMONTH($D47,0)+1,"",
    TRUE,$D47+COLUMN(AE48)-COLUMN($C48)-1)</f>
        <v>45928</v>
      </c>
      <c r="AF48" s="185" cm="1">
        <f t="array" ref="AF48">_xlfn.IFS($D47="","",
  $D47+COLUMN(AF48)-COLUMN($C48)-1&gt;$K$5,"",
   $D47+COLUMN(AF48)-COLUMN($C48)-1&gt;=EOMONTH($D47,0)+1,"",
    TRUE,$D47+COLUMN(AF48)-COLUMN($C48)-1)</f>
        <v>45929</v>
      </c>
      <c r="AG48" s="185" cm="1">
        <f t="array" ref="AG48">_xlfn.IFS($D47="","",
  $D47+COLUMN(AG48)-COLUMN($C48)-1&gt;$K$5,"",
   $D47+COLUMN(AG48)-COLUMN($C48)-1&gt;=EOMONTH($D47,0)+1,"",
    TRUE,$D47+COLUMN(AG48)-COLUMN($C48)-1)</f>
        <v>45930</v>
      </c>
      <c r="AH48" s="185" t="str" cm="1">
        <f t="array" ref="AH48">_xlfn.IFS($D47="","",
  $D47+COLUMN(AH48)-COLUMN($C48)-1&gt;$K$5,"",
   $D47+COLUMN(AH48)-COLUMN($C48)-1&gt;=EOMONTH($D47,0)+1,"",
    TRUE,$D47+COLUMN(AH48)-COLUMN($C48)-1)</f>
        <v/>
      </c>
      <c r="AI48" s="709" t="str">
        <f>IF(D47="","","閉所日数計")</f>
        <v>閉所日数計</v>
      </c>
      <c r="AJ48" s="710" t="str">
        <f>IF(D47="","","対象日数計")</f>
        <v>対象日数計</v>
      </c>
      <c r="AK48" s="710" t="str">
        <f>IF(D47="","","現場閉所率")</f>
        <v>現場閉所率</v>
      </c>
      <c r="AL48" s="711" t="str">
        <f>IF(D47="","","達成状況")</f>
        <v>達成状況</v>
      </c>
      <c r="AM48" s="695"/>
      <c r="AN48" s="696" t="str">
        <f>IF(D47="","","閉所日数計")</f>
        <v>閉所日数計</v>
      </c>
      <c r="AO48" s="699" t="str">
        <f>IF(D47="","","対象日数計")</f>
        <v>対象日数計</v>
      </c>
      <c r="AP48" s="699" t="str">
        <f>IF(D47="","","現場閉所率")</f>
        <v>現場閉所率</v>
      </c>
      <c r="AQ48" s="712" t="str" cm="1">
        <f t="array" ref="AQ48">_xlfn.IFS(D47="","",D62="","達成状況",TRUE,"-")</f>
        <v>-</v>
      </c>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row>
    <row r="49" spans="2:70" ht="15" customHeight="1">
      <c r="C49" s="184" t="str">
        <f>IF(D47="","","曜日")</f>
        <v>曜日</v>
      </c>
      <c r="D49" s="187" t="str" cm="1">
        <f t="array" ref="D49">_xlfn.IFS(D48="","",COUNTIF(休み,D48)&gt;0,"休",OR(WEEKDAY(D48)=1,WEEKDAY(D48)=7),TEXT(D48,"aaa"),COUNTIF(祝日,D48)&gt;0,"祝",TRUE,TEXT(D48,"aaa"))</f>
        <v>月</v>
      </c>
      <c r="E49" s="187" t="str" cm="1">
        <f t="array" ref="E49">_xlfn.IFS(E48="","",COUNTIF(休み,E48)&gt;0,"休",OR(WEEKDAY(E48)=1,WEEKDAY(E48)=7),TEXT(E48,"aaa"),COUNTIF(祝日,E48)&gt;0,"祝",TRUE,TEXT(E48,"aaa"))</f>
        <v>火</v>
      </c>
      <c r="F49" s="187" t="str" cm="1">
        <f t="array" ref="F49">_xlfn.IFS(F48="","",COUNTIF(休み,F48)&gt;0,"休",OR(WEEKDAY(F48)=1,WEEKDAY(F48)=7),TEXT(F48,"aaa"),COUNTIF(祝日,F48)&gt;0,"祝",TRUE,TEXT(F48,"aaa"))</f>
        <v>水</v>
      </c>
      <c r="G49" s="187" t="str" cm="1">
        <f t="array" ref="G49">_xlfn.IFS(G48="","",COUNTIF(休み,G48)&gt;0,"休",OR(WEEKDAY(G48)=1,WEEKDAY(G48)=7),TEXT(G48,"aaa"),COUNTIF(祝日,G48)&gt;0,"祝",TRUE,TEXT(G48,"aaa"))</f>
        <v>木</v>
      </c>
      <c r="H49" s="187" t="str" cm="1">
        <f t="array" ref="H49">_xlfn.IFS(H48="","",COUNTIF(休み,H48)&gt;0,"休",OR(WEEKDAY(H48)=1,WEEKDAY(H48)=7),TEXT(H48,"aaa"),COUNTIF(祝日,H48)&gt;0,"祝",TRUE,TEXT(H48,"aaa"))</f>
        <v>金</v>
      </c>
      <c r="I49" s="187" t="str" cm="1">
        <f t="array" ref="I49">_xlfn.IFS(I48="","",COUNTIF(休み,I48)&gt;0,"休",OR(WEEKDAY(I48)=1,WEEKDAY(I48)=7),TEXT(I48,"aaa"),COUNTIF(祝日,I48)&gt;0,"祝",TRUE,TEXT(I48,"aaa"))</f>
        <v>土</v>
      </c>
      <c r="J49" s="187" t="str" cm="1">
        <f t="array" ref="J49">_xlfn.IFS(J48="","",COUNTIF(休み,J48)&gt;0,"休",OR(WEEKDAY(J48)=1,WEEKDAY(J48)=7),TEXT(J48,"aaa"),COUNTIF(祝日,J48)&gt;0,"祝",TRUE,TEXT(J48,"aaa"))</f>
        <v>日</v>
      </c>
      <c r="K49" s="187" t="str" cm="1">
        <f t="array" ref="K49">_xlfn.IFS(K48="","",COUNTIF(休み,K48)&gt;0,"休",OR(WEEKDAY(K48)=1,WEEKDAY(K48)=7),TEXT(K48,"aaa"),COUNTIF(祝日,K48)&gt;0,"祝",TRUE,TEXT(K48,"aaa"))</f>
        <v>月</v>
      </c>
      <c r="L49" s="187" t="str" cm="1">
        <f t="array" ref="L49">_xlfn.IFS(L48="","",COUNTIF(休み,L48)&gt;0,"休",OR(WEEKDAY(L48)=1,WEEKDAY(L48)=7),TEXT(L48,"aaa"),COUNTIF(祝日,L48)&gt;0,"祝",TRUE,TEXT(L48,"aaa"))</f>
        <v>火</v>
      </c>
      <c r="M49" s="187" t="str" cm="1">
        <f t="array" ref="M49">_xlfn.IFS(M48="","",COUNTIF(休み,M48)&gt;0,"休",OR(WEEKDAY(M48)=1,WEEKDAY(M48)=7),TEXT(M48,"aaa"),COUNTIF(祝日,M48)&gt;0,"祝",TRUE,TEXT(M48,"aaa"))</f>
        <v>水</v>
      </c>
      <c r="N49" s="187" t="str" cm="1">
        <f t="array" ref="N49">_xlfn.IFS(N48="","",COUNTIF(休み,N48)&gt;0,"休",OR(WEEKDAY(N48)=1,WEEKDAY(N48)=7),TEXT(N48,"aaa"),COUNTIF(祝日,N48)&gt;0,"祝",TRUE,TEXT(N48,"aaa"))</f>
        <v>木</v>
      </c>
      <c r="O49" s="187" t="str" cm="1">
        <f t="array" ref="O49">_xlfn.IFS(O48="","",COUNTIF(休み,O48)&gt;0,"休",OR(WEEKDAY(O48)=1,WEEKDAY(O48)=7),TEXT(O48,"aaa"),COUNTIF(祝日,O48)&gt;0,"祝",TRUE,TEXT(O48,"aaa"))</f>
        <v>金</v>
      </c>
      <c r="P49" s="187" t="str" cm="1">
        <f t="array" ref="P49">_xlfn.IFS(P48="","",COUNTIF(休み,P48)&gt;0,"休",OR(WEEKDAY(P48)=1,WEEKDAY(P48)=7),TEXT(P48,"aaa"),COUNTIF(祝日,P48)&gt;0,"祝",TRUE,TEXT(P48,"aaa"))</f>
        <v>土</v>
      </c>
      <c r="Q49" s="187" t="str" cm="1">
        <f t="array" ref="Q49">_xlfn.IFS(Q48="","",COUNTIF(休み,Q48)&gt;0,"休",OR(WEEKDAY(Q48)=1,WEEKDAY(Q48)=7),TEXT(Q48,"aaa"),COUNTIF(祝日,Q48)&gt;0,"祝",TRUE,TEXT(Q48,"aaa"))</f>
        <v>日</v>
      </c>
      <c r="R49" s="187" t="str" cm="1">
        <f t="array" ref="R49">_xlfn.IFS(R48="","",COUNTIF(休み,R48)&gt;0,"休",OR(WEEKDAY(R48)=1,WEEKDAY(R48)=7),TEXT(R48,"aaa"),COUNTIF(祝日,R48)&gt;0,"祝",TRUE,TEXT(R48,"aaa"))</f>
        <v>祝</v>
      </c>
      <c r="S49" s="187" t="str" cm="1">
        <f t="array" ref="S49">_xlfn.IFS(S48="","",COUNTIF(休み,S48)&gt;0,"休",OR(WEEKDAY(S48)=1,WEEKDAY(S48)=7),TEXT(S48,"aaa"),COUNTIF(祝日,S48)&gt;0,"祝",TRUE,TEXT(S48,"aaa"))</f>
        <v>火</v>
      </c>
      <c r="T49" s="187" t="str" cm="1">
        <f t="array" ref="T49">_xlfn.IFS(T48="","",COUNTIF(休み,T48)&gt;0,"休",OR(WEEKDAY(T48)=1,WEEKDAY(T48)=7),TEXT(T48,"aaa"),COUNTIF(祝日,T48)&gt;0,"祝",TRUE,TEXT(T48,"aaa"))</f>
        <v>水</v>
      </c>
      <c r="U49" s="187" t="str" cm="1">
        <f t="array" ref="U49">_xlfn.IFS(U48="","",COUNTIF(休み,U48)&gt;0,"休",OR(WEEKDAY(U48)=1,WEEKDAY(U48)=7),TEXT(U48,"aaa"),COUNTIF(祝日,U48)&gt;0,"祝",TRUE,TEXT(U48,"aaa"))</f>
        <v>木</v>
      </c>
      <c r="V49" s="187" t="str" cm="1">
        <f t="array" ref="V49">_xlfn.IFS(V48="","",COUNTIF(休み,V48)&gt;0,"休",OR(WEEKDAY(V48)=1,WEEKDAY(V48)=7),TEXT(V48,"aaa"),COUNTIF(祝日,V48)&gt;0,"祝",TRUE,TEXT(V48,"aaa"))</f>
        <v>金</v>
      </c>
      <c r="W49" s="187" t="str" cm="1">
        <f t="array" ref="W49">_xlfn.IFS(W48="","",COUNTIF(休み,W48)&gt;0,"休",OR(WEEKDAY(W48)=1,WEEKDAY(W48)=7),TEXT(W48,"aaa"),COUNTIF(祝日,W48)&gt;0,"祝",TRUE,TEXT(W48,"aaa"))</f>
        <v>土</v>
      </c>
      <c r="X49" s="187" t="str" cm="1">
        <f t="array" ref="X49">_xlfn.IFS(X48="","",COUNTIF(休み,X48)&gt;0,"休",OR(WEEKDAY(X48)=1,WEEKDAY(X48)=7),TEXT(X48,"aaa"),COUNTIF(祝日,X48)&gt;0,"祝",TRUE,TEXT(X48,"aaa"))</f>
        <v>日</v>
      </c>
      <c r="Y49" s="187" t="str" cm="1">
        <f t="array" ref="Y49">_xlfn.IFS(Y48="","",COUNTIF(休み,Y48)&gt;0,"休",OR(WEEKDAY(Y48)=1,WEEKDAY(Y48)=7),TEXT(Y48,"aaa"),COUNTIF(祝日,Y48)&gt;0,"祝",TRUE,TEXT(Y48,"aaa"))</f>
        <v>月</v>
      </c>
      <c r="Z49" s="187" t="str" cm="1">
        <f t="array" ref="Z49">_xlfn.IFS(Z48="","",COUNTIF(休み,Z48)&gt;0,"休",OR(WEEKDAY(Z48)=1,WEEKDAY(Z48)=7),TEXT(Z48,"aaa"),COUNTIF(祝日,Z48)&gt;0,"祝",TRUE,TEXT(Z48,"aaa"))</f>
        <v>祝</v>
      </c>
      <c r="AA49" s="187" t="str" cm="1">
        <f t="array" ref="AA49">_xlfn.IFS(AA48="","",COUNTIF(休み,AA48)&gt;0,"休",OR(WEEKDAY(AA48)=1,WEEKDAY(AA48)=7),TEXT(AA48,"aaa"),COUNTIF(祝日,AA48)&gt;0,"祝",TRUE,TEXT(AA48,"aaa"))</f>
        <v>水</v>
      </c>
      <c r="AB49" s="187" t="str" cm="1">
        <f t="array" ref="AB49">_xlfn.IFS(AB48="","",COUNTIF(休み,AB48)&gt;0,"休",OR(WEEKDAY(AB48)=1,WEEKDAY(AB48)=7),TEXT(AB48,"aaa"),COUNTIF(祝日,AB48)&gt;0,"祝",TRUE,TEXT(AB48,"aaa"))</f>
        <v>木</v>
      </c>
      <c r="AC49" s="187" t="str" cm="1">
        <f t="array" ref="AC49">_xlfn.IFS(AC48="","",COUNTIF(休み,AC48)&gt;0,"休",OR(WEEKDAY(AC48)=1,WEEKDAY(AC48)=7),TEXT(AC48,"aaa"),COUNTIF(祝日,AC48)&gt;0,"祝",TRUE,TEXT(AC48,"aaa"))</f>
        <v>金</v>
      </c>
      <c r="AD49" s="187" t="str" cm="1">
        <f t="array" ref="AD49">_xlfn.IFS(AD48="","",COUNTIF(休み,AD48)&gt;0,"休",OR(WEEKDAY(AD48)=1,WEEKDAY(AD48)=7),TEXT(AD48,"aaa"),COUNTIF(祝日,AD48)&gt;0,"祝",TRUE,TEXT(AD48,"aaa"))</f>
        <v>土</v>
      </c>
      <c r="AE49" s="187" t="str" cm="1">
        <f t="array" ref="AE49">_xlfn.IFS(AE48="","",COUNTIF(休み,AE48)&gt;0,"休",OR(WEEKDAY(AE48)=1,WEEKDAY(AE48)=7),TEXT(AE48,"aaa"),COUNTIF(祝日,AE48)&gt;0,"祝",TRUE,TEXT(AE48,"aaa"))</f>
        <v>日</v>
      </c>
      <c r="AF49" s="187" t="str" cm="1">
        <f t="array" ref="AF49">_xlfn.IFS(AF48="","",COUNTIF(休み,AF48)&gt;0,"休",OR(WEEKDAY(AF48)=1,WEEKDAY(AF48)=7),TEXT(AF48,"aaa"),COUNTIF(祝日,AF48)&gt;0,"祝",TRUE,TEXT(AF48,"aaa"))</f>
        <v>月</v>
      </c>
      <c r="AG49" s="187" t="str" cm="1">
        <f t="array" ref="AG49">_xlfn.IFS(AG48="","",COUNTIF(休み,AG48)&gt;0,"休",OR(WEEKDAY(AG48)=1,WEEKDAY(AG48)=7),TEXT(AG48,"aaa"),COUNTIF(祝日,AG48)&gt;0,"祝",TRUE,TEXT(AG48,"aaa"))</f>
        <v>火</v>
      </c>
      <c r="AH49" s="187" t="str" cm="1">
        <f t="array" ref="AH49">_xlfn.IFS(AH48="","",COUNTIF(休み,AH48)&gt;0,"休",OR(WEEKDAY(AH48)=1,WEEKDAY(AH48)=7),TEXT(AH48,"aaa"),COUNTIF(祝日,AH48)&gt;0,"祝",TRUE,TEXT(AH48,"aaa"))</f>
        <v/>
      </c>
      <c r="AI49" s="709"/>
      <c r="AJ49" s="710"/>
      <c r="AK49" s="710"/>
      <c r="AL49" s="711"/>
      <c r="AM49" s="695"/>
      <c r="AN49" s="697"/>
      <c r="AO49" s="700"/>
      <c r="AP49" s="700"/>
      <c r="AQ49" s="713"/>
      <c r="AR49" s="300"/>
      <c r="AS49" s="300"/>
      <c r="AT49" s="300"/>
      <c r="AU49" s="300"/>
      <c r="AV49" s="300"/>
      <c r="AW49" s="300"/>
      <c r="AX49" s="300"/>
      <c r="AY49" s="300"/>
      <c r="AZ49" s="300"/>
      <c r="BA49" s="300"/>
      <c r="BB49" s="300"/>
      <c r="BC49" s="300"/>
      <c r="BD49" s="300"/>
      <c r="BE49" s="300"/>
      <c r="BF49" s="300"/>
      <c r="BG49" s="300"/>
      <c r="BH49" s="300"/>
      <c r="BI49" s="300"/>
      <c r="BJ49" s="300"/>
      <c r="BK49" s="300"/>
      <c r="BL49" s="300"/>
      <c r="BM49" s="300"/>
      <c r="BN49" s="300"/>
      <c r="BO49" s="300"/>
      <c r="BP49" s="300"/>
      <c r="BQ49" s="300"/>
      <c r="BR49" s="188"/>
    </row>
    <row r="50" spans="2:70" s="192" customFormat="1" ht="60" customHeight="1" thickBot="1">
      <c r="B50" s="305" t="s">
        <v>465</v>
      </c>
      <c r="C50" s="272" t="str">
        <f>IF(D47="","","行事")</f>
        <v>行事</v>
      </c>
      <c r="D50" s="306"/>
      <c r="E50" s="306"/>
      <c r="F50" s="306"/>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7"/>
      <c r="AI50" s="696"/>
      <c r="AJ50" s="699"/>
      <c r="AK50" s="699"/>
      <c r="AL50" s="702"/>
      <c r="AM50" s="695"/>
      <c r="AN50" s="697"/>
      <c r="AO50" s="700"/>
      <c r="AP50" s="700"/>
      <c r="AQ50" s="713"/>
      <c r="AR50" s="300"/>
      <c r="AS50" s="300"/>
      <c r="AT50" s="300"/>
      <c r="AU50" s="300"/>
      <c r="AV50" s="300"/>
      <c r="AW50" s="300"/>
      <c r="AX50" s="300"/>
      <c r="AY50" s="300"/>
      <c r="AZ50" s="300"/>
      <c r="BA50" s="300"/>
      <c r="BB50" s="300"/>
      <c r="BC50" s="300"/>
      <c r="BD50" s="300"/>
      <c r="BE50" s="300"/>
      <c r="BF50" s="300"/>
      <c r="BG50" s="300"/>
      <c r="BH50" s="300"/>
      <c r="BI50" s="300"/>
      <c r="BJ50" s="300"/>
      <c r="BK50" s="300"/>
      <c r="BL50" s="300"/>
      <c r="BM50" s="300"/>
      <c r="BN50" s="300"/>
      <c r="BO50" s="300"/>
      <c r="BP50" s="300"/>
      <c r="BQ50" s="300"/>
      <c r="BR50" s="191"/>
    </row>
    <row r="51" spans="2:70" s="195" customFormat="1" ht="15" customHeight="1">
      <c r="B51" s="719" t="str">
        <f>IF(D47="","",IF($B$21="","",$B$21))</f>
        <v/>
      </c>
      <c r="C51" s="183" t="str">
        <f>IF(D47="","","計画")</f>
        <v>計画</v>
      </c>
      <c r="D51" s="308"/>
      <c r="E51" s="308"/>
      <c r="F51" s="308"/>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308"/>
      <c r="AE51" s="308"/>
      <c r="AF51" s="308"/>
      <c r="AG51" s="308"/>
      <c r="AH51" s="308"/>
      <c r="AI51" s="183">
        <f>IF(D47="","",COUNTIF(D51:AH51,"○"))</f>
        <v>0</v>
      </c>
      <c r="AJ51" s="308">
        <f>IF(D47="","",31-COUNTIF(D49:AH49,"")-COUNTIF(D49:AH49,"休")-COUNTIF(D51:AI51,"/"))</f>
        <v>30</v>
      </c>
      <c r="AK51" s="310">
        <f>IF(D47="","",IFERROR(AI51/AJ51,""))</f>
        <v>0</v>
      </c>
      <c r="AL51" s="311" t="str" cm="1">
        <f t="array" ref="AL51">_xlfn.IFS(OR(D47="",AJ51=0),"",
      COUNTIFS(D49:AH49,"日",D51:AH51,"")+COUNTIFS(D49:AH49,"日",D51:AH51,"○")+COUNTIFS(D49:AH49,"土",D51:AH51,"")+COUNTIFS(D49:AH49,"土",D51:AH51,"○")&lt;=COUNTIF(D51:AH51,"○"),"○",
        AI51/AJ51&gt;=2/7,"○",
         TRUE,"NG")</f>
        <v>NG</v>
      </c>
      <c r="AN51" s="183">
        <f>IF(D47="","",AN36+AI51)</f>
        <v>0</v>
      </c>
      <c r="AO51" s="308">
        <f>IF(D47="","",AO36+AJ51)</f>
        <v>87</v>
      </c>
      <c r="AP51" s="310">
        <f t="shared" ref="AP51:AP60" si="4">IFERROR(AN51/AO51,"")</f>
        <v>0</v>
      </c>
      <c r="AQ51" s="323" t="str">
        <f>IF(D47="","",IF(D62="",IF(AN51/AO51&gt;=2/7,"OK","NG"),"-"))</f>
        <v>-</v>
      </c>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196"/>
    </row>
    <row r="52" spans="2:70" s="195" customFormat="1" ht="15" customHeight="1" thickBot="1">
      <c r="B52" s="720"/>
      <c r="C52" s="197" t="str">
        <f>IF(D47="","","実施")</f>
        <v>実施</v>
      </c>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7">
        <f>IF(D47="","",COUNTIF(D52:AH52,"●"))</f>
        <v>0</v>
      </c>
      <c r="AJ52" s="198">
        <f>IF(D47="","",31-COUNTIF(D49:AH49,"")-COUNTIF(D49:AH49,"休")-COUNTIF(D52:AI52,"/"))</f>
        <v>30</v>
      </c>
      <c r="AK52" s="199">
        <f>IF(D47="","",IFERROR(AI52/AJ52,""))</f>
        <v>0</v>
      </c>
      <c r="AL52" s="298" t="str" cm="1">
        <f t="array" ref="AL52">_xlfn.IFS(OR(D47="",AJ52=0),"",
      COUNTIFS(D49:AH49,"日",D52:AH52,"")+COUNTIFS(D49:AH49,"日",D52:AH52,"●")+COUNTIFS(D49:AH49,"土",D52:AH52,"")+COUNTIFS(D49:AH49,"土",D52:AH52,"●")&lt;=COUNTIF(D52:AH52,"●"),"○",
        AI52/AJ52&gt;=2/7,"○",
         TRUE,"NG")</f>
        <v>NG</v>
      </c>
      <c r="AN52" s="197">
        <f>IF(D47="","",AN37+AI52)</f>
        <v>0</v>
      </c>
      <c r="AO52" s="198">
        <f>IF(D47="","",AO37+AJ52)</f>
        <v>87</v>
      </c>
      <c r="AP52" s="199">
        <f t="shared" si="4"/>
        <v>0</v>
      </c>
      <c r="AQ52" s="302" t="str">
        <f>IF(D47="","",IF(D62="",IF(AN52/AO52&gt;=2/7,"OK","NG"),"-"))</f>
        <v>-</v>
      </c>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2"/>
      <c r="BR52" s="188"/>
    </row>
    <row r="53" spans="2:70" s="195" customFormat="1" ht="15" customHeight="1">
      <c r="B53" s="719" t="str">
        <f>IF(D47="","",IF($B$23="","",$B$23))</f>
        <v/>
      </c>
      <c r="C53" s="184" t="str">
        <f>IF(D47="","","計画")</f>
        <v>計画</v>
      </c>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84">
        <f>IF(D47="","",COUNTIF(D53:AH53,"○"))</f>
        <v>0</v>
      </c>
      <c r="AJ53" s="193">
        <f>IF(D47="","",31-COUNTIF(D49:AH49,"")-COUNTIF(D49:AH49,"休")-COUNTIF(D53:AI53,"/"))</f>
        <v>30</v>
      </c>
      <c r="AK53" s="194">
        <f>IF(D47="","",IFERROR(AI53/AJ53,""))</f>
        <v>0</v>
      </c>
      <c r="AL53" s="295" t="str" cm="1">
        <f t="array" ref="AL53">_xlfn.IFS(OR(D47="",AJ53=0),"",
      COUNTIFS(D49:AH49,"日",D53:AH53,"")+COUNTIFS(D49:AH49,"日",D53:AH53,"○")+COUNTIFS(D49:AH49,"土",D53:AH53,"")+COUNTIFS(D49:AH49,"土",D53:AH53,"○")&lt;=COUNTIF(D53:AH53,"○"),"○",
        AI53/AJ53&gt;=2/7,"○",
         TRUE,"NG")</f>
        <v>NG</v>
      </c>
      <c r="AN53" s="184">
        <f>IF(D47="","",AN38+AI53)</f>
        <v>0</v>
      </c>
      <c r="AO53" s="193">
        <f>IF(D47="","",AO38+AJ53)</f>
        <v>87</v>
      </c>
      <c r="AP53" s="194">
        <f t="shared" si="4"/>
        <v>0</v>
      </c>
      <c r="AQ53" s="301" t="str">
        <f>IF(D47="","",IF(D62="",IF(AN53/AO53&gt;=2/7,"OK","NG"),"-"))</f>
        <v>-</v>
      </c>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196"/>
    </row>
    <row r="54" spans="2:70" s="195" customFormat="1" ht="15" customHeight="1" thickBot="1">
      <c r="B54" s="720"/>
      <c r="C54" s="197" t="str">
        <f>IF(D47="","","実施")</f>
        <v>実施</v>
      </c>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7">
        <f>IF(D47="","",COUNTIF(D54:AH54,"●"))</f>
        <v>0</v>
      </c>
      <c r="AJ54" s="198">
        <f>IF(D47="","",31-COUNTIF(D49:AH49,"")-COUNTIF(D49:AH49,"休")-COUNTIF(D54:AI54,"/"))</f>
        <v>30</v>
      </c>
      <c r="AK54" s="199">
        <f>IF(D47="","",IFERROR(AI54/AJ54,""))</f>
        <v>0</v>
      </c>
      <c r="AL54" s="298" t="str" cm="1">
        <f t="array" ref="AL54">_xlfn.IFS(OR(D47="",AJ54=0),"",
      COUNTIFS(D49:AH49,"日",D54:AH54,"")+COUNTIFS(D49:AH49,"日",D54:AH54,"●")+COUNTIFS(D49:AH49,"土",D54:AH54,"")+COUNTIFS(D49:AH49,"土",D54:AH54,"●")&lt;=COUNTIF(D54:AH54,"●"),"○",
        AI54/AJ54&gt;=2/7,"○",
         TRUE,"NG")</f>
        <v>NG</v>
      </c>
      <c r="AN54" s="197">
        <f>IF(D47="","",AN39+AI54)</f>
        <v>0</v>
      </c>
      <c r="AO54" s="198">
        <f>IF(D47="","",AO39+AJ54)</f>
        <v>87</v>
      </c>
      <c r="AP54" s="199">
        <f t="shared" si="4"/>
        <v>0</v>
      </c>
      <c r="AQ54" s="302" t="str">
        <f>IF(D47="","",IF(D62="",IF(AN54/AO54&gt;=2/7,"OK","NG"),"-"))</f>
        <v>-</v>
      </c>
      <c r="AR54" s="222"/>
      <c r="AS54" s="222"/>
      <c r="AT54" s="222"/>
      <c r="AU54" s="222"/>
      <c r="AV54" s="222"/>
      <c r="AW54" s="222"/>
      <c r="AX54" s="222"/>
      <c r="AY54" s="222"/>
      <c r="AZ54" s="222"/>
      <c r="BA54" s="222"/>
      <c r="BB54" s="222"/>
      <c r="BC54" s="222"/>
      <c r="BD54" s="222"/>
      <c r="BE54" s="222"/>
      <c r="BF54" s="222"/>
      <c r="BG54" s="222"/>
      <c r="BH54" s="222"/>
      <c r="BI54" s="222"/>
      <c r="BJ54" s="222"/>
      <c r="BK54" s="222"/>
      <c r="BL54" s="222"/>
      <c r="BM54" s="222"/>
      <c r="BN54" s="222"/>
      <c r="BO54" s="222"/>
      <c r="BP54" s="222"/>
      <c r="BQ54" s="222"/>
      <c r="BR54" s="188"/>
    </row>
    <row r="55" spans="2:70" s="195" customFormat="1" ht="15" customHeight="1">
      <c r="B55" s="719" t="str">
        <f>IF(D47="","",IF($B$25="","",$B$25))</f>
        <v/>
      </c>
      <c r="C55" s="184" t="str">
        <f>IF(D47="","","計画")</f>
        <v>計画</v>
      </c>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184">
        <f>IF(D47="","",COUNTIF(D55:AH55,"○"))</f>
        <v>0</v>
      </c>
      <c r="AJ55" s="193">
        <f>IF(D47="","",31-COUNTIF(D49:AH49,"")-COUNTIF(D49:AH49,"休")-COUNTIF(D55:AI55,"/"))</f>
        <v>30</v>
      </c>
      <c r="AK55" s="194">
        <f>IF(D47="","",IFERROR(AI55/AJ55,""))</f>
        <v>0</v>
      </c>
      <c r="AL55" s="295" t="str" cm="1">
        <f t="array" ref="AL55">_xlfn.IFS(OR(D47="",AJ55=0),"",
      COUNTIFS(D49:AH49,"日",D55:AH55,"")+COUNTIFS(D49:AH49,"日",D55:AH55,"○")+COUNTIFS(D49:AH49,"土",D55:AH55,"")+COUNTIFS(D49:AH49,"土",D55:AH55,"○")&lt;=COUNTIF(D55:AH55,"○"),"○",
        AI55/AJ55&gt;=2/7,"○",
         TRUE,"NG")</f>
        <v>NG</v>
      </c>
      <c r="AN55" s="184">
        <f>IF(D47="","",AN40+AI55)</f>
        <v>0</v>
      </c>
      <c r="AO55" s="193">
        <f>IF(D47="","",AO40+AJ55)</f>
        <v>87</v>
      </c>
      <c r="AP55" s="194">
        <f t="shared" si="4"/>
        <v>0</v>
      </c>
      <c r="AQ55" s="301" t="str">
        <f>IF(D47="","",IF(D62="",IF(AN55/AO55&gt;=2/7,"OK","NG"),"-"))</f>
        <v>-</v>
      </c>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196"/>
    </row>
    <row r="56" spans="2:70" s="195" customFormat="1" ht="15" customHeight="1" thickBot="1">
      <c r="B56" s="720"/>
      <c r="C56" s="197" t="str">
        <f>IF(D47="","","実施")</f>
        <v>実施</v>
      </c>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7">
        <f>IF(D47="","",COUNTIF(D56:AH56,"●"))</f>
        <v>0</v>
      </c>
      <c r="AJ56" s="198">
        <f>IF(D47="","",31-COUNTIF(D49:AH49,"")-COUNTIF(D49:AH49,"休")-COUNTIF(D56:AI56,"/"))</f>
        <v>30</v>
      </c>
      <c r="AK56" s="199">
        <f>IF(D47="","",IFERROR(AI56/AJ56,""))</f>
        <v>0</v>
      </c>
      <c r="AL56" s="298" t="str" cm="1">
        <f t="array" ref="AL56">_xlfn.IFS(OR(D47="",AJ56=0),"",
      COUNTIFS(D49:AH49,"日",D56:AH56,"")+COUNTIFS(D49:AH49,"日",D56:AH56,"●")+COUNTIFS(D49:AH49,"土",D56:AH56,"")+COUNTIFS(D49:AH49,"土",D56:AH56,"●")&lt;=COUNTIF(D56:AH56,"●"),"○",
        AI56/AJ56&gt;=2/7,"○",
         TRUE,"NG")</f>
        <v>NG</v>
      </c>
      <c r="AN56" s="197">
        <f>IF(D47="","",AN41+AI56)</f>
        <v>0</v>
      </c>
      <c r="AO56" s="198">
        <f>IF(D47="","",AO41+AJ56)</f>
        <v>87</v>
      </c>
      <c r="AP56" s="199">
        <f t="shared" si="4"/>
        <v>0</v>
      </c>
      <c r="AQ56" s="302" t="str">
        <f>IF(D47="","",IF(D62="",IF(AN56/AO56&gt;=2/7,"OK","NG"),"-"))</f>
        <v>-</v>
      </c>
      <c r="AR56" s="222"/>
      <c r="AS56" s="222"/>
      <c r="AT56" s="222"/>
      <c r="AU56" s="222"/>
      <c r="AV56" s="222"/>
      <c r="AW56" s="222"/>
      <c r="AX56" s="222"/>
      <c r="AY56" s="222"/>
      <c r="AZ56" s="222"/>
      <c r="BA56" s="222"/>
      <c r="BB56" s="222"/>
      <c r="BC56" s="222"/>
      <c r="BD56" s="222"/>
      <c r="BE56" s="222"/>
      <c r="BF56" s="222"/>
      <c r="BG56" s="222"/>
      <c r="BH56" s="222"/>
      <c r="BI56" s="222"/>
      <c r="BJ56" s="222"/>
      <c r="BK56" s="222"/>
      <c r="BL56" s="222"/>
      <c r="BM56" s="222"/>
      <c r="BN56" s="222"/>
      <c r="BO56" s="222"/>
      <c r="BP56" s="222"/>
      <c r="BQ56" s="222"/>
      <c r="BR56" s="188"/>
    </row>
    <row r="57" spans="2:70" s="195" customFormat="1" ht="15" customHeight="1">
      <c r="B57" s="719" t="str">
        <f>IF(D47="","",IF($B$27="","",$B$27))</f>
        <v/>
      </c>
      <c r="C57" s="184" t="str">
        <f>IF(D47="","","計画")</f>
        <v>計画</v>
      </c>
      <c r="D57" s="193"/>
      <c r="E57" s="193"/>
      <c r="F57" s="193"/>
      <c r="G57" s="193"/>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c r="AI57" s="184">
        <f>IF(D47="","",COUNTIF(D57:AH57,"○"))</f>
        <v>0</v>
      </c>
      <c r="AJ57" s="193">
        <f>IF(D47="","",31-COUNTIF(D49:AH49,"")-COUNTIF(D49:AH49,"休")-COUNTIF(D57:AI57,"/"))</f>
        <v>30</v>
      </c>
      <c r="AK57" s="194">
        <f>IF(D47="","",IFERROR(AI57/AJ57,""))</f>
        <v>0</v>
      </c>
      <c r="AL57" s="295" t="str" cm="1">
        <f t="array" ref="AL57">_xlfn.IFS(OR(D47="",AJ57=0),"",
      COUNTIFS(D49:AH49,"日",D57:AH57,"")+COUNTIFS(D49:AH49,"日",D57:AH57,"○")+COUNTIFS(D49:AH49,"土",D57:AH57,"")+COUNTIFS(D49:AH49,"土",D57:AH57,"○")&lt;=COUNTIF(D57:AH57,"○"),"○",
        AI57/AJ57&gt;=2/7,"○",
         TRUE,"NG")</f>
        <v>NG</v>
      </c>
      <c r="AN57" s="184">
        <f>IF(D47="","",AN42+AI57)</f>
        <v>0</v>
      </c>
      <c r="AO57" s="193">
        <f>IF(D47="","",AO42+AJ57)</f>
        <v>87</v>
      </c>
      <c r="AP57" s="194">
        <f t="shared" si="4"/>
        <v>0</v>
      </c>
      <c r="AQ57" s="301" t="str">
        <f>IF(D47="","",IF(D62="",IF(AN57/AO57&gt;=2/7,"OK","NG"),"-"))</f>
        <v>-</v>
      </c>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196"/>
    </row>
    <row r="58" spans="2:70" s="195" customFormat="1" ht="15" customHeight="1" thickBot="1">
      <c r="B58" s="720"/>
      <c r="C58" s="197" t="str">
        <f>IF(D47="","","実施")</f>
        <v>実施</v>
      </c>
      <c r="D58" s="198"/>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7">
        <f>IF(D47="","",COUNTIF(D58:AH58,"●"))</f>
        <v>0</v>
      </c>
      <c r="AJ58" s="198">
        <f>IF(D47="","",31-COUNTIF(D49:AH49,"")-COUNTIF(D49:AH49,"休")-COUNTIF(D58:AI58,"/"))</f>
        <v>30</v>
      </c>
      <c r="AK58" s="199">
        <f>IF(D47="","",IFERROR(AI58/AJ58,""))</f>
        <v>0</v>
      </c>
      <c r="AL58" s="298" t="str" cm="1">
        <f t="array" ref="AL58">_xlfn.IFS(OR(D47="",AJ58=0),"",
      COUNTIFS(D49:AH49,"日",D58:AH58,"")+COUNTIFS(D49:AH49,"日",D58:AH58,"●")+COUNTIFS(D49:AH49,"土",D58:AH58,"")+COUNTIFS(D49:AH49,"土",D58:AH58,"●")&lt;=COUNTIF(D58:AH58,"●"),"○",
        AI58/AJ58&gt;=2/7,"○",
         TRUE,"NG")</f>
        <v>NG</v>
      </c>
      <c r="AN58" s="197">
        <f>IF(D47="","",AN43+AI58)</f>
        <v>0</v>
      </c>
      <c r="AO58" s="198">
        <f>IF(D47="","",AO43+AJ58)</f>
        <v>87</v>
      </c>
      <c r="AP58" s="199">
        <f t="shared" si="4"/>
        <v>0</v>
      </c>
      <c r="AQ58" s="302" t="str">
        <f>IF(D47="","",IF(D62="",IF(AN58/AO58&gt;=2/7,"OK","NG"),"-"))</f>
        <v>-</v>
      </c>
      <c r="AR58" s="222"/>
      <c r="AS58" s="222"/>
      <c r="AT58" s="222"/>
      <c r="AU58" s="222"/>
      <c r="AV58" s="222"/>
      <c r="AW58" s="222"/>
      <c r="AX58" s="222"/>
      <c r="AY58" s="222"/>
      <c r="AZ58" s="222"/>
      <c r="BA58" s="222"/>
      <c r="BB58" s="222"/>
      <c r="BC58" s="222"/>
      <c r="BD58" s="222"/>
      <c r="BE58" s="222"/>
      <c r="BF58" s="222"/>
      <c r="BG58" s="222"/>
      <c r="BH58" s="222"/>
      <c r="BI58" s="222"/>
      <c r="BJ58" s="222"/>
      <c r="BK58" s="222"/>
      <c r="BL58" s="222"/>
      <c r="BM58" s="222"/>
      <c r="BN58" s="222"/>
      <c r="BO58" s="222"/>
      <c r="BP58" s="222"/>
      <c r="BQ58" s="222"/>
      <c r="BR58" s="188"/>
    </row>
    <row r="59" spans="2:70" s="195" customFormat="1" ht="15" customHeight="1">
      <c r="B59" s="719" t="str">
        <f>IF(D47="","",IF($B$29="","",$B$29))</f>
        <v/>
      </c>
      <c r="C59" s="184" t="str">
        <f>IF(D47="","","計画")</f>
        <v>計画</v>
      </c>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84">
        <f>IF(D47="","",COUNTIF(D59:AH59,"○"))</f>
        <v>0</v>
      </c>
      <c r="AJ59" s="193">
        <f>IF(D47="","",31-COUNTIF(D49:AH49,"")-COUNTIF(D49:AH49,"休")-COUNTIF(D59:AI59,"/"))</f>
        <v>30</v>
      </c>
      <c r="AK59" s="194">
        <f>IF(D47="","",IFERROR(AI59/AJ59,""))</f>
        <v>0</v>
      </c>
      <c r="AL59" s="295" t="str" cm="1">
        <f t="array" ref="AL59">_xlfn.IFS(OR(D47="",AJ59=0),"",
      COUNTIFS(D49:AH49,"日",D59:AH59,"")+COUNTIFS(D49:AH49,"日",D59:AH59,"○")+COUNTIFS(D49:AH49,"土",D59:AH59,"")+COUNTIFS(D49:AH49,"土",D59:AH59,"○")&lt;=COUNTIF(D59:AH59,"○"),"○",
        AI59/AJ59&gt;=2/7,"○",
         TRUE,"NG")</f>
        <v>NG</v>
      </c>
      <c r="AN59" s="184">
        <f>IF(D47="","",AN44+AI59)</f>
        <v>0</v>
      </c>
      <c r="AO59" s="193">
        <f>IF(D47="","",AO44+AJ59)</f>
        <v>87</v>
      </c>
      <c r="AP59" s="194">
        <f t="shared" si="4"/>
        <v>0</v>
      </c>
      <c r="AQ59" s="301" t="str">
        <f>IF(D47="","",IF(D62="",IF(AN59/AO59&gt;=2/7,"OK","NG"),"-"))</f>
        <v>-</v>
      </c>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196"/>
    </row>
    <row r="60" spans="2:70" s="195" customFormat="1" ht="15" customHeight="1" thickBot="1">
      <c r="B60" s="720"/>
      <c r="C60" s="197" t="str">
        <f>IF(D47="","","実施")</f>
        <v>実施</v>
      </c>
      <c r="D60" s="198"/>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7">
        <f>IF(D47="","",COUNTIF(D60:AH60,"●"))</f>
        <v>0</v>
      </c>
      <c r="AJ60" s="198">
        <f>IF(D47="","",31-COUNTIF(D49:AH49,"")-COUNTIF(D49:AH49,"休")-COUNTIF(D60:AI60,"/"))</f>
        <v>30</v>
      </c>
      <c r="AK60" s="199">
        <f>IF(D47="","",IFERROR(AI60/AJ60,""))</f>
        <v>0</v>
      </c>
      <c r="AL60" s="298" t="str" cm="1">
        <f t="array" ref="AL60">_xlfn.IFS(OR(D47="",AJ60=0),"",
      COUNTIFS(D49:AH49,"日",D60:AH60,"")+COUNTIFS(D49:AH49,"日",D60:AH60,"●")+COUNTIFS(D49:AH49,"土",D60:AH60,"")+COUNTIFS(D49:AH49,"土",D60:AH60,"●")&lt;=COUNTIF(D60:AH60,"●"),"○",
        AI60/AJ60&gt;=2/7,"○",
         TRUE,"NG")</f>
        <v>NG</v>
      </c>
      <c r="AN60" s="197">
        <f>IF(D47="","",AN45+AI60)</f>
        <v>0</v>
      </c>
      <c r="AO60" s="198">
        <f>IF(D47="","",AO45+AJ60)</f>
        <v>87</v>
      </c>
      <c r="AP60" s="199">
        <f t="shared" si="4"/>
        <v>0</v>
      </c>
      <c r="AQ60" s="302" t="str">
        <f>IF(D47="","",IF(D62="",IF(AN60/AO60&gt;=2/7,"OK","NG"),"-"))</f>
        <v>-</v>
      </c>
      <c r="AR60" s="222"/>
      <c r="AS60" s="222"/>
      <c r="AT60" s="222"/>
      <c r="AU60" s="222"/>
      <c r="AV60" s="222"/>
      <c r="AW60" s="222"/>
      <c r="AX60" s="222"/>
      <c r="AY60" s="222"/>
      <c r="AZ60" s="222"/>
      <c r="BA60" s="222"/>
      <c r="BB60" s="222"/>
      <c r="BC60" s="222"/>
      <c r="BD60" s="222"/>
      <c r="BE60" s="222"/>
      <c r="BF60" s="222"/>
      <c r="BG60" s="222"/>
      <c r="BH60" s="222"/>
      <c r="BI60" s="222"/>
      <c r="BJ60" s="222"/>
      <c r="BK60" s="222"/>
      <c r="BL60" s="222"/>
      <c r="BM60" s="222"/>
      <c r="BN60" s="222"/>
      <c r="BO60" s="222"/>
      <c r="BP60" s="222"/>
      <c r="BQ60" s="222"/>
      <c r="BR60" s="188"/>
    </row>
    <row r="61" spans="2:70" ht="18" customHeight="1" thickBot="1">
      <c r="AQ61" s="195"/>
      <c r="AR61" s="195"/>
      <c r="AS61" s="195"/>
      <c r="AT61" s="195"/>
      <c r="AU61" s="195"/>
      <c r="AV61" s="195"/>
      <c r="AW61" s="195"/>
      <c r="AX61" s="195"/>
      <c r="AY61" s="195"/>
      <c r="AZ61" s="195"/>
      <c r="BA61" s="195"/>
      <c r="BB61" s="195"/>
      <c r="BC61" s="195"/>
      <c r="BD61" s="195"/>
      <c r="BE61" s="195"/>
      <c r="BF61" s="195"/>
      <c r="BG61" s="195"/>
      <c r="BH61" s="195"/>
      <c r="BI61" s="195"/>
      <c r="BJ61" s="195"/>
      <c r="BK61" s="195"/>
      <c r="BL61" s="195"/>
      <c r="BM61" s="195"/>
      <c r="BN61" s="195"/>
      <c r="BO61" s="195"/>
      <c r="BP61" s="195"/>
      <c r="BQ61" s="195"/>
      <c r="BR61" s="200"/>
    </row>
    <row r="62" spans="2:70" ht="16.899999999999999" customHeight="1">
      <c r="C62" s="183" t="str">
        <f>IF(D62="","","月")</f>
        <v>月</v>
      </c>
      <c r="D62" s="689">
        <f>IFERROR(IF(EOMONTH(D47,0)+1&gt;$K$5,"",EOMONTH(D47,0)+1),"")</f>
        <v>45931</v>
      </c>
      <c r="E62" s="690"/>
      <c r="F62" s="690"/>
      <c r="G62" s="690"/>
      <c r="H62" s="690"/>
      <c r="I62" s="690"/>
      <c r="J62" s="690"/>
      <c r="K62" s="690"/>
      <c r="L62" s="690"/>
      <c r="M62" s="690"/>
      <c r="N62" s="690"/>
      <c r="O62" s="690"/>
      <c r="P62" s="690"/>
      <c r="Q62" s="690"/>
      <c r="R62" s="690"/>
      <c r="S62" s="690"/>
      <c r="T62" s="690"/>
      <c r="U62" s="690"/>
      <c r="V62" s="690"/>
      <c r="W62" s="690"/>
      <c r="X62" s="690"/>
      <c r="Y62" s="690"/>
      <c r="Z62" s="690"/>
      <c r="AA62" s="690"/>
      <c r="AB62" s="690"/>
      <c r="AC62" s="690"/>
      <c r="AD62" s="690"/>
      <c r="AE62" s="690"/>
      <c r="AF62" s="690"/>
      <c r="AG62" s="690"/>
      <c r="AH62" s="690"/>
      <c r="AI62" s="691" t="str">
        <f>IF(D62="","","月単位")</f>
        <v>月単位</v>
      </c>
      <c r="AJ62" s="692"/>
      <c r="AK62" s="692"/>
      <c r="AL62" s="693"/>
      <c r="AM62" s="694"/>
      <c r="AN62" s="706" t="str">
        <f>IF(D62="","","累計")</f>
        <v>累計</v>
      </c>
      <c r="AO62" s="707"/>
      <c r="AP62" s="707"/>
      <c r="AQ62" s="708"/>
      <c r="AR62" s="293"/>
      <c r="AS62" s="293"/>
      <c r="AT62" s="293"/>
      <c r="AU62" s="293"/>
      <c r="AV62" s="293"/>
      <c r="AW62" s="293"/>
      <c r="AX62" s="293"/>
      <c r="AY62" s="293"/>
      <c r="AZ62" s="293"/>
      <c r="BA62" s="293"/>
      <c r="BB62" s="293"/>
      <c r="BC62" s="293"/>
      <c r="BD62" s="293"/>
      <c r="BE62" s="293"/>
      <c r="BF62" s="293"/>
      <c r="BG62" s="293"/>
      <c r="BH62" s="293"/>
      <c r="BI62" s="293"/>
      <c r="BJ62" s="293"/>
      <c r="BK62" s="293"/>
      <c r="BL62" s="293"/>
      <c r="BM62" s="293"/>
      <c r="BN62" s="293"/>
      <c r="BO62" s="293"/>
      <c r="BP62" s="293"/>
      <c r="BQ62" s="293"/>
    </row>
    <row r="63" spans="2:70" ht="15" customHeight="1">
      <c r="C63" s="184" t="str">
        <f>IF(D62="","","日")</f>
        <v>日</v>
      </c>
      <c r="D63" s="185" cm="1">
        <f t="array" ref="D63">_xlfn.IFS($D62="","",
  $D62+COLUMN(D63)-COLUMN($C63)-1&gt;$K$5,"",
   $D62+COLUMN(D63)-COLUMN($C63)-1&gt;=EOMONTH($D62,0)+1,"",
    TRUE,$D62+COLUMN(D63)-COLUMN($C63)-1)</f>
        <v>45931</v>
      </c>
      <c r="E63" s="185" cm="1">
        <f t="array" ref="E63">_xlfn.IFS($D62="","",
  $D62+COLUMN(E63)-COLUMN($C63)-1&gt;$K$5,"",
   $D62+COLUMN(E63)-COLUMN($C63)-1&gt;=EOMONTH($D62,0)+1,"",
    TRUE,$D62+COLUMN(E63)-COLUMN($C63)-1)</f>
        <v>45932</v>
      </c>
      <c r="F63" s="185" cm="1">
        <f t="array" ref="F63">_xlfn.IFS($D62="","",
  $D62+COLUMN(F63)-COLUMN($C63)-1&gt;$K$5,"",
   $D62+COLUMN(F63)-COLUMN($C63)-1&gt;=EOMONTH($D62,0)+1,"",
    TRUE,$D62+COLUMN(F63)-COLUMN($C63)-1)</f>
        <v>45933</v>
      </c>
      <c r="G63" s="185" cm="1">
        <f t="array" ref="G63">_xlfn.IFS($D62="","",
  $D62+COLUMN(G63)-COLUMN($C63)-1&gt;$K$5,"",
   $D62+COLUMN(G63)-COLUMN($C63)-1&gt;=EOMONTH($D62,0)+1,"",
    TRUE,$D62+COLUMN(G63)-COLUMN($C63)-1)</f>
        <v>45934</v>
      </c>
      <c r="H63" s="185" cm="1">
        <f t="array" ref="H63">_xlfn.IFS($D62="","",
  $D62+COLUMN(H63)-COLUMN($C63)-1&gt;$K$5,"",
   $D62+COLUMN(H63)-COLUMN($C63)-1&gt;=EOMONTH($D62,0)+1,"",
    TRUE,$D62+COLUMN(H63)-COLUMN($C63)-1)</f>
        <v>45935</v>
      </c>
      <c r="I63" s="185" cm="1">
        <f t="array" ref="I63">_xlfn.IFS($D62="","",
  $D62+COLUMN(I63)-COLUMN($C63)-1&gt;$K$5,"",
   $D62+COLUMN(I63)-COLUMN($C63)-1&gt;=EOMONTH($D62,0)+1,"",
    TRUE,$D62+COLUMN(I63)-COLUMN($C63)-1)</f>
        <v>45936</v>
      </c>
      <c r="J63" s="185" cm="1">
        <f t="array" ref="J63">_xlfn.IFS($D62="","",
  $D62+COLUMN(J63)-COLUMN($C63)-1&gt;$K$5,"",
   $D62+COLUMN(J63)-COLUMN($C63)-1&gt;=EOMONTH($D62,0)+1,"",
    TRUE,$D62+COLUMN(J63)-COLUMN($C63)-1)</f>
        <v>45937</v>
      </c>
      <c r="K63" s="185" cm="1">
        <f t="array" ref="K63">_xlfn.IFS($D62="","",
  $D62+COLUMN(K63)-COLUMN($C63)-1&gt;$K$5,"",
   $D62+COLUMN(K63)-COLUMN($C63)-1&gt;=EOMONTH($D62,0)+1,"",
    TRUE,$D62+COLUMN(K63)-COLUMN($C63)-1)</f>
        <v>45938</v>
      </c>
      <c r="L63" s="185" cm="1">
        <f t="array" ref="L63">_xlfn.IFS($D62="","",
  $D62+COLUMN(L63)-COLUMN($C63)-1&gt;$K$5,"",
   $D62+COLUMN(L63)-COLUMN($C63)-1&gt;=EOMONTH($D62,0)+1,"",
    TRUE,$D62+COLUMN(L63)-COLUMN($C63)-1)</f>
        <v>45939</v>
      </c>
      <c r="M63" s="185" cm="1">
        <f t="array" ref="M63">_xlfn.IFS($D62="","",
  $D62+COLUMN(M63)-COLUMN($C63)-1&gt;$K$5,"",
   $D62+COLUMN(M63)-COLUMN($C63)-1&gt;=EOMONTH($D62,0)+1,"",
    TRUE,$D62+COLUMN(M63)-COLUMN($C63)-1)</f>
        <v>45940</v>
      </c>
      <c r="N63" s="185" cm="1">
        <f t="array" ref="N63">_xlfn.IFS($D62="","",
  $D62+COLUMN(N63)-COLUMN($C63)-1&gt;$K$5,"",
   $D62+COLUMN(N63)-COLUMN($C63)-1&gt;=EOMONTH($D62,0)+1,"",
    TRUE,$D62+COLUMN(N63)-COLUMN($C63)-1)</f>
        <v>45941</v>
      </c>
      <c r="O63" s="185" cm="1">
        <f t="array" ref="O63">_xlfn.IFS($D62="","",
  $D62+COLUMN(O63)-COLUMN($C63)-1&gt;$K$5,"",
   $D62+COLUMN(O63)-COLUMN($C63)-1&gt;=EOMONTH($D62,0)+1,"",
    TRUE,$D62+COLUMN(O63)-COLUMN($C63)-1)</f>
        <v>45942</v>
      </c>
      <c r="P63" s="185" cm="1">
        <f t="array" ref="P63">_xlfn.IFS($D62="","",
  $D62+COLUMN(P63)-COLUMN($C63)-1&gt;$K$5,"",
   $D62+COLUMN(P63)-COLUMN($C63)-1&gt;=EOMONTH($D62,0)+1,"",
    TRUE,$D62+COLUMN(P63)-COLUMN($C63)-1)</f>
        <v>45943</v>
      </c>
      <c r="Q63" s="185" cm="1">
        <f t="array" ref="Q63">_xlfn.IFS($D62="","",
  $D62+COLUMN(Q63)-COLUMN($C63)-1&gt;$K$5,"",
   $D62+COLUMN(Q63)-COLUMN($C63)-1&gt;=EOMONTH($D62,0)+1,"",
    TRUE,$D62+COLUMN(Q63)-COLUMN($C63)-1)</f>
        <v>45944</v>
      </c>
      <c r="R63" s="185" cm="1">
        <f t="array" ref="R63">_xlfn.IFS($D62="","",
  $D62+COLUMN(R63)-COLUMN($C63)-1&gt;$K$5,"",
   $D62+COLUMN(R63)-COLUMN($C63)-1&gt;=EOMONTH($D62,0)+1,"",
    TRUE,$D62+COLUMN(R63)-COLUMN($C63)-1)</f>
        <v>45945</v>
      </c>
      <c r="S63" s="185" cm="1">
        <f t="array" ref="S63">_xlfn.IFS($D62="","",
  $D62+COLUMN(S63)-COLUMN($C63)-1&gt;$K$5,"",
   $D62+COLUMN(S63)-COLUMN($C63)-1&gt;=EOMONTH($D62,0)+1,"",
    TRUE,$D62+COLUMN(S63)-COLUMN($C63)-1)</f>
        <v>45946</v>
      </c>
      <c r="T63" s="185" cm="1">
        <f t="array" ref="T63">_xlfn.IFS($D62="","",
  $D62+COLUMN(T63)-COLUMN($C63)-1&gt;$K$5,"",
   $D62+COLUMN(T63)-COLUMN($C63)-1&gt;=EOMONTH($D62,0)+1,"",
    TRUE,$D62+COLUMN(T63)-COLUMN($C63)-1)</f>
        <v>45947</v>
      </c>
      <c r="U63" s="185" cm="1">
        <f t="array" ref="U63">_xlfn.IFS($D62="","",
  $D62+COLUMN(U63)-COLUMN($C63)-1&gt;$K$5,"",
   $D62+COLUMN(U63)-COLUMN($C63)-1&gt;=EOMONTH($D62,0)+1,"",
    TRUE,$D62+COLUMN(U63)-COLUMN($C63)-1)</f>
        <v>45948</v>
      </c>
      <c r="V63" s="185" cm="1">
        <f t="array" ref="V63">_xlfn.IFS($D62="","",
  $D62+COLUMN(V63)-COLUMN($C63)-1&gt;$K$5,"",
   $D62+COLUMN(V63)-COLUMN($C63)-1&gt;=EOMONTH($D62,0)+1,"",
    TRUE,$D62+COLUMN(V63)-COLUMN($C63)-1)</f>
        <v>45949</v>
      </c>
      <c r="W63" s="185" cm="1">
        <f t="array" ref="W63">_xlfn.IFS($D62="","",
  $D62+COLUMN(W63)-COLUMN($C63)-1&gt;$K$5,"",
   $D62+COLUMN(W63)-COLUMN($C63)-1&gt;=EOMONTH($D62,0)+1,"",
    TRUE,$D62+COLUMN(W63)-COLUMN($C63)-1)</f>
        <v>45950</v>
      </c>
      <c r="X63" s="185" cm="1">
        <f t="array" ref="X63">_xlfn.IFS($D62="","",
  $D62+COLUMN(X63)-COLUMN($C63)-1&gt;$K$5,"",
   $D62+COLUMN(X63)-COLUMN($C63)-1&gt;=EOMONTH($D62,0)+1,"",
    TRUE,$D62+COLUMN(X63)-COLUMN($C63)-1)</f>
        <v>45951</v>
      </c>
      <c r="Y63" s="185" cm="1">
        <f t="array" ref="Y63">_xlfn.IFS($D62="","",
  $D62+COLUMN(Y63)-COLUMN($C63)-1&gt;$K$5,"",
   $D62+COLUMN(Y63)-COLUMN($C63)-1&gt;=EOMONTH($D62,0)+1,"",
    TRUE,$D62+COLUMN(Y63)-COLUMN($C63)-1)</f>
        <v>45952</v>
      </c>
      <c r="Z63" s="185" cm="1">
        <f t="array" ref="Z63">_xlfn.IFS($D62="","",
  $D62+COLUMN(Z63)-COLUMN($C63)-1&gt;$K$5,"",
   $D62+COLUMN(Z63)-COLUMN($C63)-1&gt;=EOMONTH($D62,0)+1,"",
    TRUE,$D62+COLUMN(Z63)-COLUMN($C63)-1)</f>
        <v>45953</v>
      </c>
      <c r="AA63" s="185" cm="1">
        <f t="array" ref="AA63">_xlfn.IFS($D62="","",
  $D62+COLUMN(AA63)-COLUMN($C63)-1&gt;$K$5,"",
   $D62+COLUMN(AA63)-COLUMN($C63)-1&gt;=EOMONTH($D62,0)+1,"",
    TRUE,$D62+COLUMN(AA63)-COLUMN($C63)-1)</f>
        <v>45954</v>
      </c>
      <c r="AB63" s="185" cm="1">
        <f t="array" ref="AB63">_xlfn.IFS($D62="","",
  $D62+COLUMN(AB63)-COLUMN($C63)-1&gt;$K$5,"",
   $D62+COLUMN(AB63)-COLUMN($C63)-1&gt;=EOMONTH($D62,0)+1,"",
    TRUE,$D62+COLUMN(AB63)-COLUMN($C63)-1)</f>
        <v>45955</v>
      </c>
      <c r="AC63" s="185" cm="1">
        <f t="array" ref="AC63">_xlfn.IFS($D62="","",
  $D62+COLUMN(AC63)-COLUMN($C63)-1&gt;$K$5,"",
   $D62+COLUMN(AC63)-COLUMN($C63)-1&gt;=EOMONTH($D62,0)+1,"",
    TRUE,$D62+COLUMN(AC63)-COLUMN($C63)-1)</f>
        <v>45956</v>
      </c>
      <c r="AD63" s="185" cm="1">
        <f t="array" ref="AD63">_xlfn.IFS($D62="","",
  $D62+COLUMN(AD63)-COLUMN($C63)-1&gt;$K$5,"",
   $D62+COLUMN(AD63)-COLUMN($C63)-1&gt;=EOMONTH($D62,0)+1,"",
    TRUE,$D62+COLUMN(AD63)-COLUMN($C63)-1)</f>
        <v>45957</v>
      </c>
      <c r="AE63" s="185" cm="1">
        <f t="array" ref="AE63">_xlfn.IFS($D62="","",
  $D62+COLUMN(AE63)-COLUMN($C63)-1&gt;$K$5,"",
   $D62+COLUMN(AE63)-COLUMN($C63)-1&gt;=EOMONTH($D62,0)+1,"",
    TRUE,$D62+COLUMN(AE63)-COLUMN($C63)-1)</f>
        <v>45958</v>
      </c>
      <c r="AF63" s="185" cm="1">
        <f t="array" ref="AF63">_xlfn.IFS($D62="","",
  $D62+COLUMN(AF63)-COLUMN($C63)-1&gt;$K$5,"",
   $D62+COLUMN(AF63)-COLUMN($C63)-1&gt;=EOMONTH($D62,0)+1,"",
    TRUE,$D62+COLUMN(AF63)-COLUMN($C63)-1)</f>
        <v>45959</v>
      </c>
      <c r="AG63" s="185" cm="1">
        <f t="array" ref="AG63">_xlfn.IFS($D62="","",
  $D62+COLUMN(AG63)-COLUMN($C63)-1&gt;$K$5,"",
   $D62+COLUMN(AG63)-COLUMN($C63)-1&gt;=EOMONTH($D62,0)+1,"",
    TRUE,$D62+COLUMN(AG63)-COLUMN($C63)-1)</f>
        <v>45960</v>
      </c>
      <c r="AH63" s="185" cm="1">
        <f t="array" ref="AH63">_xlfn.IFS($D62="","",
  $D62+COLUMN(AH63)-COLUMN($C63)-1&gt;$K$5,"",
   $D62+COLUMN(AH63)-COLUMN($C63)-1&gt;=EOMONTH($D62,0)+1,"",
    TRUE,$D62+COLUMN(AH63)-COLUMN($C63)-1)</f>
        <v>45961</v>
      </c>
      <c r="AI63" s="709" t="str">
        <f>IF(D62="","","閉所日数計")</f>
        <v>閉所日数計</v>
      </c>
      <c r="AJ63" s="710" t="str">
        <f>IF(D62="","","対象日数計")</f>
        <v>対象日数計</v>
      </c>
      <c r="AK63" s="710" t="str">
        <f>IF(D62="","","現場閉所率")</f>
        <v>現場閉所率</v>
      </c>
      <c r="AL63" s="711" t="str">
        <f>IF(D62="","","達成状況")</f>
        <v>達成状況</v>
      </c>
      <c r="AM63" s="695"/>
      <c r="AN63" s="696" t="str">
        <f>IF(D62="","","閉所日数計")</f>
        <v>閉所日数計</v>
      </c>
      <c r="AO63" s="699" t="str">
        <f>IF(D62="","","対象日数計")</f>
        <v>対象日数計</v>
      </c>
      <c r="AP63" s="699" t="str">
        <f>IF(D62="","","現場閉所率")</f>
        <v>現場閉所率</v>
      </c>
      <c r="AQ63" s="712" t="str" cm="1">
        <f t="array" ref="AQ63">_xlfn.IFS(D62="","",D77="","達成状況",TRUE,"-")</f>
        <v>-</v>
      </c>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0"/>
    </row>
    <row r="64" spans="2:70" ht="15" customHeight="1">
      <c r="C64" s="184" t="str">
        <f>IF(D62="","","曜日")</f>
        <v>曜日</v>
      </c>
      <c r="D64" s="187" t="str" cm="1">
        <f t="array" ref="D64">_xlfn.IFS(D63="","",COUNTIF(休み,D63)&gt;0,"休",OR(WEEKDAY(D63)=1,WEEKDAY(D63)=7),TEXT(D63,"aaa"),COUNTIF(祝日,D63)&gt;0,"祝",TRUE,TEXT(D63,"aaa"))</f>
        <v>水</v>
      </c>
      <c r="E64" s="187" t="str" cm="1">
        <f t="array" ref="E64">_xlfn.IFS(E63="","",COUNTIF(休み,E63)&gt;0,"休",OR(WEEKDAY(E63)=1,WEEKDAY(E63)=7),TEXT(E63,"aaa"),COUNTIF(祝日,E63)&gt;0,"祝",TRUE,TEXT(E63,"aaa"))</f>
        <v>木</v>
      </c>
      <c r="F64" s="187" t="str" cm="1">
        <f t="array" ref="F64">_xlfn.IFS(F63="","",COUNTIF(休み,F63)&gt;0,"休",OR(WEEKDAY(F63)=1,WEEKDAY(F63)=7),TEXT(F63,"aaa"),COUNTIF(祝日,F63)&gt;0,"祝",TRUE,TEXT(F63,"aaa"))</f>
        <v>金</v>
      </c>
      <c r="G64" s="187" t="str" cm="1">
        <f t="array" ref="G64">_xlfn.IFS(G63="","",COUNTIF(休み,G63)&gt;0,"休",OR(WEEKDAY(G63)=1,WEEKDAY(G63)=7),TEXT(G63,"aaa"),COUNTIF(祝日,G63)&gt;0,"祝",TRUE,TEXT(G63,"aaa"))</f>
        <v>土</v>
      </c>
      <c r="H64" s="187" t="str" cm="1">
        <f t="array" ref="H64">_xlfn.IFS(H63="","",COUNTIF(休み,H63)&gt;0,"休",OR(WEEKDAY(H63)=1,WEEKDAY(H63)=7),TEXT(H63,"aaa"),COUNTIF(祝日,H63)&gt;0,"祝",TRUE,TEXT(H63,"aaa"))</f>
        <v>日</v>
      </c>
      <c r="I64" s="187" t="str" cm="1">
        <f t="array" ref="I64">_xlfn.IFS(I63="","",COUNTIF(休み,I63)&gt;0,"休",OR(WEEKDAY(I63)=1,WEEKDAY(I63)=7),TEXT(I63,"aaa"),COUNTIF(祝日,I63)&gt;0,"祝",TRUE,TEXT(I63,"aaa"))</f>
        <v>月</v>
      </c>
      <c r="J64" s="187" t="str" cm="1">
        <f t="array" ref="J64">_xlfn.IFS(J63="","",COUNTIF(休み,J63)&gt;0,"休",OR(WEEKDAY(J63)=1,WEEKDAY(J63)=7),TEXT(J63,"aaa"),COUNTIF(祝日,J63)&gt;0,"祝",TRUE,TEXT(J63,"aaa"))</f>
        <v>火</v>
      </c>
      <c r="K64" s="187" t="str" cm="1">
        <f t="array" ref="K64">_xlfn.IFS(K63="","",COUNTIF(休み,K63)&gt;0,"休",OR(WEEKDAY(K63)=1,WEEKDAY(K63)=7),TEXT(K63,"aaa"),COUNTIF(祝日,K63)&gt;0,"祝",TRUE,TEXT(K63,"aaa"))</f>
        <v>水</v>
      </c>
      <c r="L64" s="187" t="str" cm="1">
        <f t="array" ref="L64">_xlfn.IFS(L63="","",COUNTIF(休み,L63)&gt;0,"休",OR(WEEKDAY(L63)=1,WEEKDAY(L63)=7),TEXT(L63,"aaa"),COUNTIF(祝日,L63)&gt;0,"祝",TRUE,TEXT(L63,"aaa"))</f>
        <v>木</v>
      </c>
      <c r="M64" s="187" t="str" cm="1">
        <f t="array" ref="M64">_xlfn.IFS(M63="","",COUNTIF(休み,M63)&gt;0,"休",OR(WEEKDAY(M63)=1,WEEKDAY(M63)=7),TEXT(M63,"aaa"),COUNTIF(祝日,M63)&gt;0,"祝",TRUE,TEXT(M63,"aaa"))</f>
        <v>金</v>
      </c>
      <c r="N64" s="187" t="str" cm="1">
        <f t="array" ref="N64">_xlfn.IFS(N63="","",COUNTIF(休み,N63)&gt;0,"休",OR(WEEKDAY(N63)=1,WEEKDAY(N63)=7),TEXT(N63,"aaa"),COUNTIF(祝日,N63)&gt;0,"祝",TRUE,TEXT(N63,"aaa"))</f>
        <v>土</v>
      </c>
      <c r="O64" s="187" t="str" cm="1">
        <f t="array" ref="O64">_xlfn.IFS(O63="","",COUNTIF(休み,O63)&gt;0,"休",OR(WEEKDAY(O63)=1,WEEKDAY(O63)=7),TEXT(O63,"aaa"),COUNTIF(祝日,O63)&gt;0,"祝",TRUE,TEXT(O63,"aaa"))</f>
        <v>日</v>
      </c>
      <c r="P64" s="187" t="str" cm="1">
        <f t="array" ref="P64">_xlfn.IFS(P63="","",COUNTIF(休み,P63)&gt;0,"休",OR(WEEKDAY(P63)=1,WEEKDAY(P63)=7),TEXT(P63,"aaa"),COUNTIF(祝日,P63)&gt;0,"祝",TRUE,TEXT(P63,"aaa"))</f>
        <v>祝</v>
      </c>
      <c r="Q64" s="187" t="str" cm="1">
        <f t="array" ref="Q64">_xlfn.IFS(Q63="","",COUNTIF(休み,Q63)&gt;0,"休",OR(WEEKDAY(Q63)=1,WEEKDAY(Q63)=7),TEXT(Q63,"aaa"),COUNTIF(祝日,Q63)&gt;0,"祝",TRUE,TEXT(Q63,"aaa"))</f>
        <v>火</v>
      </c>
      <c r="R64" s="187" t="str" cm="1">
        <f t="array" ref="R64">_xlfn.IFS(R63="","",COUNTIF(休み,R63)&gt;0,"休",OR(WEEKDAY(R63)=1,WEEKDAY(R63)=7),TEXT(R63,"aaa"),COUNTIF(祝日,R63)&gt;0,"祝",TRUE,TEXT(R63,"aaa"))</f>
        <v>水</v>
      </c>
      <c r="S64" s="187" t="str" cm="1">
        <f t="array" ref="S64">_xlfn.IFS(S63="","",COUNTIF(休み,S63)&gt;0,"休",OR(WEEKDAY(S63)=1,WEEKDAY(S63)=7),TEXT(S63,"aaa"),COUNTIF(祝日,S63)&gt;0,"祝",TRUE,TEXT(S63,"aaa"))</f>
        <v>木</v>
      </c>
      <c r="T64" s="187" t="str" cm="1">
        <f t="array" ref="T64">_xlfn.IFS(T63="","",COUNTIF(休み,T63)&gt;0,"休",OR(WEEKDAY(T63)=1,WEEKDAY(T63)=7),TEXT(T63,"aaa"),COUNTIF(祝日,T63)&gt;0,"祝",TRUE,TEXT(T63,"aaa"))</f>
        <v>金</v>
      </c>
      <c r="U64" s="187" t="str" cm="1">
        <f t="array" ref="U64">_xlfn.IFS(U63="","",COUNTIF(休み,U63)&gt;0,"休",OR(WEEKDAY(U63)=1,WEEKDAY(U63)=7),TEXT(U63,"aaa"),COUNTIF(祝日,U63)&gt;0,"祝",TRUE,TEXT(U63,"aaa"))</f>
        <v>土</v>
      </c>
      <c r="V64" s="187" t="str" cm="1">
        <f t="array" ref="V64">_xlfn.IFS(V63="","",COUNTIF(休み,V63)&gt;0,"休",OR(WEEKDAY(V63)=1,WEEKDAY(V63)=7),TEXT(V63,"aaa"),COUNTIF(祝日,V63)&gt;0,"祝",TRUE,TEXT(V63,"aaa"))</f>
        <v>日</v>
      </c>
      <c r="W64" s="187" t="str" cm="1">
        <f t="array" ref="W64">_xlfn.IFS(W63="","",COUNTIF(休み,W63)&gt;0,"休",OR(WEEKDAY(W63)=1,WEEKDAY(W63)=7),TEXT(W63,"aaa"),COUNTIF(祝日,W63)&gt;0,"祝",TRUE,TEXT(W63,"aaa"))</f>
        <v>月</v>
      </c>
      <c r="X64" s="187" t="str" cm="1">
        <f t="array" ref="X64">_xlfn.IFS(X63="","",COUNTIF(休み,X63)&gt;0,"休",OR(WEEKDAY(X63)=1,WEEKDAY(X63)=7),TEXT(X63,"aaa"),COUNTIF(祝日,X63)&gt;0,"祝",TRUE,TEXT(X63,"aaa"))</f>
        <v>火</v>
      </c>
      <c r="Y64" s="187" t="str" cm="1">
        <f t="array" ref="Y64">_xlfn.IFS(Y63="","",COUNTIF(休み,Y63)&gt;0,"休",OR(WEEKDAY(Y63)=1,WEEKDAY(Y63)=7),TEXT(Y63,"aaa"),COUNTIF(祝日,Y63)&gt;0,"祝",TRUE,TEXT(Y63,"aaa"))</f>
        <v>水</v>
      </c>
      <c r="Z64" s="187" t="str" cm="1">
        <f t="array" ref="Z64">_xlfn.IFS(Z63="","",COUNTIF(休み,Z63)&gt;0,"休",OR(WEEKDAY(Z63)=1,WEEKDAY(Z63)=7),TEXT(Z63,"aaa"),COUNTIF(祝日,Z63)&gt;0,"祝",TRUE,TEXT(Z63,"aaa"))</f>
        <v>木</v>
      </c>
      <c r="AA64" s="187" t="str" cm="1">
        <f t="array" ref="AA64">_xlfn.IFS(AA63="","",COUNTIF(休み,AA63)&gt;0,"休",OR(WEEKDAY(AA63)=1,WEEKDAY(AA63)=7),TEXT(AA63,"aaa"),COUNTIF(祝日,AA63)&gt;0,"祝",TRUE,TEXT(AA63,"aaa"))</f>
        <v>金</v>
      </c>
      <c r="AB64" s="187" t="str" cm="1">
        <f t="array" ref="AB64">_xlfn.IFS(AB63="","",COUNTIF(休み,AB63)&gt;0,"休",OR(WEEKDAY(AB63)=1,WEEKDAY(AB63)=7),TEXT(AB63,"aaa"),COUNTIF(祝日,AB63)&gt;0,"祝",TRUE,TEXT(AB63,"aaa"))</f>
        <v>土</v>
      </c>
      <c r="AC64" s="187" t="str" cm="1">
        <f t="array" ref="AC64">_xlfn.IFS(AC63="","",COUNTIF(休み,AC63)&gt;0,"休",OR(WEEKDAY(AC63)=1,WEEKDAY(AC63)=7),TEXT(AC63,"aaa"),COUNTIF(祝日,AC63)&gt;0,"祝",TRUE,TEXT(AC63,"aaa"))</f>
        <v>日</v>
      </c>
      <c r="AD64" s="187" t="str" cm="1">
        <f t="array" ref="AD64">_xlfn.IFS(AD63="","",COUNTIF(休み,AD63)&gt;0,"休",OR(WEEKDAY(AD63)=1,WEEKDAY(AD63)=7),TEXT(AD63,"aaa"),COUNTIF(祝日,AD63)&gt;0,"祝",TRUE,TEXT(AD63,"aaa"))</f>
        <v>月</v>
      </c>
      <c r="AE64" s="187" t="str" cm="1">
        <f t="array" ref="AE64">_xlfn.IFS(AE63="","",COUNTIF(休み,AE63)&gt;0,"休",OR(WEEKDAY(AE63)=1,WEEKDAY(AE63)=7),TEXT(AE63,"aaa"),COUNTIF(祝日,AE63)&gt;0,"祝",TRUE,TEXT(AE63,"aaa"))</f>
        <v>火</v>
      </c>
      <c r="AF64" s="187" t="str" cm="1">
        <f t="array" ref="AF64">_xlfn.IFS(AF63="","",COUNTIF(休み,AF63)&gt;0,"休",OR(WEEKDAY(AF63)=1,WEEKDAY(AF63)=7),TEXT(AF63,"aaa"),COUNTIF(祝日,AF63)&gt;0,"祝",TRUE,TEXT(AF63,"aaa"))</f>
        <v>水</v>
      </c>
      <c r="AG64" s="187" t="str" cm="1">
        <f t="array" ref="AG64">_xlfn.IFS(AG63="","",COUNTIF(休み,AG63)&gt;0,"休",OR(WEEKDAY(AG63)=1,WEEKDAY(AG63)=7),TEXT(AG63,"aaa"),COUNTIF(祝日,AG63)&gt;0,"祝",TRUE,TEXT(AG63,"aaa"))</f>
        <v>木</v>
      </c>
      <c r="AH64" s="187" t="str" cm="1">
        <f t="array" ref="AH64">_xlfn.IFS(AH63="","",COUNTIF(休み,AH63)&gt;0,"休",OR(WEEKDAY(AH63)=1,WEEKDAY(AH63)=7),TEXT(AH63,"aaa"),COUNTIF(祝日,AH63)&gt;0,"祝",TRUE,TEXT(AH63,"aaa"))</f>
        <v>金</v>
      </c>
      <c r="AI64" s="709"/>
      <c r="AJ64" s="710"/>
      <c r="AK64" s="710"/>
      <c r="AL64" s="711"/>
      <c r="AM64" s="695"/>
      <c r="AN64" s="697"/>
      <c r="AO64" s="700"/>
      <c r="AP64" s="700"/>
      <c r="AQ64" s="713"/>
      <c r="AR64" s="300"/>
      <c r="AS64" s="300"/>
      <c r="AT64" s="300"/>
      <c r="AU64" s="300"/>
      <c r="AV64" s="300"/>
      <c r="AW64" s="300"/>
      <c r="AX64" s="300"/>
      <c r="AY64" s="300"/>
      <c r="AZ64" s="300"/>
      <c r="BA64" s="300"/>
      <c r="BB64" s="300"/>
      <c r="BC64" s="300"/>
      <c r="BD64" s="300"/>
      <c r="BE64" s="300"/>
      <c r="BF64" s="300"/>
      <c r="BG64" s="300"/>
      <c r="BH64" s="300"/>
      <c r="BI64" s="300"/>
      <c r="BJ64" s="300"/>
      <c r="BK64" s="300"/>
      <c r="BL64" s="300"/>
      <c r="BM64" s="300"/>
      <c r="BN64" s="300"/>
      <c r="BO64" s="300"/>
      <c r="BP64" s="300"/>
      <c r="BQ64" s="300"/>
      <c r="BR64" s="188"/>
    </row>
    <row r="65" spans="2:70" s="192" customFormat="1" ht="60" customHeight="1" thickBot="1">
      <c r="B65" s="305" t="s">
        <v>465</v>
      </c>
      <c r="C65" s="272" t="str">
        <f>IF(D62="","","行事")</f>
        <v>行事</v>
      </c>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7"/>
      <c r="AI65" s="696"/>
      <c r="AJ65" s="699"/>
      <c r="AK65" s="699"/>
      <c r="AL65" s="702"/>
      <c r="AM65" s="695"/>
      <c r="AN65" s="697"/>
      <c r="AO65" s="700"/>
      <c r="AP65" s="700"/>
      <c r="AQ65" s="713"/>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191"/>
    </row>
    <row r="66" spans="2:70" s="195" customFormat="1" ht="15" customHeight="1">
      <c r="B66" s="719" t="str">
        <f>IF(D62="","",IF($B$21="","",$B$21))</f>
        <v/>
      </c>
      <c r="C66" s="183" t="str">
        <f>IF(D62="","","計画")</f>
        <v>計画</v>
      </c>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183">
        <f>IF(D62="","",COUNTIF(D66:AH66,"○"))</f>
        <v>0</v>
      </c>
      <c r="AJ66" s="308">
        <f>IF(D62="","",31-COUNTIF(D64:AH64,"")-COUNTIF(D64:AH64,"休")-COUNTIF(D66:AI66,"/"))</f>
        <v>31</v>
      </c>
      <c r="AK66" s="310">
        <f>IF(D62="","",IFERROR(AI66/AJ66,""))</f>
        <v>0</v>
      </c>
      <c r="AL66" s="311" t="str" cm="1">
        <f t="array" ref="AL66">_xlfn.IFS(OR(D62="",AJ66=0),"",
      COUNTIFS(D64:AH64,"日",D66:AH66,"")+COUNTIFS(D64:AH64,"日",D66:AH66,"○")+COUNTIFS(D64:AH64,"土",D66:AH66,"")+COUNTIFS(D64:AH64,"土",D66:AH66,"○")&lt;=COUNTIF(D66:AH66,"○"),"○",
        AI66/AJ66&gt;=2/7,"○",
         TRUE,"NG")</f>
        <v>NG</v>
      </c>
      <c r="AN66" s="183">
        <f>IF(D62="","",AN51+AI66)</f>
        <v>0</v>
      </c>
      <c r="AO66" s="308">
        <f>IF(D62="","",AO51+AJ66)</f>
        <v>118</v>
      </c>
      <c r="AP66" s="310">
        <f t="shared" ref="AP66:AP75" si="5">IFERROR(AN66/AO66,"")</f>
        <v>0</v>
      </c>
      <c r="AQ66" s="323" t="str">
        <f>IF(D62="","",IF(D77="",IF(AN66/AO66&gt;=2/7,"OK","NG"),"-"))</f>
        <v>-</v>
      </c>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196"/>
    </row>
    <row r="67" spans="2:70" s="195" customFormat="1" ht="15" customHeight="1" thickBot="1">
      <c r="B67" s="720"/>
      <c r="C67" s="197" t="str">
        <f>IF(D62="","","実施")</f>
        <v>実施</v>
      </c>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7">
        <f>IF(D62="","",COUNTIF(D67:AH67,"●"))</f>
        <v>0</v>
      </c>
      <c r="AJ67" s="198">
        <f>IF(D62="","",31-COUNTIF(D64:AH64,"")-COUNTIF(D64:AH64,"休")-COUNTIF(D67:AI67,"/"))</f>
        <v>31</v>
      </c>
      <c r="AK67" s="199">
        <f>IF(D62="","",IFERROR(AI67/AJ67,""))</f>
        <v>0</v>
      </c>
      <c r="AL67" s="298" t="str" cm="1">
        <f t="array" ref="AL67">_xlfn.IFS(OR(D62="",AJ67=0),"",
      COUNTIFS(D64:AH64,"日",D67:AH67,"")+COUNTIFS(D64:AH64,"日",D67:AH67,"●")+COUNTIFS(D64:AH64,"土",D67:AH67,"")+COUNTIFS(D64:AH64,"土",D67:AH67,"●")&lt;=COUNTIF(D67:AH67,"●"),"○",
        AI67/AJ67&gt;=2/7,"○",
         TRUE,"NG")</f>
        <v>NG</v>
      </c>
      <c r="AN67" s="197">
        <f>IF(D62="","",AN52+AI67)</f>
        <v>0</v>
      </c>
      <c r="AO67" s="198">
        <f>IF(D62="","",AO52+AJ67)</f>
        <v>118</v>
      </c>
      <c r="AP67" s="199">
        <f t="shared" si="5"/>
        <v>0</v>
      </c>
      <c r="AQ67" s="302" t="str">
        <f>IF(D62="","",IF(D77="",IF(AN67/AO67&gt;=2/7,"OK","NG"),"-"))</f>
        <v>-</v>
      </c>
      <c r="AR67" s="222"/>
      <c r="AS67" s="222"/>
      <c r="AT67" s="222"/>
      <c r="AU67" s="222"/>
      <c r="AV67" s="222"/>
      <c r="AW67" s="222"/>
      <c r="AX67" s="222"/>
      <c r="AY67" s="222"/>
      <c r="AZ67" s="222"/>
      <c r="BA67" s="222"/>
      <c r="BB67" s="222"/>
      <c r="BC67" s="222"/>
      <c r="BD67" s="222"/>
      <c r="BE67" s="222"/>
      <c r="BF67" s="222"/>
      <c r="BG67" s="222"/>
      <c r="BH67" s="222"/>
      <c r="BI67" s="222"/>
      <c r="BJ67" s="222"/>
      <c r="BK67" s="222"/>
      <c r="BL67" s="222"/>
      <c r="BM67" s="222"/>
      <c r="BN67" s="222"/>
      <c r="BO67" s="222"/>
      <c r="BP67" s="222"/>
      <c r="BQ67" s="222"/>
      <c r="BR67" s="188"/>
    </row>
    <row r="68" spans="2:70" s="195" customFormat="1" ht="15" customHeight="1">
      <c r="B68" s="719" t="str">
        <f>IF(D62="","",IF($B$23="","",$B$23))</f>
        <v/>
      </c>
      <c r="C68" s="184" t="str">
        <f>IF(D62="","","計画")</f>
        <v>計画</v>
      </c>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84">
        <f>IF(D62="","",COUNTIF(D68:AH68,"○"))</f>
        <v>0</v>
      </c>
      <c r="AJ68" s="193">
        <f>IF(D62="","",31-COUNTIF(D64:AH64,"")-COUNTIF(D64:AH64,"休")-COUNTIF(D68:AI68,"/"))</f>
        <v>31</v>
      </c>
      <c r="AK68" s="194">
        <f>IF(D62="","",IFERROR(AI68/AJ68,""))</f>
        <v>0</v>
      </c>
      <c r="AL68" s="295" t="str" cm="1">
        <f t="array" ref="AL68">_xlfn.IFS(OR(D62="",AJ68=0),"",
      COUNTIFS(D64:AH64,"日",D68:AH68,"")+COUNTIFS(D64:AH64,"日",D68:AH68,"○")+COUNTIFS(D64:AH64,"土",D68:AH68,"")+COUNTIFS(D64:AH64,"土",D68:AH68,"○")&lt;=COUNTIF(D68:AH68,"○"),"○",
        AI68/AJ68&gt;=2/7,"○",
         TRUE,"NG")</f>
        <v>NG</v>
      </c>
      <c r="AN68" s="184">
        <f>IF(D62="","",AN53+AI68)</f>
        <v>0</v>
      </c>
      <c r="AO68" s="193">
        <f>IF(D62="","",AO53+AJ68)</f>
        <v>118</v>
      </c>
      <c r="AP68" s="194">
        <f t="shared" si="5"/>
        <v>0</v>
      </c>
      <c r="AQ68" s="301" t="str">
        <f>IF(D62="","",IF(D77="",IF(AN68/AO68&gt;=2/7,"OK","NG"),"-"))</f>
        <v>-</v>
      </c>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c r="BP68" s="297"/>
      <c r="BQ68" s="297"/>
      <c r="BR68" s="196"/>
    </row>
    <row r="69" spans="2:70" s="195" customFormat="1" ht="15" customHeight="1" thickBot="1">
      <c r="B69" s="720"/>
      <c r="C69" s="197" t="str">
        <f>IF(D62="","","実施")</f>
        <v>実施</v>
      </c>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7">
        <f>IF(D62="","",COUNTIF(D69:AH69,"●"))</f>
        <v>0</v>
      </c>
      <c r="AJ69" s="198">
        <f>IF(D62="","",31-COUNTIF(D64:AH64,"")-COUNTIF(D64:AH64,"休")-COUNTIF(D69:AI69,"/"))</f>
        <v>31</v>
      </c>
      <c r="AK69" s="199">
        <f>IF(D62="","",IFERROR(AI69/AJ69,""))</f>
        <v>0</v>
      </c>
      <c r="AL69" s="298" t="str" cm="1">
        <f t="array" ref="AL69">_xlfn.IFS(OR(D62="",AJ69=0),"",
      COUNTIFS(D64:AH64,"日",D69:AH69,"")+COUNTIFS(D64:AH64,"日",D69:AH69,"●")+COUNTIFS(D64:AH64,"土",D69:AH69,"")+COUNTIFS(D64:AH64,"土",D69:AH69,"●")&lt;=COUNTIF(D69:AH69,"●"),"○",
        AI69/AJ69&gt;=2/7,"○",
         TRUE,"NG")</f>
        <v>NG</v>
      </c>
      <c r="AN69" s="197">
        <f>IF(D62="","",AN54+AI69)</f>
        <v>0</v>
      </c>
      <c r="AO69" s="198">
        <f>IF(D62="","",AO54+AJ69)</f>
        <v>118</v>
      </c>
      <c r="AP69" s="199">
        <f t="shared" si="5"/>
        <v>0</v>
      </c>
      <c r="AQ69" s="302" t="str">
        <f>IF(D62="","",IF(D77="",IF(AN69/AO69&gt;=2/7,"OK","NG"),"-"))</f>
        <v>-</v>
      </c>
      <c r="AR69" s="222"/>
      <c r="AS69" s="222"/>
      <c r="AT69" s="222"/>
      <c r="AU69" s="222"/>
      <c r="AV69" s="222"/>
      <c r="AW69" s="222"/>
      <c r="AX69" s="222"/>
      <c r="AY69" s="222"/>
      <c r="AZ69" s="222"/>
      <c r="BA69" s="222"/>
      <c r="BB69" s="222"/>
      <c r="BC69" s="222"/>
      <c r="BD69" s="222"/>
      <c r="BE69" s="222"/>
      <c r="BF69" s="222"/>
      <c r="BG69" s="222"/>
      <c r="BH69" s="222"/>
      <c r="BI69" s="222"/>
      <c r="BJ69" s="222"/>
      <c r="BK69" s="222"/>
      <c r="BL69" s="222"/>
      <c r="BM69" s="222"/>
      <c r="BN69" s="222"/>
      <c r="BO69" s="222"/>
      <c r="BP69" s="222"/>
      <c r="BQ69" s="222"/>
      <c r="BR69" s="188"/>
    </row>
    <row r="70" spans="2:70" s="195" customFormat="1" ht="15" customHeight="1">
      <c r="B70" s="719" t="str">
        <f>IF(D62="","",IF($B$25="","",$B$25))</f>
        <v/>
      </c>
      <c r="C70" s="184" t="str">
        <f>IF(D62="","","計画")</f>
        <v>計画</v>
      </c>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84">
        <f>IF(D62="","",COUNTIF(D70:AH70,"○"))</f>
        <v>0</v>
      </c>
      <c r="AJ70" s="193">
        <f>IF(D62="","",31-COUNTIF(D64:AH64,"")-COUNTIF(D64:AH64,"休")-COUNTIF(D70:AI70,"/"))</f>
        <v>31</v>
      </c>
      <c r="AK70" s="194">
        <f>IF(D62="","",IFERROR(AI70/AJ70,""))</f>
        <v>0</v>
      </c>
      <c r="AL70" s="295" t="str" cm="1">
        <f t="array" ref="AL70">_xlfn.IFS(OR(D62="",AJ70=0),"",
      COUNTIFS(D64:AH64,"日",D70:AH70,"")+COUNTIFS(D64:AH64,"日",D70:AH70,"○")+COUNTIFS(D64:AH64,"土",D70:AH70,"")+COUNTIFS(D64:AH64,"土",D70:AH70,"○")&lt;=COUNTIF(D70:AH70,"○"),"○",
        AI70/AJ70&gt;=2/7,"○",
         TRUE,"NG")</f>
        <v>NG</v>
      </c>
      <c r="AN70" s="184">
        <f>IF(D62="","",AN55+AI70)</f>
        <v>0</v>
      </c>
      <c r="AO70" s="193">
        <f>IF(D62="","",AO55+AJ70)</f>
        <v>118</v>
      </c>
      <c r="AP70" s="194">
        <f t="shared" si="5"/>
        <v>0</v>
      </c>
      <c r="AQ70" s="301" t="str">
        <f>IF(D62="","",IF(D77="",IF(AN70/AO70&gt;=2/7,"OK","NG"),"-"))</f>
        <v>-</v>
      </c>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97"/>
      <c r="BQ70" s="297"/>
      <c r="BR70" s="196"/>
    </row>
    <row r="71" spans="2:70" s="195" customFormat="1" ht="15" customHeight="1" thickBot="1">
      <c r="B71" s="720"/>
      <c r="C71" s="197" t="str">
        <f>IF(D62="","","実施")</f>
        <v>実施</v>
      </c>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7">
        <f>IF(D62="","",COUNTIF(D71:AH71,"●"))</f>
        <v>0</v>
      </c>
      <c r="AJ71" s="198">
        <f>IF(D62="","",31-COUNTIF(D64:AH64,"")-COUNTIF(D64:AH64,"休")-COUNTIF(D71:AI71,"/"))</f>
        <v>31</v>
      </c>
      <c r="AK71" s="199">
        <f>IF(D62="","",IFERROR(AI71/AJ71,""))</f>
        <v>0</v>
      </c>
      <c r="AL71" s="298" t="str" cm="1">
        <f t="array" ref="AL71">_xlfn.IFS(OR(D62="",AJ71=0),"",
      COUNTIFS(D64:AH64,"日",D71:AH71,"")+COUNTIFS(D64:AH64,"日",D71:AH71,"●")+COUNTIFS(D64:AH64,"土",D71:AH71,"")+COUNTIFS(D64:AH64,"土",D71:AH71,"●")&lt;=COUNTIF(D71:AH71,"●"),"○",
        AI71/AJ71&gt;=2/7,"○",
         TRUE,"NG")</f>
        <v>NG</v>
      </c>
      <c r="AN71" s="197">
        <f>IF(D62="","",AN56+AI71)</f>
        <v>0</v>
      </c>
      <c r="AO71" s="198">
        <f>IF(D62="","",AO56+AJ71)</f>
        <v>118</v>
      </c>
      <c r="AP71" s="199">
        <f t="shared" si="5"/>
        <v>0</v>
      </c>
      <c r="AQ71" s="302" t="str">
        <f>IF(D62="","",IF(D77="",IF(AN71/AO71&gt;=2/7,"OK","NG"),"-"))</f>
        <v>-</v>
      </c>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N71" s="222"/>
      <c r="BO71" s="222"/>
      <c r="BP71" s="222"/>
      <c r="BQ71" s="222"/>
      <c r="BR71" s="188"/>
    </row>
    <row r="72" spans="2:70" s="195" customFormat="1" ht="15" customHeight="1">
      <c r="B72" s="719" t="str">
        <f>IF(D62="","",IF($B$27="","",$B$27))</f>
        <v/>
      </c>
      <c r="C72" s="184" t="str">
        <f>IF(D62="","","計画")</f>
        <v>計画</v>
      </c>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84">
        <f>IF(D62="","",COUNTIF(D72:AH72,"○"))</f>
        <v>0</v>
      </c>
      <c r="AJ72" s="193">
        <f>IF(D62="","",31-COUNTIF(D64:AH64,"")-COUNTIF(D64:AH64,"休")-COUNTIF(D72:AI72,"/"))</f>
        <v>31</v>
      </c>
      <c r="AK72" s="194">
        <f>IF(D62="","",IFERROR(AI72/AJ72,""))</f>
        <v>0</v>
      </c>
      <c r="AL72" s="295" t="str" cm="1">
        <f t="array" ref="AL72">_xlfn.IFS(OR(D62="",AJ72=0),"",
      COUNTIFS(D64:AH64,"日",D72:AH72,"")+COUNTIFS(D64:AH64,"日",D72:AH72,"○")+COUNTIFS(D64:AH64,"土",D72:AH72,"")+COUNTIFS(D64:AH64,"土",D72:AH72,"○")&lt;=COUNTIF(D72:AH72,"○"),"○",
        AI72/AJ72&gt;=2/7,"○",
         TRUE,"NG")</f>
        <v>NG</v>
      </c>
      <c r="AN72" s="184">
        <f>IF(D62="","",AN57+AI72)</f>
        <v>0</v>
      </c>
      <c r="AO72" s="193">
        <f>IF(D62="","",AO57+AJ72)</f>
        <v>118</v>
      </c>
      <c r="AP72" s="194">
        <f t="shared" si="5"/>
        <v>0</v>
      </c>
      <c r="AQ72" s="301" t="str">
        <f>IF(D62="","",IF(D77="",IF(AN72/AO72&gt;=2/7,"OK","NG"),"-"))</f>
        <v>-</v>
      </c>
      <c r="AR72" s="297"/>
      <c r="AS72" s="297"/>
      <c r="AT72" s="297"/>
      <c r="AU72" s="297"/>
      <c r="AV72" s="297"/>
      <c r="AW72" s="297"/>
      <c r="AX72" s="297"/>
      <c r="AY72" s="297"/>
      <c r="AZ72" s="297"/>
      <c r="BA72" s="297"/>
      <c r="BB72" s="297"/>
      <c r="BC72" s="297"/>
      <c r="BD72" s="297"/>
      <c r="BE72" s="297"/>
      <c r="BF72" s="297"/>
      <c r="BG72" s="297"/>
      <c r="BH72" s="297"/>
      <c r="BI72" s="297"/>
      <c r="BJ72" s="297"/>
      <c r="BK72" s="297"/>
      <c r="BL72" s="297"/>
      <c r="BM72" s="297"/>
      <c r="BN72" s="297"/>
      <c r="BO72" s="297"/>
      <c r="BP72" s="297"/>
      <c r="BQ72" s="297"/>
      <c r="BR72" s="196"/>
    </row>
    <row r="73" spans="2:70" s="195" customFormat="1" ht="15" customHeight="1" thickBot="1">
      <c r="B73" s="720"/>
      <c r="C73" s="197" t="str">
        <f>IF(D62="","","実施")</f>
        <v>実施</v>
      </c>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7">
        <f>IF(D62="","",COUNTIF(D73:AH73,"●"))</f>
        <v>0</v>
      </c>
      <c r="AJ73" s="198">
        <f>IF(D62="","",31-COUNTIF(D64:AH64,"")-COUNTIF(D64:AH64,"休")-COUNTIF(D73:AI73,"/"))</f>
        <v>31</v>
      </c>
      <c r="AK73" s="199">
        <f>IF(D62="","",IFERROR(AI73/AJ73,""))</f>
        <v>0</v>
      </c>
      <c r="AL73" s="298" t="str" cm="1">
        <f t="array" ref="AL73">_xlfn.IFS(OR(D62="",AJ73=0),"",
      COUNTIFS(D64:AH64,"日",D73:AH73,"")+COUNTIFS(D64:AH64,"日",D73:AH73,"●")+COUNTIFS(D64:AH64,"土",D73:AH73,"")+COUNTIFS(D64:AH64,"土",D73:AH73,"●")&lt;=COUNTIF(D73:AH73,"●"),"○",
        AI73/AJ73&gt;=2/7,"○",
         TRUE,"NG")</f>
        <v>NG</v>
      </c>
      <c r="AN73" s="197">
        <f>IF(D62="","",AN58+AI73)</f>
        <v>0</v>
      </c>
      <c r="AO73" s="198">
        <f>IF(D62="","",AO58+AJ73)</f>
        <v>118</v>
      </c>
      <c r="AP73" s="199">
        <f t="shared" si="5"/>
        <v>0</v>
      </c>
      <c r="AQ73" s="302" t="str">
        <f>IF(D62="","",IF(D77="",IF(AN73/AO73&gt;=2/7,"OK","NG"),"-"))</f>
        <v>-</v>
      </c>
      <c r="AR73" s="222"/>
      <c r="AS73" s="222"/>
      <c r="AT73" s="222"/>
      <c r="AU73" s="222"/>
      <c r="AV73" s="222"/>
      <c r="AW73" s="222"/>
      <c r="AX73" s="222"/>
      <c r="AY73" s="222"/>
      <c r="AZ73" s="222"/>
      <c r="BA73" s="222"/>
      <c r="BB73" s="222"/>
      <c r="BC73" s="222"/>
      <c r="BD73" s="222"/>
      <c r="BE73" s="222"/>
      <c r="BF73" s="222"/>
      <c r="BG73" s="222"/>
      <c r="BH73" s="222"/>
      <c r="BI73" s="222"/>
      <c r="BJ73" s="222"/>
      <c r="BK73" s="222"/>
      <c r="BL73" s="222"/>
      <c r="BM73" s="222"/>
      <c r="BN73" s="222"/>
      <c r="BO73" s="222"/>
      <c r="BP73" s="222"/>
      <c r="BQ73" s="222"/>
      <c r="BR73" s="188"/>
    </row>
    <row r="74" spans="2:70" s="195" customFormat="1" ht="15" customHeight="1">
      <c r="B74" s="719" t="str">
        <f>IF(D62="","",IF($B$29="","",$B$29))</f>
        <v/>
      </c>
      <c r="C74" s="184" t="str">
        <f>IF(D62="","","計画")</f>
        <v>計画</v>
      </c>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84">
        <f>IF(D62="","",COUNTIF(D74:AH74,"○"))</f>
        <v>0</v>
      </c>
      <c r="AJ74" s="193">
        <f>IF(D62="","",31-COUNTIF(D64:AH64,"")-COUNTIF(D64:AH64,"休")-COUNTIF(D74:AI74,"/"))</f>
        <v>31</v>
      </c>
      <c r="AK74" s="194">
        <f>IF(D62="","",IFERROR(AI74/AJ74,""))</f>
        <v>0</v>
      </c>
      <c r="AL74" s="295" t="str" cm="1">
        <f t="array" ref="AL74">_xlfn.IFS(OR(D62="",AJ74=0),"",
      COUNTIFS(D64:AH64,"日",D74:AH74,"")+COUNTIFS(D64:AH64,"日",D74:AH74,"○")+COUNTIFS(D64:AH64,"土",D74:AH74,"")+COUNTIFS(D64:AH64,"土",D74:AH74,"○")&lt;=COUNTIF(D74:AH74,"○"),"○",
        AI74/AJ74&gt;=2/7,"○",
         TRUE,"NG")</f>
        <v>NG</v>
      </c>
      <c r="AN74" s="184">
        <f>IF(D62="","",AN59+AI74)</f>
        <v>0</v>
      </c>
      <c r="AO74" s="193">
        <f>IF(D62="","",AO59+AJ74)</f>
        <v>118</v>
      </c>
      <c r="AP74" s="194">
        <f t="shared" si="5"/>
        <v>0</v>
      </c>
      <c r="AQ74" s="301" t="str">
        <f>IF(D62="","",IF(D77="",IF(AN74/AO74&gt;=2/7,"OK","NG"),"-"))</f>
        <v>-</v>
      </c>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7"/>
      <c r="BN74" s="297"/>
      <c r="BO74" s="297"/>
      <c r="BP74" s="297"/>
      <c r="BQ74" s="297"/>
      <c r="BR74" s="196"/>
    </row>
    <row r="75" spans="2:70" s="195" customFormat="1" ht="15" customHeight="1" thickBot="1">
      <c r="B75" s="720"/>
      <c r="C75" s="197" t="str">
        <f>IF(D62="","","実施")</f>
        <v>実施</v>
      </c>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7">
        <f>IF(D62="","",COUNTIF(D75:AH75,"●"))</f>
        <v>0</v>
      </c>
      <c r="AJ75" s="198">
        <f>IF(D62="","",31-COUNTIF(D64:AH64,"")-COUNTIF(D64:AH64,"休")-COUNTIF(D75:AI75,"/"))</f>
        <v>31</v>
      </c>
      <c r="AK75" s="199">
        <f>IF(D62="","",IFERROR(AI75/AJ75,""))</f>
        <v>0</v>
      </c>
      <c r="AL75" s="298" t="str" cm="1">
        <f t="array" ref="AL75">_xlfn.IFS(OR(D62="",AJ75=0),"",
      COUNTIFS(D64:AH64,"日",D75:AH75,"")+COUNTIFS(D64:AH64,"日",D75:AH75,"●")+COUNTIFS(D64:AH64,"土",D75:AH75,"")+COUNTIFS(D64:AH64,"土",D75:AH75,"●")&lt;=COUNTIF(D75:AH75,"●"),"○",
        AI75/AJ75&gt;=2/7,"○",
         TRUE,"NG")</f>
        <v>NG</v>
      </c>
      <c r="AN75" s="197">
        <f>IF(D62="","",AN60+AI75)</f>
        <v>0</v>
      </c>
      <c r="AO75" s="198">
        <f>IF(D62="","",AO60+AJ75)</f>
        <v>118</v>
      </c>
      <c r="AP75" s="199">
        <f t="shared" si="5"/>
        <v>0</v>
      </c>
      <c r="AQ75" s="302" t="str">
        <f>IF(D62="","",IF(D77="",IF(AN75/AO75&gt;=2/7,"OK","NG"),"-"))</f>
        <v>-</v>
      </c>
      <c r="AR75" s="222"/>
      <c r="AS75" s="222"/>
      <c r="AT75" s="222"/>
      <c r="AU75" s="222"/>
      <c r="AV75" s="222"/>
      <c r="AW75" s="222"/>
      <c r="AX75" s="222"/>
      <c r="AY75" s="222"/>
      <c r="AZ75" s="222"/>
      <c r="BA75" s="222"/>
      <c r="BB75" s="222"/>
      <c r="BC75" s="222"/>
      <c r="BD75" s="222"/>
      <c r="BE75" s="222"/>
      <c r="BF75" s="222"/>
      <c r="BG75" s="222"/>
      <c r="BH75" s="222"/>
      <c r="BI75" s="222"/>
      <c r="BJ75" s="222"/>
      <c r="BK75" s="222"/>
      <c r="BL75" s="222"/>
      <c r="BM75" s="222"/>
      <c r="BN75" s="222"/>
      <c r="BO75" s="222"/>
      <c r="BP75" s="222"/>
      <c r="BQ75" s="222"/>
      <c r="BR75" s="188"/>
    </row>
    <row r="76" spans="2:70" ht="18" customHeight="1" thickBot="1">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200"/>
    </row>
    <row r="77" spans="2:70" ht="16.899999999999999" customHeight="1">
      <c r="C77" s="183" t="str">
        <f>IF(D77="","","月")</f>
        <v>月</v>
      </c>
      <c r="D77" s="689">
        <f>IFERROR(IF(EOMONTH(D62,0)+1&gt;$K$5,"",EOMONTH(D62,0)+1),"")</f>
        <v>45962</v>
      </c>
      <c r="E77" s="690"/>
      <c r="F77" s="690"/>
      <c r="G77" s="690"/>
      <c r="H77" s="690"/>
      <c r="I77" s="690"/>
      <c r="J77" s="690"/>
      <c r="K77" s="690"/>
      <c r="L77" s="690"/>
      <c r="M77" s="690"/>
      <c r="N77" s="690"/>
      <c r="O77" s="690"/>
      <c r="P77" s="690"/>
      <c r="Q77" s="690"/>
      <c r="R77" s="690"/>
      <c r="S77" s="690"/>
      <c r="T77" s="690"/>
      <c r="U77" s="690"/>
      <c r="V77" s="690"/>
      <c r="W77" s="690"/>
      <c r="X77" s="690"/>
      <c r="Y77" s="690"/>
      <c r="Z77" s="690"/>
      <c r="AA77" s="690"/>
      <c r="AB77" s="690"/>
      <c r="AC77" s="690"/>
      <c r="AD77" s="690"/>
      <c r="AE77" s="690"/>
      <c r="AF77" s="690"/>
      <c r="AG77" s="690"/>
      <c r="AH77" s="690"/>
      <c r="AI77" s="691" t="str">
        <f>IF(D77="","","月単位")</f>
        <v>月単位</v>
      </c>
      <c r="AJ77" s="692"/>
      <c r="AK77" s="692"/>
      <c r="AL77" s="693"/>
      <c r="AM77" s="694"/>
      <c r="AN77" s="706" t="str">
        <f>IF(D77="","","累計")</f>
        <v>累計</v>
      </c>
      <c r="AO77" s="707"/>
      <c r="AP77" s="707"/>
      <c r="AQ77" s="708"/>
      <c r="AR77" s="293"/>
      <c r="AS77" s="293"/>
      <c r="AT77" s="293"/>
      <c r="AU77" s="293"/>
      <c r="AV77" s="293"/>
      <c r="AW77" s="293"/>
      <c r="AX77" s="293"/>
      <c r="AY77" s="293"/>
      <c r="AZ77" s="293"/>
      <c r="BA77" s="293"/>
      <c r="BB77" s="293"/>
      <c r="BC77" s="293"/>
      <c r="BD77" s="293"/>
      <c r="BE77" s="293"/>
      <c r="BF77" s="293"/>
      <c r="BG77" s="293"/>
      <c r="BH77" s="293"/>
      <c r="BI77" s="293"/>
      <c r="BJ77" s="293"/>
      <c r="BK77" s="293"/>
      <c r="BL77" s="293"/>
      <c r="BM77" s="293"/>
      <c r="BN77" s="293"/>
      <c r="BO77" s="293"/>
      <c r="BP77" s="293"/>
      <c r="BQ77" s="293"/>
    </row>
    <row r="78" spans="2:70" ht="15" customHeight="1">
      <c r="C78" s="184" t="str">
        <f>IF(D77="","","日")</f>
        <v>日</v>
      </c>
      <c r="D78" s="185" cm="1">
        <f t="array" ref="D78">_xlfn.IFS($D77="","",
  $D77+COLUMN(D78)-COLUMN($C78)-1&gt;$K$5,"",
   $D77+COLUMN(D78)-COLUMN($C78)-1&gt;=EOMONTH($D77,0)+1,"",
    TRUE,$D77+COLUMN(D78)-COLUMN($C78)-1)</f>
        <v>45962</v>
      </c>
      <c r="E78" s="185" cm="1">
        <f t="array" ref="E78">_xlfn.IFS($D77="","",
  $D77+COLUMN(E78)-COLUMN($C78)-1&gt;$K$5,"",
   $D77+COLUMN(E78)-COLUMN($C78)-1&gt;=EOMONTH($D77,0)+1,"",
    TRUE,$D77+COLUMN(E78)-COLUMN($C78)-1)</f>
        <v>45963</v>
      </c>
      <c r="F78" s="185" cm="1">
        <f t="array" ref="F78">_xlfn.IFS($D77="","",
  $D77+COLUMN(F78)-COLUMN($C78)-1&gt;$K$5,"",
   $D77+COLUMN(F78)-COLUMN($C78)-1&gt;=EOMONTH($D77,0)+1,"",
    TRUE,$D77+COLUMN(F78)-COLUMN($C78)-1)</f>
        <v>45964</v>
      </c>
      <c r="G78" s="185" cm="1">
        <f t="array" ref="G78">_xlfn.IFS($D77="","",
  $D77+COLUMN(G78)-COLUMN($C78)-1&gt;$K$5,"",
   $D77+COLUMN(G78)-COLUMN($C78)-1&gt;=EOMONTH($D77,0)+1,"",
    TRUE,$D77+COLUMN(G78)-COLUMN($C78)-1)</f>
        <v>45965</v>
      </c>
      <c r="H78" s="185" cm="1">
        <f t="array" ref="H78">_xlfn.IFS($D77="","",
  $D77+COLUMN(H78)-COLUMN($C78)-1&gt;$K$5,"",
   $D77+COLUMN(H78)-COLUMN($C78)-1&gt;=EOMONTH($D77,0)+1,"",
    TRUE,$D77+COLUMN(H78)-COLUMN($C78)-1)</f>
        <v>45966</v>
      </c>
      <c r="I78" s="185" cm="1">
        <f t="array" ref="I78">_xlfn.IFS($D77="","",
  $D77+COLUMN(I78)-COLUMN($C78)-1&gt;$K$5,"",
   $D77+COLUMN(I78)-COLUMN($C78)-1&gt;=EOMONTH($D77,0)+1,"",
    TRUE,$D77+COLUMN(I78)-COLUMN($C78)-1)</f>
        <v>45967</v>
      </c>
      <c r="J78" s="185" cm="1">
        <f t="array" ref="J78">_xlfn.IFS($D77="","",
  $D77+COLUMN(J78)-COLUMN($C78)-1&gt;$K$5,"",
   $D77+COLUMN(J78)-COLUMN($C78)-1&gt;=EOMONTH($D77,0)+1,"",
    TRUE,$D77+COLUMN(J78)-COLUMN($C78)-1)</f>
        <v>45968</v>
      </c>
      <c r="K78" s="185" cm="1">
        <f t="array" ref="K78">_xlfn.IFS($D77="","",
  $D77+COLUMN(K78)-COLUMN($C78)-1&gt;$K$5,"",
   $D77+COLUMN(K78)-COLUMN($C78)-1&gt;=EOMONTH($D77,0)+1,"",
    TRUE,$D77+COLUMN(K78)-COLUMN($C78)-1)</f>
        <v>45969</v>
      </c>
      <c r="L78" s="185" cm="1">
        <f t="array" ref="L78">_xlfn.IFS($D77="","",
  $D77+COLUMN(L78)-COLUMN($C78)-1&gt;$K$5,"",
   $D77+COLUMN(L78)-COLUMN($C78)-1&gt;=EOMONTH($D77,0)+1,"",
    TRUE,$D77+COLUMN(L78)-COLUMN($C78)-1)</f>
        <v>45970</v>
      </c>
      <c r="M78" s="185" cm="1">
        <f t="array" ref="M78">_xlfn.IFS($D77="","",
  $D77+COLUMN(M78)-COLUMN($C78)-1&gt;$K$5,"",
   $D77+COLUMN(M78)-COLUMN($C78)-1&gt;=EOMONTH($D77,0)+1,"",
    TRUE,$D77+COLUMN(M78)-COLUMN($C78)-1)</f>
        <v>45971</v>
      </c>
      <c r="N78" s="185" cm="1">
        <f t="array" ref="N78">_xlfn.IFS($D77="","",
  $D77+COLUMN(N78)-COLUMN($C78)-1&gt;$K$5,"",
   $D77+COLUMN(N78)-COLUMN($C78)-1&gt;=EOMONTH($D77,0)+1,"",
    TRUE,$D77+COLUMN(N78)-COLUMN($C78)-1)</f>
        <v>45972</v>
      </c>
      <c r="O78" s="185" cm="1">
        <f t="array" ref="O78">_xlfn.IFS($D77="","",
  $D77+COLUMN(O78)-COLUMN($C78)-1&gt;$K$5,"",
   $D77+COLUMN(O78)-COLUMN($C78)-1&gt;=EOMONTH($D77,0)+1,"",
    TRUE,$D77+COLUMN(O78)-COLUMN($C78)-1)</f>
        <v>45973</v>
      </c>
      <c r="P78" s="185" cm="1">
        <f t="array" ref="P78">_xlfn.IFS($D77="","",
  $D77+COLUMN(P78)-COLUMN($C78)-1&gt;$K$5,"",
   $D77+COLUMN(P78)-COLUMN($C78)-1&gt;=EOMONTH($D77,0)+1,"",
    TRUE,$D77+COLUMN(P78)-COLUMN($C78)-1)</f>
        <v>45974</v>
      </c>
      <c r="Q78" s="185" cm="1">
        <f t="array" ref="Q78">_xlfn.IFS($D77="","",
  $D77+COLUMN(Q78)-COLUMN($C78)-1&gt;$K$5,"",
   $D77+COLUMN(Q78)-COLUMN($C78)-1&gt;=EOMONTH($D77,0)+1,"",
    TRUE,$D77+COLUMN(Q78)-COLUMN($C78)-1)</f>
        <v>45975</v>
      </c>
      <c r="R78" s="185" cm="1">
        <f t="array" ref="R78">_xlfn.IFS($D77="","",
  $D77+COLUMN(R78)-COLUMN($C78)-1&gt;$K$5,"",
   $D77+COLUMN(R78)-COLUMN($C78)-1&gt;=EOMONTH($D77,0)+1,"",
    TRUE,$D77+COLUMN(R78)-COLUMN($C78)-1)</f>
        <v>45976</v>
      </c>
      <c r="S78" s="185" cm="1">
        <f t="array" ref="S78">_xlfn.IFS($D77="","",
  $D77+COLUMN(S78)-COLUMN($C78)-1&gt;$K$5,"",
   $D77+COLUMN(S78)-COLUMN($C78)-1&gt;=EOMONTH($D77,0)+1,"",
    TRUE,$D77+COLUMN(S78)-COLUMN($C78)-1)</f>
        <v>45977</v>
      </c>
      <c r="T78" s="185" cm="1">
        <f t="array" ref="T78">_xlfn.IFS($D77="","",
  $D77+COLUMN(T78)-COLUMN($C78)-1&gt;$K$5,"",
   $D77+COLUMN(T78)-COLUMN($C78)-1&gt;=EOMONTH($D77,0)+1,"",
    TRUE,$D77+COLUMN(T78)-COLUMN($C78)-1)</f>
        <v>45978</v>
      </c>
      <c r="U78" s="185" cm="1">
        <f t="array" ref="U78">_xlfn.IFS($D77="","",
  $D77+COLUMN(U78)-COLUMN($C78)-1&gt;$K$5,"",
   $D77+COLUMN(U78)-COLUMN($C78)-1&gt;=EOMONTH($D77,0)+1,"",
    TRUE,$D77+COLUMN(U78)-COLUMN($C78)-1)</f>
        <v>45979</v>
      </c>
      <c r="V78" s="185" cm="1">
        <f t="array" ref="V78">_xlfn.IFS($D77="","",
  $D77+COLUMN(V78)-COLUMN($C78)-1&gt;$K$5,"",
   $D77+COLUMN(V78)-COLUMN($C78)-1&gt;=EOMONTH($D77,0)+1,"",
    TRUE,$D77+COLUMN(V78)-COLUMN($C78)-1)</f>
        <v>45980</v>
      </c>
      <c r="W78" s="185" cm="1">
        <f t="array" ref="W78">_xlfn.IFS($D77="","",
  $D77+COLUMN(W78)-COLUMN($C78)-1&gt;$K$5,"",
   $D77+COLUMN(W78)-COLUMN($C78)-1&gt;=EOMONTH($D77,0)+1,"",
    TRUE,$D77+COLUMN(W78)-COLUMN($C78)-1)</f>
        <v>45981</v>
      </c>
      <c r="X78" s="185" cm="1">
        <f t="array" ref="X78">_xlfn.IFS($D77="","",
  $D77+COLUMN(X78)-COLUMN($C78)-1&gt;$K$5,"",
   $D77+COLUMN(X78)-COLUMN($C78)-1&gt;=EOMONTH($D77,0)+1,"",
    TRUE,$D77+COLUMN(X78)-COLUMN($C78)-1)</f>
        <v>45982</v>
      </c>
      <c r="Y78" s="185" cm="1">
        <f t="array" ref="Y78">_xlfn.IFS($D77="","",
  $D77+COLUMN(Y78)-COLUMN($C78)-1&gt;$K$5,"",
   $D77+COLUMN(Y78)-COLUMN($C78)-1&gt;=EOMONTH($D77,0)+1,"",
    TRUE,$D77+COLUMN(Y78)-COLUMN($C78)-1)</f>
        <v>45983</v>
      </c>
      <c r="Z78" s="185" cm="1">
        <f t="array" ref="Z78">_xlfn.IFS($D77="","",
  $D77+COLUMN(Z78)-COLUMN($C78)-1&gt;$K$5,"",
   $D77+COLUMN(Z78)-COLUMN($C78)-1&gt;=EOMONTH($D77,0)+1,"",
    TRUE,$D77+COLUMN(Z78)-COLUMN($C78)-1)</f>
        <v>45984</v>
      </c>
      <c r="AA78" s="185" cm="1">
        <f t="array" ref="AA78">_xlfn.IFS($D77="","",
  $D77+COLUMN(AA78)-COLUMN($C78)-1&gt;$K$5,"",
   $D77+COLUMN(AA78)-COLUMN($C78)-1&gt;=EOMONTH($D77,0)+1,"",
    TRUE,$D77+COLUMN(AA78)-COLUMN($C78)-1)</f>
        <v>45985</v>
      </c>
      <c r="AB78" s="185" cm="1">
        <f t="array" ref="AB78">_xlfn.IFS($D77="","",
  $D77+COLUMN(AB78)-COLUMN($C78)-1&gt;$K$5,"",
   $D77+COLUMN(AB78)-COLUMN($C78)-1&gt;=EOMONTH($D77,0)+1,"",
    TRUE,$D77+COLUMN(AB78)-COLUMN($C78)-1)</f>
        <v>45986</v>
      </c>
      <c r="AC78" s="185" cm="1">
        <f t="array" ref="AC78">_xlfn.IFS($D77="","",
  $D77+COLUMN(AC78)-COLUMN($C78)-1&gt;$K$5,"",
   $D77+COLUMN(AC78)-COLUMN($C78)-1&gt;=EOMONTH($D77,0)+1,"",
    TRUE,$D77+COLUMN(AC78)-COLUMN($C78)-1)</f>
        <v>45987</v>
      </c>
      <c r="AD78" s="185" cm="1">
        <f t="array" ref="AD78">_xlfn.IFS($D77="","",
  $D77+COLUMN(AD78)-COLUMN($C78)-1&gt;$K$5,"",
   $D77+COLUMN(AD78)-COLUMN($C78)-1&gt;=EOMONTH($D77,0)+1,"",
    TRUE,$D77+COLUMN(AD78)-COLUMN($C78)-1)</f>
        <v>45988</v>
      </c>
      <c r="AE78" s="185" cm="1">
        <f t="array" ref="AE78">_xlfn.IFS($D77="","",
  $D77+COLUMN(AE78)-COLUMN($C78)-1&gt;$K$5,"",
   $D77+COLUMN(AE78)-COLUMN($C78)-1&gt;=EOMONTH($D77,0)+1,"",
    TRUE,$D77+COLUMN(AE78)-COLUMN($C78)-1)</f>
        <v>45989</v>
      </c>
      <c r="AF78" s="185" cm="1">
        <f t="array" ref="AF78">_xlfn.IFS($D77="","",
  $D77+COLUMN(AF78)-COLUMN($C78)-1&gt;$K$5,"",
   $D77+COLUMN(AF78)-COLUMN($C78)-1&gt;=EOMONTH($D77,0)+1,"",
    TRUE,$D77+COLUMN(AF78)-COLUMN($C78)-1)</f>
        <v>45990</v>
      </c>
      <c r="AG78" s="185" cm="1">
        <f t="array" ref="AG78">_xlfn.IFS($D77="","",
  $D77+COLUMN(AG78)-COLUMN($C78)-1&gt;$K$5,"",
   $D77+COLUMN(AG78)-COLUMN($C78)-1&gt;=EOMONTH($D77,0)+1,"",
    TRUE,$D77+COLUMN(AG78)-COLUMN($C78)-1)</f>
        <v>45991</v>
      </c>
      <c r="AH78" s="185" t="str" cm="1">
        <f t="array" ref="AH78">_xlfn.IFS($D77="","",
  $D77+COLUMN(AH78)-COLUMN($C78)-1&gt;$K$5,"",
   $D77+COLUMN(AH78)-COLUMN($C78)-1&gt;=EOMONTH($D77,0)+1,"",
    TRUE,$D77+COLUMN(AH78)-COLUMN($C78)-1)</f>
        <v/>
      </c>
      <c r="AI78" s="709" t="str">
        <f>IF(D77="","","閉所日数計")</f>
        <v>閉所日数計</v>
      </c>
      <c r="AJ78" s="710" t="str">
        <f>IF(D77="","","対象日数計")</f>
        <v>対象日数計</v>
      </c>
      <c r="AK78" s="710" t="str">
        <f>IF(D77="","","現場閉所率")</f>
        <v>現場閉所率</v>
      </c>
      <c r="AL78" s="711" t="str">
        <f>IF(D77="","","達成状況")</f>
        <v>達成状況</v>
      </c>
      <c r="AM78" s="695"/>
      <c r="AN78" s="696" t="str">
        <f>IF(D77="","","閉所日数計")</f>
        <v>閉所日数計</v>
      </c>
      <c r="AO78" s="699" t="str">
        <f>IF(D77="","","対象日数計")</f>
        <v>対象日数計</v>
      </c>
      <c r="AP78" s="699" t="str">
        <f>IF(D77="","","現場閉所率")</f>
        <v>現場閉所率</v>
      </c>
      <c r="AQ78" s="712" t="str" cm="1">
        <f t="array" ref="AQ78">_xlfn.IFS(D77="","",D92="","達成状況",TRUE,"-")</f>
        <v>-</v>
      </c>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row>
    <row r="79" spans="2:70" ht="15" customHeight="1">
      <c r="C79" s="184" t="str">
        <f>IF(D77="","","曜日")</f>
        <v>曜日</v>
      </c>
      <c r="D79" s="187" t="str" cm="1">
        <f t="array" ref="D79">_xlfn.IFS(D78="","",COUNTIF(休み,D78)&gt;0,"休",OR(WEEKDAY(D78)=1,WEEKDAY(D78)=7),TEXT(D78,"aaa"),COUNTIF(祝日,D78)&gt;0,"祝",TRUE,TEXT(D78,"aaa"))</f>
        <v>土</v>
      </c>
      <c r="E79" s="187" t="str" cm="1">
        <f t="array" ref="E79">_xlfn.IFS(E78="","",COUNTIF(休み,E78)&gt;0,"休",OR(WEEKDAY(E78)=1,WEEKDAY(E78)=7),TEXT(E78,"aaa"),COUNTIF(祝日,E78)&gt;0,"祝",TRUE,TEXT(E78,"aaa"))</f>
        <v>日</v>
      </c>
      <c r="F79" s="187" t="str" cm="1">
        <f t="array" ref="F79">_xlfn.IFS(F78="","",COUNTIF(休み,F78)&gt;0,"休",OR(WEEKDAY(F78)=1,WEEKDAY(F78)=7),TEXT(F78,"aaa"),COUNTIF(祝日,F78)&gt;0,"祝",TRUE,TEXT(F78,"aaa"))</f>
        <v>祝</v>
      </c>
      <c r="G79" s="187" t="str" cm="1">
        <f t="array" ref="G79">_xlfn.IFS(G78="","",COUNTIF(休み,G78)&gt;0,"休",OR(WEEKDAY(G78)=1,WEEKDAY(G78)=7),TEXT(G78,"aaa"),COUNTIF(祝日,G78)&gt;0,"祝",TRUE,TEXT(G78,"aaa"))</f>
        <v>火</v>
      </c>
      <c r="H79" s="187" t="str" cm="1">
        <f t="array" ref="H79">_xlfn.IFS(H78="","",COUNTIF(休み,H78)&gt;0,"休",OR(WEEKDAY(H78)=1,WEEKDAY(H78)=7),TEXT(H78,"aaa"),COUNTIF(祝日,H78)&gt;0,"祝",TRUE,TEXT(H78,"aaa"))</f>
        <v>水</v>
      </c>
      <c r="I79" s="187" t="str" cm="1">
        <f t="array" ref="I79">_xlfn.IFS(I78="","",COUNTIF(休み,I78)&gt;0,"休",OR(WEEKDAY(I78)=1,WEEKDAY(I78)=7),TEXT(I78,"aaa"),COUNTIF(祝日,I78)&gt;0,"祝",TRUE,TEXT(I78,"aaa"))</f>
        <v>木</v>
      </c>
      <c r="J79" s="187" t="str" cm="1">
        <f t="array" ref="J79">_xlfn.IFS(J78="","",COUNTIF(休み,J78)&gt;0,"休",OR(WEEKDAY(J78)=1,WEEKDAY(J78)=7),TEXT(J78,"aaa"),COUNTIF(祝日,J78)&gt;0,"祝",TRUE,TEXT(J78,"aaa"))</f>
        <v>金</v>
      </c>
      <c r="K79" s="187" t="str" cm="1">
        <f t="array" ref="K79">_xlfn.IFS(K78="","",COUNTIF(休み,K78)&gt;0,"休",OR(WEEKDAY(K78)=1,WEEKDAY(K78)=7),TEXT(K78,"aaa"),COUNTIF(祝日,K78)&gt;0,"祝",TRUE,TEXT(K78,"aaa"))</f>
        <v>土</v>
      </c>
      <c r="L79" s="187" t="str" cm="1">
        <f t="array" ref="L79">_xlfn.IFS(L78="","",COUNTIF(休み,L78)&gt;0,"休",OR(WEEKDAY(L78)=1,WEEKDAY(L78)=7),TEXT(L78,"aaa"),COUNTIF(祝日,L78)&gt;0,"祝",TRUE,TEXT(L78,"aaa"))</f>
        <v>日</v>
      </c>
      <c r="M79" s="187" t="str" cm="1">
        <f t="array" ref="M79">_xlfn.IFS(M78="","",COUNTIF(休み,M78)&gt;0,"休",OR(WEEKDAY(M78)=1,WEEKDAY(M78)=7),TEXT(M78,"aaa"),COUNTIF(祝日,M78)&gt;0,"祝",TRUE,TEXT(M78,"aaa"))</f>
        <v>月</v>
      </c>
      <c r="N79" s="187" t="str" cm="1">
        <f t="array" ref="N79">_xlfn.IFS(N78="","",COUNTIF(休み,N78)&gt;0,"休",OR(WEEKDAY(N78)=1,WEEKDAY(N78)=7),TEXT(N78,"aaa"),COUNTIF(祝日,N78)&gt;0,"祝",TRUE,TEXT(N78,"aaa"))</f>
        <v>火</v>
      </c>
      <c r="O79" s="187" t="str" cm="1">
        <f t="array" ref="O79">_xlfn.IFS(O78="","",COUNTIF(休み,O78)&gt;0,"休",OR(WEEKDAY(O78)=1,WEEKDAY(O78)=7),TEXT(O78,"aaa"),COUNTIF(祝日,O78)&gt;0,"祝",TRUE,TEXT(O78,"aaa"))</f>
        <v>水</v>
      </c>
      <c r="P79" s="187" t="str" cm="1">
        <f t="array" ref="P79">_xlfn.IFS(P78="","",COUNTIF(休み,P78)&gt;0,"休",OR(WEEKDAY(P78)=1,WEEKDAY(P78)=7),TEXT(P78,"aaa"),COUNTIF(祝日,P78)&gt;0,"祝",TRUE,TEXT(P78,"aaa"))</f>
        <v>木</v>
      </c>
      <c r="Q79" s="187" t="str" cm="1">
        <f t="array" ref="Q79">_xlfn.IFS(Q78="","",COUNTIF(休み,Q78)&gt;0,"休",OR(WEEKDAY(Q78)=1,WEEKDAY(Q78)=7),TEXT(Q78,"aaa"),COUNTIF(祝日,Q78)&gt;0,"祝",TRUE,TEXT(Q78,"aaa"))</f>
        <v>金</v>
      </c>
      <c r="R79" s="187" t="str" cm="1">
        <f t="array" ref="R79">_xlfn.IFS(R78="","",COUNTIF(休み,R78)&gt;0,"休",OR(WEEKDAY(R78)=1,WEEKDAY(R78)=7),TEXT(R78,"aaa"),COUNTIF(祝日,R78)&gt;0,"祝",TRUE,TEXT(R78,"aaa"))</f>
        <v>土</v>
      </c>
      <c r="S79" s="187" t="str" cm="1">
        <f t="array" ref="S79">_xlfn.IFS(S78="","",COUNTIF(休み,S78)&gt;0,"休",OR(WEEKDAY(S78)=1,WEEKDAY(S78)=7),TEXT(S78,"aaa"),COUNTIF(祝日,S78)&gt;0,"祝",TRUE,TEXT(S78,"aaa"))</f>
        <v>日</v>
      </c>
      <c r="T79" s="187" t="str" cm="1">
        <f t="array" ref="T79">_xlfn.IFS(T78="","",COUNTIF(休み,T78)&gt;0,"休",OR(WEEKDAY(T78)=1,WEEKDAY(T78)=7),TEXT(T78,"aaa"),COUNTIF(祝日,T78)&gt;0,"祝",TRUE,TEXT(T78,"aaa"))</f>
        <v>月</v>
      </c>
      <c r="U79" s="187" t="str" cm="1">
        <f t="array" ref="U79">_xlfn.IFS(U78="","",COUNTIF(休み,U78)&gt;0,"休",OR(WEEKDAY(U78)=1,WEEKDAY(U78)=7),TEXT(U78,"aaa"),COUNTIF(祝日,U78)&gt;0,"祝",TRUE,TEXT(U78,"aaa"))</f>
        <v>火</v>
      </c>
      <c r="V79" s="187" t="str" cm="1">
        <f t="array" ref="V79">_xlfn.IFS(V78="","",COUNTIF(休み,V78)&gt;0,"休",OR(WEEKDAY(V78)=1,WEEKDAY(V78)=7),TEXT(V78,"aaa"),COUNTIF(祝日,V78)&gt;0,"祝",TRUE,TEXT(V78,"aaa"))</f>
        <v>水</v>
      </c>
      <c r="W79" s="187" t="str" cm="1">
        <f t="array" ref="W79">_xlfn.IFS(W78="","",COUNTIF(休み,W78)&gt;0,"休",OR(WEEKDAY(W78)=1,WEEKDAY(W78)=7),TEXT(W78,"aaa"),COUNTIF(祝日,W78)&gt;0,"祝",TRUE,TEXT(W78,"aaa"))</f>
        <v>木</v>
      </c>
      <c r="X79" s="187" t="str" cm="1">
        <f t="array" ref="X79">_xlfn.IFS(X78="","",COUNTIF(休み,X78)&gt;0,"休",OR(WEEKDAY(X78)=1,WEEKDAY(X78)=7),TEXT(X78,"aaa"),COUNTIF(祝日,X78)&gt;0,"祝",TRUE,TEXT(X78,"aaa"))</f>
        <v>金</v>
      </c>
      <c r="Y79" s="187" t="str" cm="1">
        <f t="array" ref="Y79">_xlfn.IFS(Y78="","",COUNTIF(休み,Y78)&gt;0,"休",OR(WEEKDAY(Y78)=1,WEEKDAY(Y78)=7),TEXT(Y78,"aaa"),COUNTIF(祝日,Y78)&gt;0,"祝",TRUE,TEXT(Y78,"aaa"))</f>
        <v>土</v>
      </c>
      <c r="Z79" s="187" t="str" cm="1">
        <f t="array" ref="Z79">_xlfn.IFS(Z78="","",COUNTIF(休み,Z78)&gt;0,"休",OR(WEEKDAY(Z78)=1,WEEKDAY(Z78)=7),TEXT(Z78,"aaa"),COUNTIF(祝日,Z78)&gt;0,"祝",TRUE,TEXT(Z78,"aaa"))</f>
        <v>日</v>
      </c>
      <c r="AA79" s="187" t="str" cm="1">
        <f t="array" ref="AA79">_xlfn.IFS(AA78="","",COUNTIF(休み,AA78)&gt;0,"休",OR(WEEKDAY(AA78)=1,WEEKDAY(AA78)=7),TEXT(AA78,"aaa"),COUNTIF(祝日,AA78)&gt;0,"祝",TRUE,TEXT(AA78,"aaa"))</f>
        <v>祝</v>
      </c>
      <c r="AB79" s="187" t="str" cm="1">
        <f t="array" ref="AB79">_xlfn.IFS(AB78="","",COUNTIF(休み,AB78)&gt;0,"休",OR(WEEKDAY(AB78)=1,WEEKDAY(AB78)=7),TEXT(AB78,"aaa"),COUNTIF(祝日,AB78)&gt;0,"祝",TRUE,TEXT(AB78,"aaa"))</f>
        <v>火</v>
      </c>
      <c r="AC79" s="187" t="str" cm="1">
        <f t="array" ref="AC79">_xlfn.IFS(AC78="","",COUNTIF(休み,AC78)&gt;0,"休",OR(WEEKDAY(AC78)=1,WEEKDAY(AC78)=7),TEXT(AC78,"aaa"),COUNTIF(祝日,AC78)&gt;0,"祝",TRUE,TEXT(AC78,"aaa"))</f>
        <v>水</v>
      </c>
      <c r="AD79" s="187" t="str" cm="1">
        <f t="array" ref="AD79">_xlfn.IFS(AD78="","",COUNTIF(休み,AD78)&gt;0,"休",OR(WEEKDAY(AD78)=1,WEEKDAY(AD78)=7),TEXT(AD78,"aaa"),COUNTIF(祝日,AD78)&gt;0,"祝",TRUE,TEXT(AD78,"aaa"))</f>
        <v>木</v>
      </c>
      <c r="AE79" s="187" t="str" cm="1">
        <f t="array" ref="AE79">_xlfn.IFS(AE78="","",COUNTIF(休み,AE78)&gt;0,"休",OR(WEEKDAY(AE78)=1,WEEKDAY(AE78)=7),TEXT(AE78,"aaa"),COUNTIF(祝日,AE78)&gt;0,"祝",TRUE,TEXT(AE78,"aaa"))</f>
        <v>金</v>
      </c>
      <c r="AF79" s="187" t="str" cm="1">
        <f t="array" ref="AF79">_xlfn.IFS(AF78="","",COUNTIF(休み,AF78)&gt;0,"休",OR(WEEKDAY(AF78)=1,WEEKDAY(AF78)=7),TEXT(AF78,"aaa"),COUNTIF(祝日,AF78)&gt;0,"祝",TRUE,TEXT(AF78,"aaa"))</f>
        <v>土</v>
      </c>
      <c r="AG79" s="187" t="str" cm="1">
        <f t="array" ref="AG79">_xlfn.IFS(AG78="","",COUNTIF(休み,AG78)&gt;0,"休",OR(WEEKDAY(AG78)=1,WEEKDAY(AG78)=7),TEXT(AG78,"aaa"),COUNTIF(祝日,AG78)&gt;0,"祝",TRUE,TEXT(AG78,"aaa"))</f>
        <v>日</v>
      </c>
      <c r="AH79" s="187" t="str" cm="1">
        <f t="array" ref="AH79">_xlfn.IFS(AH78="","",COUNTIF(休み,AH78)&gt;0,"休",OR(WEEKDAY(AH78)=1,WEEKDAY(AH78)=7),TEXT(AH78,"aaa"),COUNTIF(祝日,AH78)&gt;0,"祝",TRUE,TEXT(AH78,"aaa"))</f>
        <v/>
      </c>
      <c r="AI79" s="709"/>
      <c r="AJ79" s="710"/>
      <c r="AK79" s="710"/>
      <c r="AL79" s="711"/>
      <c r="AM79" s="695"/>
      <c r="AN79" s="697"/>
      <c r="AO79" s="700"/>
      <c r="AP79" s="700"/>
      <c r="AQ79" s="713"/>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188"/>
    </row>
    <row r="80" spans="2:70" s="192" customFormat="1" ht="60" customHeight="1" thickBot="1">
      <c r="B80" s="305" t="s">
        <v>465</v>
      </c>
      <c r="C80" s="272" t="str">
        <f>IF(D77="","","行事")</f>
        <v>行事</v>
      </c>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307"/>
      <c r="AI80" s="696"/>
      <c r="AJ80" s="699"/>
      <c r="AK80" s="699"/>
      <c r="AL80" s="702"/>
      <c r="AM80" s="695"/>
      <c r="AN80" s="697"/>
      <c r="AO80" s="700"/>
      <c r="AP80" s="700"/>
      <c r="AQ80" s="713"/>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191"/>
    </row>
    <row r="81" spans="2:70" s="195" customFormat="1" ht="15" customHeight="1">
      <c r="B81" s="719" t="str">
        <f>IF(D77="","",IF($B$21="","",$B$21))</f>
        <v/>
      </c>
      <c r="C81" s="183" t="str">
        <f>IF(D77="","","計画")</f>
        <v>計画</v>
      </c>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308"/>
      <c r="AG81" s="308"/>
      <c r="AH81" s="308"/>
      <c r="AI81" s="183">
        <f>IF(D77="","",COUNTIF(D81:AH81,"○"))</f>
        <v>0</v>
      </c>
      <c r="AJ81" s="308">
        <f>IF(D77="","",31-COUNTIF(D79:AH79,"")-COUNTIF(D79:AH79,"休")-COUNTIF(D81:AI81,"/"))</f>
        <v>30</v>
      </c>
      <c r="AK81" s="310">
        <f>IF(D77="","",IFERROR(AI81/AJ81,""))</f>
        <v>0</v>
      </c>
      <c r="AL81" s="311" t="str" cm="1">
        <f t="array" ref="AL81">_xlfn.IFS(OR(D77="",AJ81=0),"",
      COUNTIFS(D79:AH79,"日",D81:AH81,"")+COUNTIFS(D79:AH79,"日",D81:AH81,"○")+COUNTIFS(D79:AH79,"土",D81:AH81,"")+COUNTIFS(D79:AH79,"土",D81:AH81,"○")&lt;=COUNTIF(D81:AH81,"○"),"○",
        AI81/AJ81&gt;=2/7,"○",
         TRUE,"NG")</f>
        <v>NG</v>
      </c>
      <c r="AN81" s="183">
        <f>IF(D77="","",AN66+AI81)</f>
        <v>0</v>
      </c>
      <c r="AO81" s="308">
        <f>IF(D77="","",AO66+AJ81)</f>
        <v>148</v>
      </c>
      <c r="AP81" s="310">
        <f t="shared" ref="AP81:AP90" si="6">IFERROR(AN81/AO81,"")</f>
        <v>0</v>
      </c>
      <c r="AQ81" s="323" t="str">
        <f>IF(D77="","",IF(D92="",IF(AN81/AO81&gt;=2/7,"OK","NG"),"-"))</f>
        <v>-</v>
      </c>
      <c r="AR81" s="297"/>
      <c r="AS81" s="297"/>
      <c r="AT81" s="297"/>
      <c r="AU81" s="297"/>
      <c r="AV81" s="297"/>
      <c r="AW81" s="297"/>
      <c r="AX81" s="297"/>
      <c r="AY81" s="297"/>
      <c r="AZ81" s="297"/>
      <c r="BA81" s="297"/>
      <c r="BB81" s="297"/>
      <c r="BC81" s="297"/>
      <c r="BD81" s="297"/>
      <c r="BE81" s="297"/>
      <c r="BF81" s="297"/>
      <c r="BG81" s="297"/>
      <c r="BH81" s="297"/>
      <c r="BI81" s="297"/>
      <c r="BJ81" s="297"/>
      <c r="BK81" s="297"/>
      <c r="BL81" s="297"/>
      <c r="BM81" s="297"/>
      <c r="BN81" s="297"/>
      <c r="BO81" s="297"/>
      <c r="BP81" s="297"/>
      <c r="BQ81" s="297"/>
      <c r="BR81" s="196"/>
    </row>
    <row r="82" spans="2:70" s="195" customFormat="1" ht="15" customHeight="1" thickBot="1">
      <c r="B82" s="720"/>
      <c r="C82" s="197" t="str">
        <f>IF(D77="","","実施")</f>
        <v>実施</v>
      </c>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7">
        <f>IF(D77="","",COUNTIF(D82:AH82,"●"))</f>
        <v>0</v>
      </c>
      <c r="AJ82" s="198">
        <f>IF(D77="","",31-COUNTIF(D79:AH79,"")-COUNTIF(D79:AH79,"休")-COUNTIF(D82:AI82,"/"))</f>
        <v>30</v>
      </c>
      <c r="AK82" s="199">
        <f>IF(D77="","",IFERROR(AI82/AJ82,""))</f>
        <v>0</v>
      </c>
      <c r="AL82" s="298" t="str" cm="1">
        <f t="array" ref="AL82">_xlfn.IFS(OR(D77="",AJ82=0),"",
      COUNTIFS(D79:AH79,"日",D82:AH82,"")+COUNTIFS(D79:AH79,"日",D82:AH82,"●")+COUNTIFS(D79:AH79,"土",D82:AH82,"")+COUNTIFS(D79:AH79,"土",D82:AH82,"●")&lt;=COUNTIF(D82:AH82,"●"),"○",
        AI82/AJ82&gt;=2/7,"○",
         TRUE,"NG")</f>
        <v>NG</v>
      </c>
      <c r="AN82" s="197">
        <f>IF(D77="","",AN67+AI82)</f>
        <v>0</v>
      </c>
      <c r="AO82" s="198">
        <f>IF(D77="","",AO67+AJ82)</f>
        <v>148</v>
      </c>
      <c r="AP82" s="199">
        <f t="shared" si="6"/>
        <v>0</v>
      </c>
      <c r="AQ82" s="302" t="str">
        <f>IF(D77="","",IF(D92="",IF(AN82/AO82&gt;=2/7,"OK","NG"),"-"))</f>
        <v>-</v>
      </c>
      <c r="AR82" s="222"/>
      <c r="AS82" s="222"/>
      <c r="AT82" s="222"/>
      <c r="AU82" s="222"/>
      <c r="AV82" s="222"/>
      <c r="AW82" s="222"/>
      <c r="AX82" s="222"/>
      <c r="AY82" s="222"/>
      <c r="AZ82" s="222"/>
      <c r="BA82" s="222"/>
      <c r="BB82" s="222"/>
      <c r="BC82" s="222"/>
      <c r="BD82" s="222"/>
      <c r="BE82" s="222"/>
      <c r="BF82" s="222"/>
      <c r="BG82" s="222"/>
      <c r="BH82" s="222"/>
      <c r="BI82" s="222"/>
      <c r="BJ82" s="222"/>
      <c r="BK82" s="222"/>
      <c r="BL82" s="222"/>
      <c r="BM82" s="222"/>
      <c r="BN82" s="222"/>
      <c r="BO82" s="222"/>
      <c r="BP82" s="222"/>
      <c r="BQ82" s="222"/>
      <c r="BR82" s="188"/>
    </row>
    <row r="83" spans="2:70" s="195" customFormat="1" ht="15" customHeight="1">
      <c r="B83" s="719" t="str">
        <f>IF(D77="","",IF($B$23="","",$B$23))</f>
        <v/>
      </c>
      <c r="C83" s="184" t="str">
        <f>IF(D77="","","計画")</f>
        <v>計画</v>
      </c>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84">
        <f>IF(D77="","",COUNTIF(D83:AH83,"○"))</f>
        <v>0</v>
      </c>
      <c r="AJ83" s="193">
        <f>IF(D77="","",31-COUNTIF(D79:AH79,"")-COUNTIF(D79:AH79,"休")-COUNTIF(D83:AI83,"/"))</f>
        <v>30</v>
      </c>
      <c r="AK83" s="194">
        <f>IF(D77="","",IFERROR(AI83/AJ83,""))</f>
        <v>0</v>
      </c>
      <c r="AL83" s="295" t="str" cm="1">
        <f t="array" ref="AL83">_xlfn.IFS(OR(D77="",AJ83=0),"",
      COUNTIFS(D79:AH79,"日",D83:AH83,"")+COUNTIFS(D79:AH79,"日",D83:AH83,"○")+COUNTIFS(D79:AH79,"土",D83:AH83,"")+COUNTIFS(D79:AH79,"土",D83:AH83,"○")&lt;=COUNTIF(D83:AH83,"○"),"○",
        AI83/AJ83&gt;=2/7,"○",
         TRUE,"NG")</f>
        <v>NG</v>
      </c>
      <c r="AN83" s="184">
        <f>IF(D77="","",AN68+AI83)</f>
        <v>0</v>
      </c>
      <c r="AO83" s="193">
        <f>IF(D77="","",AO68+AJ83)</f>
        <v>148</v>
      </c>
      <c r="AP83" s="194">
        <f t="shared" si="6"/>
        <v>0</v>
      </c>
      <c r="AQ83" s="301" t="str">
        <f>IF(D77="","",IF(D92="",IF(AN83/AO83&gt;=2/7,"OK","NG"),"-"))</f>
        <v>-</v>
      </c>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196"/>
    </row>
    <row r="84" spans="2:70" s="195" customFormat="1" ht="15" customHeight="1" thickBot="1">
      <c r="B84" s="720"/>
      <c r="C84" s="197" t="str">
        <f>IF(D77="","","実施")</f>
        <v>実施</v>
      </c>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7">
        <f>IF(D77="","",COUNTIF(D84:AH84,"●"))</f>
        <v>0</v>
      </c>
      <c r="AJ84" s="198">
        <f>IF(D77="","",31-COUNTIF(D79:AH79,"")-COUNTIF(D79:AH79,"休")-COUNTIF(D84:AI84,"/"))</f>
        <v>30</v>
      </c>
      <c r="AK84" s="199">
        <f>IF(D77="","",IFERROR(AI84/AJ84,""))</f>
        <v>0</v>
      </c>
      <c r="AL84" s="298" t="str" cm="1">
        <f t="array" ref="AL84">_xlfn.IFS(OR(D77="",AJ84=0),"",
      COUNTIFS(D79:AH79,"日",D84:AH84,"")+COUNTIFS(D79:AH79,"日",D84:AH84,"●")+COUNTIFS(D79:AH79,"土",D84:AH84,"")+COUNTIFS(D79:AH79,"土",D84:AH84,"●")&lt;=COUNTIF(D84:AH84,"●"),"○",
        AI84/AJ84&gt;=2/7,"○",
         TRUE,"NG")</f>
        <v>NG</v>
      </c>
      <c r="AN84" s="197">
        <f>IF(D77="","",AN69+AI84)</f>
        <v>0</v>
      </c>
      <c r="AO84" s="198">
        <f>IF(D77="","",AO69+AJ84)</f>
        <v>148</v>
      </c>
      <c r="AP84" s="199">
        <f t="shared" si="6"/>
        <v>0</v>
      </c>
      <c r="AQ84" s="302" t="str">
        <f>IF(D77="","",IF(D92="",IF(AN84/AO84&gt;=2/7,"OK","NG"),"-"))</f>
        <v>-</v>
      </c>
      <c r="AR84" s="222"/>
      <c r="AS84" s="222"/>
      <c r="AT84" s="222"/>
      <c r="AU84" s="222"/>
      <c r="AV84" s="222"/>
      <c r="AW84" s="222"/>
      <c r="AX84" s="222"/>
      <c r="AY84" s="222"/>
      <c r="AZ84" s="222"/>
      <c r="BA84" s="222"/>
      <c r="BB84" s="222"/>
      <c r="BC84" s="222"/>
      <c r="BD84" s="222"/>
      <c r="BE84" s="222"/>
      <c r="BF84" s="222"/>
      <c r="BG84" s="222"/>
      <c r="BH84" s="222"/>
      <c r="BI84" s="222"/>
      <c r="BJ84" s="222"/>
      <c r="BK84" s="222"/>
      <c r="BL84" s="222"/>
      <c r="BM84" s="222"/>
      <c r="BN84" s="222"/>
      <c r="BO84" s="222"/>
      <c r="BP84" s="222"/>
      <c r="BQ84" s="222"/>
      <c r="BR84" s="188"/>
    </row>
    <row r="85" spans="2:70" s="195" customFormat="1" ht="15" customHeight="1">
      <c r="B85" s="719" t="str">
        <f>IF(D77="","",IF($B$25="","",$B$25))</f>
        <v/>
      </c>
      <c r="C85" s="184" t="str">
        <f>IF(D77="","","計画")</f>
        <v>計画</v>
      </c>
      <c r="D85" s="193"/>
      <c r="E85" s="193"/>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84">
        <f>IF(D77="","",COUNTIF(D85:AH85,"○"))</f>
        <v>0</v>
      </c>
      <c r="AJ85" s="193">
        <f>IF(D77="","",31-COUNTIF(D79:AH79,"")-COUNTIF(D79:AH79,"休")-COUNTIF(D85:AI85,"/"))</f>
        <v>30</v>
      </c>
      <c r="AK85" s="194">
        <f>IF(D77="","",IFERROR(AI85/AJ85,""))</f>
        <v>0</v>
      </c>
      <c r="AL85" s="295" t="str" cm="1">
        <f t="array" ref="AL85">_xlfn.IFS(OR(D77="",AJ85=0),"",
      COUNTIFS(D79:AH79,"日",D85:AH85,"")+COUNTIFS(D79:AH79,"日",D85:AH85,"○")+COUNTIFS(D79:AH79,"土",D85:AH85,"")+COUNTIFS(D79:AH79,"土",D85:AH85,"○")&lt;=COUNTIF(D85:AH85,"○"),"○",
        AI85/AJ85&gt;=2/7,"○",
         TRUE,"NG")</f>
        <v>NG</v>
      </c>
      <c r="AN85" s="184">
        <f>IF(D77="","",AN70+AI85)</f>
        <v>0</v>
      </c>
      <c r="AO85" s="193">
        <f>IF(D77="","",AO70+AJ85)</f>
        <v>148</v>
      </c>
      <c r="AP85" s="194">
        <f t="shared" si="6"/>
        <v>0</v>
      </c>
      <c r="AQ85" s="301" t="str">
        <f>IF(D77="","",IF(D92="",IF(AN85/AO85&gt;=2/7,"OK","NG"),"-"))</f>
        <v>-</v>
      </c>
      <c r="AR85" s="297"/>
      <c r="AS85" s="297"/>
      <c r="AT85" s="297"/>
      <c r="AU85" s="297"/>
      <c r="AV85" s="297"/>
      <c r="AW85" s="297"/>
      <c r="AX85" s="297"/>
      <c r="AY85" s="297"/>
      <c r="AZ85" s="297"/>
      <c r="BA85" s="297"/>
      <c r="BB85" s="297"/>
      <c r="BC85" s="297"/>
      <c r="BD85" s="297"/>
      <c r="BE85" s="297"/>
      <c r="BF85" s="297"/>
      <c r="BG85" s="297"/>
      <c r="BH85" s="297"/>
      <c r="BI85" s="297"/>
      <c r="BJ85" s="297"/>
      <c r="BK85" s="297"/>
      <c r="BL85" s="297"/>
      <c r="BM85" s="297"/>
      <c r="BN85" s="297"/>
      <c r="BO85" s="297"/>
      <c r="BP85" s="297"/>
      <c r="BQ85" s="297"/>
      <c r="BR85" s="196"/>
    </row>
    <row r="86" spans="2:70" s="195" customFormat="1" ht="15" customHeight="1" thickBot="1">
      <c r="B86" s="720"/>
      <c r="C86" s="197" t="str">
        <f>IF(D77="","","実施")</f>
        <v>実施</v>
      </c>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7">
        <f>IF(D77="","",COUNTIF(D86:AH86,"●"))</f>
        <v>0</v>
      </c>
      <c r="AJ86" s="198">
        <f>IF(D77="","",31-COUNTIF(D79:AH79,"")-COUNTIF(D79:AH79,"休")-COUNTIF(D86:AI86,"/"))</f>
        <v>30</v>
      </c>
      <c r="AK86" s="199">
        <f>IF(D77="","",IFERROR(AI86/AJ86,""))</f>
        <v>0</v>
      </c>
      <c r="AL86" s="298" t="str" cm="1">
        <f t="array" ref="AL86">_xlfn.IFS(OR(D77="",AJ86=0),"",
      COUNTIFS(D79:AH79,"日",D86:AH86,"")+COUNTIFS(D79:AH79,"日",D86:AH86,"●")+COUNTIFS(D79:AH79,"土",D86:AH86,"")+COUNTIFS(D79:AH79,"土",D86:AH86,"●")&lt;=COUNTIF(D86:AH86,"●"),"○",
        AI86/AJ86&gt;=2/7,"○",
         TRUE,"NG")</f>
        <v>NG</v>
      </c>
      <c r="AN86" s="197">
        <f>IF(D77="","",AN71+AI86)</f>
        <v>0</v>
      </c>
      <c r="AO86" s="198">
        <f>IF(D77="","",AO71+AJ86)</f>
        <v>148</v>
      </c>
      <c r="AP86" s="199">
        <f t="shared" si="6"/>
        <v>0</v>
      </c>
      <c r="AQ86" s="302" t="str">
        <f>IF(D77="","",IF(D92="",IF(AN86/AO86&gt;=2/7,"OK","NG"),"-"))</f>
        <v>-</v>
      </c>
      <c r="AR86" s="222"/>
      <c r="AS86" s="222"/>
      <c r="AT86" s="222"/>
      <c r="AU86" s="222"/>
      <c r="AV86" s="222"/>
      <c r="AW86" s="222"/>
      <c r="AX86" s="222"/>
      <c r="AY86" s="222"/>
      <c r="AZ86" s="222"/>
      <c r="BA86" s="222"/>
      <c r="BB86" s="222"/>
      <c r="BC86" s="222"/>
      <c r="BD86" s="222"/>
      <c r="BE86" s="222"/>
      <c r="BF86" s="222"/>
      <c r="BG86" s="222"/>
      <c r="BH86" s="222"/>
      <c r="BI86" s="222"/>
      <c r="BJ86" s="222"/>
      <c r="BK86" s="222"/>
      <c r="BL86" s="222"/>
      <c r="BM86" s="222"/>
      <c r="BN86" s="222"/>
      <c r="BO86" s="222"/>
      <c r="BP86" s="222"/>
      <c r="BQ86" s="222"/>
      <c r="BR86" s="188"/>
    </row>
    <row r="87" spans="2:70" s="195" customFormat="1" ht="15" customHeight="1">
      <c r="B87" s="719" t="str">
        <f>IF(D77="","",IF($B$27="","",$B$27))</f>
        <v/>
      </c>
      <c r="C87" s="184" t="str">
        <f>IF(D77="","","計画")</f>
        <v>計画</v>
      </c>
      <c r="D87" s="193"/>
      <c r="E87" s="193"/>
      <c r="F87" s="193"/>
      <c r="G87" s="193"/>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84">
        <f>IF(D77="","",COUNTIF(D87:AH87,"○"))</f>
        <v>0</v>
      </c>
      <c r="AJ87" s="193">
        <f>IF(D77="","",31-COUNTIF(D79:AH79,"")-COUNTIF(D79:AH79,"休")-COUNTIF(D87:AI87,"/"))</f>
        <v>30</v>
      </c>
      <c r="AK87" s="194">
        <f>IF(D77="","",IFERROR(AI87/AJ87,""))</f>
        <v>0</v>
      </c>
      <c r="AL87" s="295" t="str" cm="1">
        <f t="array" ref="AL87">_xlfn.IFS(OR(D77="",AJ87=0),"",
      COUNTIFS(D79:AH79,"日",D87:AH87,"")+COUNTIFS(D79:AH79,"日",D87:AH87,"○")+COUNTIFS(D79:AH79,"土",D87:AH87,"")+COUNTIFS(D79:AH79,"土",D87:AH87,"○")&lt;=COUNTIF(D87:AH87,"○"),"○",
        AI87/AJ87&gt;=2/7,"○",
         TRUE,"NG")</f>
        <v>NG</v>
      </c>
      <c r="AN87" s="184">
        <f>IF(D77="","",AN72+AI87)</f>
        <v>0</v>
      </c>
      <c r="AO87" s="193">
        <f>IF(D77="","",AO72+AJ87)</f>
        <v>148</v>
      </c>
      <c r="AP87" s="194">
        <f t="shared" si="6"/>
        <v>0</v>
      </c>
      <c r="AQ87" s="301" t="str">
        <f>IF(D77="","",IF(D92="",IF(AN87/AO87&gt;=2/7,"OK","NG"),"-"))</f>
        <v>-</v>
      </c>
      <c r="AR87" s="297"/>
      <c r="AS87" s="297"/>
      <c r="AT87" s="297"/>
      <c r="AU87" s="297"/>
      <c r="AV87" s="297"/>
      <c r="AW87" s="297"/>
      <c r="AX87" s="297"/>
      <c r="AY87" s="297"/>
      <c r="AZ87" s="297"/>
      <c r="BA87" s="297"/>
      <c r="BB87" s="297"/>
      <c r="BC87" s="297"/>
      <c r="BD87" s="297"/>
      <c r="BE87" s="297"/>
      <c r="BF87" s="297"/>
      <c r="BG87" s="297"/>
      <c r="BH87" s="297"/>
      <c r="BI87" s="297"/>
      <c r="BJ87" s="297"/>
      <c r="BK87" s="297"/>
      <c r="BL87" s="297"/>
      <c r="BM87" s="297"/>
      <c r="BN87" s="297"/>
      <c r="BO87" s="297"/>
      <c r="BP87" s="297"/>
      <c r="BQ87" s="297"/>
      <c r="BR87" s="196"/>
    </row>
    <row r="88" spans="2:70" s="195" customFormat="1" ht="15" customHeight="1" thickBot="1">
      <c r="B88" s="720"/>
      <c r="C88" s="197" t="str">
        <f>IF(D77="","","実施")</f>
        <v>実施</v>
      </c>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7">
        <f>IF(D77="","",COUNTIF(D88:AH88,"●"))</f>
        <v>0</v>
      </c>
      <c r="AJ88" s="198">
        <f>IF(D77="","",31-COUNTIF(D79:AH79,"")-COUNTIF(D79:AH79,"休")-COUNTIF(D88:AI88,"/"))</f>
        <v>30</v>
      </c>
      <c r="AK88" s="199">
        <f>IF(D77="","",IFERROR(AI88/AJ88,""))</f>
        <v>0</v>
      </c>
      <c r="AL88" s="298" t="str" cm="1">
        <f t="array" ref="AL88">_xlfn.IFS(OR(D77="",AJ88=0),"",
      COUNTIFS(D79:AH79,"日",D88:AH88,"")+COUNTIFS(D79:AH79,"日",D88:AH88,"●")+COUNTIFS(D79:AH79,"土",D88:AH88,"")+COUNTIFS(D79:AH79,"土",D88:AH88,"●")&lt;=COUNTIF(D88:AH88,"●"),"○",
        AI88/AJ88&gt;=2/7,"○",
         TRUE,"NG")</f>
        <v>NG</v>
      </c>
      <c r="AN88" s="197">
        <f>IF(D77="","",AN73+AI88)</f>
        <v>0</v>
      </c>
      <c r="AO88" s="198">
        <f>IF(D77="","",AO73+AJ88)</f>
        <v>148</v>
      </c>
      <c r="AP88" s="199">
        <f t="shared" si="6"/>
        <v>0</v>
      </c>
      <c r="AQ88" s="302" t="str">
        <f>IF(D77="","",IF(D92="",IF(AN88/AO88&gt;=2/7,"OK","NG"),"-"))</f>
        <v>-</v>
      </c>
      <c r="AR88" s="222"/>
      <c r="AS88" s="222"/>
      <c r="AT88" s="222"/>
      <c r="AU88" s="222"/>
      <c r="AV88" s="222"/>
      <c r="AW88" s="222"/>
      <c r="AX88" s="222"/>
      <c r="AY88" s="222"/>
      <c r="AZ88" s="222"/>
      <c r="BA88" s="222"/>
      <c r="BB88" s="222"/>
      <c r="BC88" s="222"/>
      <c r="BD88" s="222"/>
      <c r="BE88" s="222"/>
      <c r="BF88" s="222"/>
      <c r="BG88" s="222"/>
      <c r="BH88" s="222"/>
      <c r="BI88" s="222"/>
      <c r="BJ88" s="222"/>
      <c r="BK88" s="222"/>
      <c r="BL88" s="222"/>
      <c r="BM88" s="222"/>
      <c r="BN88" s="222"/>
      <c r="BO88" s="222"/>
      <c r="BP88" s="222"/>
      <c r="BQ88" s="222"/>
      <c r="BR88" s="188"/>
    </row>
    <row r="89" spans="2:70" s="195" customFormat="1" ht="15" customHeight="1">
      <c r="B89" s="719" t="str">
        <f>IF(D77="","",IF($B$29="","",$B$29))</f>
        <v/>
      </c>
      <c r="C89" s="184" t="str">
        <f>IF(D77="","","計画")</f>
        <v>計画</v>
      </c>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84">
        <f>IF(D77="","",COUNTIF(D89:AH89,"○"))</f>
        <v>0</v>
      </c>
      <c r="AJ89" s="193">
        <f>IF(D77="","",31-COUNTIF(D79:AH79,"")-COUNTIF(D79:AH79,"休")-COUNTIF(D89:AI89,"/"))</f>
        <v>30</v>
      </c>
      <c r="AK89" s="194">
        <f>IF(D77="","",IFERROR(AI89/AJ89,""))</f>
        <v>0</v>
      </c>
      <c r="AL89" s="295" t="str" cm="1">
        <f t="array" ref="AL89">_xlfn.IFS(OR(D77="",AJ89=0),"",
      COUNTIFS(D79:AH79,"日",D89:AH89,"")+COUNTIFS(D79:AH79,"日",D89:AH89,"○")+COUNTIFS(D79:AH79,"土",D89:AH89,"")+COUNTIFS(D79:AH79,"土",D89:AH89,"○")&lt;=COUNTIF(D89:AH89,"○"),"○",
        AI89/AJ89&gt;=2/7,"○",
         TRUE,"NG")</f>
        <v>NG</v>
      </c>
      <c r="AN89" s="184">
        <f>IF(D77="","",AN74+AI89)</f>
        <v>0</v>
      </c>
      <c r="AO89" s="193">
        <f>IF(D77="","",AO74+AJ89)</f>
        <v>148</v>
      </c>
      <c r="AP89" s="194">
        <f t="shared" si="6"/>
        <v>0</v>
      </c>
      <c r="AQ89" s="301" t="str">
        <f>IF(D77="","",IF(D92="",IF(AN89/AO89&gt;=2/7,"OK","NG"),"-"))</f>
        <v>-</v>
      </c>
      <c r="AR89" s="297"/>
      <c r="AS89" s="297"/>
      <c r="AT89" s="297"/>
      <c r="AU89" s="297"/>
      <c r="AV89" s="297"/>
      <c r="AW89" s="297"/>
      <c r="AX89" s="297"/>
      <c r="AY89" s="297"/>
      <c r="AZ89" s="297"/>
      <c r="BA89" s="297"/>
      <c r="BB89" s="297"/>
      <c r="BC89" s="297"/>
      <c r="BD89" s="297"/>
      <c r="BE89" s="297"/>
      <c r="BF89" s="297"/>
      <c r="BG89" s="297"/>
      <c r="BH89" s="297"/>
      <c r="BI89" s="297"/>
      <c r="BJ89" s="297"/>
      <c r="BK89" s="297"/>
      <c r="BL89" s="297"/>
      <c r="BM89" s="297"/>
      <c r="BN89" s="297"/>
      <c r="BO89" s="297"/>
      <c r="BP89" s="297"/>
      <c r="BQ89" s="297"/>
      <c r="BR89" s="196"/>
    </row>
    <row r="90" spans="2:70" s="195" customFormat="1" ht="15" customHeight="1" thickBot="1">
      <c r="B90" s="720"/>
      <c r="C90" s="197" t="str">
        <f>IF(D77="","","実施")</f>
        <v>実施</v>
      </c>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7">
        <f>IF(D77="","",COUNTIF(D90:AH90,"●"))</f>
        <v>0</v>
      </c>
      <c r="AJ90" s="198">
        <f>IF(D77="","",31-COUNTIF(D79:AH79,"")-COUNTIF(D79:AH79,"休")-COUNTIF(D90:AI90,"/"))</f>
        <v>30</v>
      </c>
      <c r="AK90" s="199">
        <f>IF(D77="","",IFERROR(AI90/AJ90,""))</f>
        <v>0</v>
      </c>
      <c r="AL90" s="298" t="str" cm="1">
        <f t="array" ref="AL90">_xlfn.IFS(OR(D77="",AJ90=0),"",
      COUNTIFS(D79:AH79,"日",D90:AH90,"")+COUNTIFS(D79:AH79,"日",D90:AH90,"●")+COUNTIFS(D79:AH79,"土",D90:AH90,"")+COUNTIFS(D79:AH79,"土",D90:AH90,"●")&lt;=COUNTIF(D90:AH90,"●"),"○",
        AI90/AJ90&gt;=2/7,"○",
         TRUE,"NG")</f>
        <v>NG</v>
      </c>
      <c r="AN90" s="197">
        <f>IF(D77="","",AN75+AI90)</f>
        <v>0</v>
      </c>
      <c r="AO90" s="198">
        <f>IF(D77="","",AO75+AJ90)</f>
        <v>148</v>
      </c>
      <c r="AP90" s="199">
        <f t="shared" si="6"/>
        <v>0</v>
      </c>
      <c r="AQ90" s="302" t="str">
        <f>IF(D77="","",IF(D92="",IF(AN90/AO90&gt;=2/7,"OK","NG"),"-"))</f>
        <v>-</v>
      </c>
      <c r="AR90" s="222"/>
      <c r="AS90" s="222"/>
      <c r="AT90" s="222"/>
      <c r="AU90" s="222"/>
      <c r="AV90" s="222"/>
      <c r="AW90" s="222"/>
      <c r="AX90" s="222"/>
      <c r="AY90" s="222"/>
      <c r="AZ90" s="222"/>
      <c r="BA90" s="222"/>
      <c r="BB90" s="222"/>
      <c r="BC90" s="222"/>
      <c r="BD90" s="222"/>
      <c r="BE90" s="222"/>
      <c r="BF90" s="222"/>
      <c r="BG90" s="222"/>
      <c r="BH90" s="222"/>
      <c r="BI90" s="222"/>
      <c r="BJ90" s="222"/>
      <c r="BK90" s="222"/>
      <c r="BL90" s="222"/>
      <c r="BM90" s="222"/>
      <c r="BN90" s="222"/>
      <c r="BO90" s="222"/>
      <c r="BP90" s="222"/>
      <c r="BQ90" s="222"/>
      <c r="BR90" s="188"/>
    </row>
    <row r="91" spans="2:70" ht="18" customHeight="1" thickBot="1">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200"/>
    </row>
    <row r="92" spans="2:70" ht="16.899999999999999" customHeight="1">
      <c r="C92" s="183" t="str">
        <f>IF(D92="","","月")</f>
        <v>月</v>
      </c>
      <c r="D92" s="689">
        <f>IFERROR(IF(EOMONTH(D77,0)+1&gt;$K$5,"",EOMONTH(D77,0)+1),"")</f>
        <v>45992</v>
      </c>
      <c r="E92" s="690"/>
      <c r="F92" s="690"/>
      <c r="G92" s="690"/>
      <c r="H92" s="690"/>
      <c r="I92" s="690"/>
      <c r="J92" s="690"/>
      <c r="K92" s="690"/>
      <c r="L92" s="690"/>
      <c r="M92" s="690"/>
      <c r="N92" s="690"/>
      <c r="O92" s="690"/>
      <c r="P92" s="690"/>
      <c r="Q92" s="690"/>
      <c r="R92" s="690"/>
      <c r="S92" s="690"/>
      <c r="T92" s="690"/>
      <c r="U92" s="690"/>
      <c r="V92" s="690"/>
      <c r="W92" s="690"/>
      <c r="X92" s="690"/>
      <c r="Y92" s="690"/>
      <c r="Z92" s="690"/>
      <c r="AA92" s="690"/>
      <c r="AB92" s="690"/>
      <c r="AC92" s="690"/>
      <c r="AD92" s="690"/>
      <c r="AE92" s="690"/>
      <c r="AF92" s="690"/>
      <c r="AG92" s="690"/>
      <c r="AH92" s="690"/>
      <c r="AI92" s="691" t="str">
        <f>IF(D92="","","月単位")</f>
        <v>月単位</v>
      </c>
      <c r="AJ92" s="692"/>
      <c r="AK92" s="692"/>
      <c r="AL92" s="693"/>
      <c r="AM92" s="694"/>
      <c r="AN92" s="706" t="str">
        <f>IF(D92="","","累計")</f>
        <v>累計</v>
      </c>
      <c r="AO92" s="707"/>
      <c r="AP92" s="707"/>
      <c r="AQ92" s="708"/>
      <c r="AR92" s="293"/>
      <c r="AS92" s="293"/>
      <c r="AT92" s="293"/>
      <c r="AU92" s="293"/>
      <c r="AV92" s="293"/>
      <c r="AW92" s="293"/>
      <c r="AX92" s="293"/>
      <c r="AY92" s="293"/>
      <c r="AZ92" s="293"/>
      <c r="BA92" s="293"/>
      <c r="BB92" s="293"/>
      <c r="BC92" s="293"/>
      <c r="BD92" s="293"/>
      <c r="BE92" s="293"/>
      <c r="BF92" s="293"/>
      <c r="BG92" s="293"/>
      <c r="BH92" s="293"/>
      <c r="BI92" s="293"/>
      <c r="BJ92" s="293"/>
      <c r="BK92" s="293"/>
      <c r="BL92" s="293"/>
      <c r="BM92" s="293"/>
      <c r="BN92" s="293"/>
      <c r="BO92" s="293"/>
      <c r="BP92" s="293"/>
      <c r="BQ92" s="293"/>
    </row>
    <row r="93" spans="2:70" ht="15" customHeight="1">
      <c r="C93" s="184" t="str">
        <f>IF(D92="","","日")</f>
        <v>日</v>
      </c>
      <c r="D93" s="185" cm="1">
        <f t="array" ref="D93">_xlfn.IFS($D92="","",
  $D92+COLUMN(D93)-COLUMN($C93)-1&gt;$K$5,"",
   $D92+COLUMN(D93)-COLUMN($C93)-1&gt;=EOMONTH($D92,0)+1,"",
    TRUE,$D92+COLUMN(D93)-COLUMN($C93)-1)</f>
        <v>45992</v>
      </c>
      <c r="E93" s="185" cm="1">
        <f t="array" ref="E93">_xlfn.IFS($D92="","",
  $D92+COLUMN(E93)-COLUMN($C93)-1&gt;$K$5,"",
   $D92+COLUMN(E93)-COLUMN($C93)-1&gt;=EOMONTH($D92,0)+1,"",
    TRUE,$D92+COLUMN(E93)-COLUMN($C93)-1)</f>
        <v>45993</v>
      </c>
      <c r="F93" s="185" cm="1">
        <f t="array" ref="F93">_xlfn.IFS($D92="","",
  $D92+COLUMN(F93)-COLUMN($C93)-1&gt;$K$5,"",
   $D92+COLUMN(F93)-COLUMN($C93)-1&gt;=EOMONTH($D92,0)+1,"",
    TRUE,$D92+COLUMN(F93)-COLUMN($C93)-1)</f>
        <v>45994</v>
      </c>
      <c r="G93" s="185" cm="1">
        <f t="array" ref="G93">_xlfn.IFS($D92="","",
  $D92+COLUMN(G93)-COLUMN($C93)-1&gt;$K$5,"",
   $D92+COLUMN(G93)-COLUMN($C93)-1&gt;=EOMONTH($D92,0)+1,"",
    TRUE,$D92+COLUMN(G93)-COLUMN($C93)-1)</f>
        <v>45995</v>
      </c>
      <c r="H93" s="185" cm="1">
        <f t="array" ref="H93">_xlfn.IFS($D92="","",
  $D92+COLUMN(H93)-COLUMN($C93)-1&gt;$K$5,"",
   $D92+COLUMN(H93)-COLUMN($C93)-1&gt;=EOMONTH($D92,0)+1,"",
    TRUE,$D92+COLUMN(H93)-COLUMN($C93)-1)</f>
        <v>45996</v>
      </c>
      <c r="I93" s="185" cm="1">
        <f t="array" ref="I93">_xlfn.IFS($D92="","",
  $D92+COLUMN(I93)-COLUMN($C93)-1&gt;$K$5,"",
   $D92+COLUMN(I93)-COLUMN($C93)-1&gt;=EOMONTH($D92,0)+1,"",
    TRUE,$D92+COLUMN(I93)-COLUMN($C93)-1)</f>
        <v>45997</v>
      </c>
      <c r="J93" s="185" cm="1">
        <f t="array" ref="J93">_xlfn.IFS($D92="","",
  $D92+COLUMN(J93)-COLUMN($C93)-1&gt;$K$5,"",
   $D92+COLUMN(J93)-COLUMN($C93)-1&gt;=EOMONTH($D92,0)+1,"",
    TRUE,$D92+COLUMN(J93)-COLUMN($C93)-1)</f>
        <v>45998</v>
      </c>
      <c r="K93" s="185" cm="1">
        <f t="array" ref="K93">_xlfn.IFS($D92="","",
  $D92+COLUMN(K93)-COLUMN($C93)-1&gt;$K$5,"",
   $D92+COLUMN(K93)-COLUMN($C93)-1&gt;=EOMONTH($D92,0)+1,"",
    TRUE,$D92+COLUMN(K93)-COLUMN($C93)-1)</f>
        <v>45999</v>
      </c>
      <c r="L93" s="185" cm="1">
        <f t="array" ref="L93">_xlfn.IFS($D92="","",
  $D92+COLUMN(L93)-COLUMN($C93)-1&gt;$K$5,"",
   $D92+COLUMN(L93)-COLUMN($C93)-1&gt;=EOMONTH($D92,0)+1,"",
    TRUE,$D92+COLUMN(L93)-COLUMN($C93)-1)</f>
        <v>46000</v>
      </c>
      <c r="M93" s="185" cm="1">
        <f t="array" ref="M93">_xlfn.IFS($D92="","",
  $D92+COLUMN(M93)-COLUMN($C93)-1&gt;$K$5,"",
   $D92+COLUMN(M93)-COLUMN($C93)-1&gt;=EOMONTH($D92,0)+1,"",
    TRUE,$D92+COLUMN(M93)-COLUMN($C93)-1)</f>
        <v>46001</v>
      </c>
      <c r="N93" s="185" cm="1">
        <f t="array" ref="N93">_xlfn.IFS($D92="","",
  $D92+COLUMN(N93)-COLUMN($C93)-1&gt;$K$5,"",
   $D92+COLUMN(N93)-COLUMN($C93)-1&gt;=EOMONTH($D92,0)+1,"",
    TRUE,$D92+COLUMN(N93)-COLUMN($C93)-1)</f>
        <v>46002</v>
      </c>
      <c r="O93" s="185" cm="1">
        <f t="array" ref="O93">_xlfn.IFS($D92="","",
  $D92+COLUMN(O93)-COLUMN($C93)-1&gt;$K$5,"",
   $D92+COLUMN(O93)-COLUMN($C93)-1&gt;=EOMONTH($D92,0)+1,"",
    TRUE,$D92+COLUMN(O93)-COLUMN($C93)-1)</f>
        <v>46003</v>
      </c>
      <c r="P93" s="185" cm="1">
        <f t="array" ref="P93">_xlfn.IFS($D92="","",
  $D92+COLUMN(P93)-COLUMN($C93)-1&gt;$K$5,"",
   $D92+COLUMN(P93)-COLUMN($C93)-1&gt;=EOMONTH($D92,0)+1,"",
    TRUE,$D92+COLUMN(P93)-COLUMN($C93)-1)</f>
        <v>46004</v>
      </c>
      <c r="Q93" s="185" cm="1">
        <f t="array" ref="Q93">_xlfn.IFS($D92="","",
  $D92+COLUMN(Q93)-COLUMN($C93)-1&gt;$K$5,"",
   $D92+COLUMN(Q93)-COLUMN($C93)-1&gt;=EOMONTH($D92,0)+1,"",
    TRUE,$D92+COLUMN(Q93)-COLUMN($C93)-1)</f>
        <v>46005</v>
      </c>
      <c r="R93" s="185" cm="1">
        <f t="array" ref="R93">_xlfn.IFS($D92="","",
  $D92+COLUMN(R93)-COLUMN($C93)-1&gt;$K$5,"",
   $D92+COLUMN(R93)-COLUMN($C93)-1&gt;=EOMONTH($D92,0)+1,"",
    TRUE,$D92+COLUMN(R93)-COLUMN($C93)-1)</f>
        <v>46006</v>
      </c>
      <c r="S93" s="185" cm="1">
        <f t="array" ref="S93">_xlfn.IFS($D92="","",
  $D92+COLUMN(S93)-COLUMN($C93)-1&gt;$K$5,"",
   $D92+COLUMN(S93)-COLUMN($C93)-1&gt;=EOMONTH($D92,0)+1,"",
    TRUE,$D92+COLUMN(S93)-COLUMN($C93)-1)</f>
        <v>46007</v>
      </c>
      <c r="T93" s="185" cm="1">
        <f t="array" ref="T93">_xlfn.IFS($D92="","",
  $D92+COLUMN(T93)-COLUMN($C93)-1&gt;$K$5,"",
   $D92+COLUMN(T93)-COLUMN($C93)-1&gt;=EOMONTH($D92,0)+1,"",
    TRUE,$D92+COLUMN(T93)-COLUMN($C93)-1)</f>
        <v>46008</v>
      </c>
      <c r="U93" s="185" cm="1">
        <f t="array" ref="U93">_xlfn.IFS($D92="","",
  $D92+COLUMN(U93)-COLUMN($C93)-1&gt;$K$5,"",
   $D92+COLUMN(U93)-COLUMN($C93)-1&gt;=EOMONTH($D92,0)+1,"",
    TRUE,$D92+COLUMN(U93)-COLUMN($C93)-1)</f>
        <v>46009</v>
      </c>
      <c r="V93" s="185" cm="1">
        <f t="array" ref="V93">_xlfn.IFS($D92="","",
  $D92+COLUMN(V93)-COLUMN($C93)-1&gt;$K$5,"",
   $D92+COLUMN(V93)-COLUMN($C93)-1&gt;=EOMONTH($D92,0)+1,"",
    TRUE,$D92+COLUMN(V93)-COLUMN($C93)-1)</f>
        <v>46010</v>
      </c>
      <c r="W93" s="185" cm="1">
        <f t="array" ref="W93">_xlfn.IFS($D92="","",
  $D92+COLUMN(W93)-COLUMN($C93)-1&gt;$K$5,"",
   $D92+COLUMN(W93)-COLUMN($C93)-1&gt;=EOMONTH($D92,0)+1,"",
    TRUE,$D92+COLUMN(W93)-COLUMN($C93)-1)</f>
        <v>46011</v>
      </c>
      <c r="X93" s="185" cm="1">
        <f t="array" ref="X93">_xlfn.IFS($D92="","",
  $D92+COLUMN(X93)-COLUMN($C93)-1&gt;$K$5,"",
   $D92+COLUMN(X93)-COLUMN($C93)-1&gt;=EOMONTH($D92,0)+1,"",
    TRUE,$D92+COLUMN(X93)-COLUMN($C93)-1)</f>
        <v>46012</v>
      </c>
      <c r="Y93" s="185" cm="1">
        <f t="array" ref="Y93">_xlfn.IFS($D92="","",
  $D92+COLUMN(Y93)-COLUMN($C93)-1&gt;$K$5,"",
   $D92+COLUMN(Y93)-COLUMN($C93)-1&gt;=EOMONTH($D92,0)+1,"",
    TRUE,$D92+COLUMN(Y93)-COLUMN($C93)-1)</f>
        <v>46013</v>
      </c>
      <c r="Z93" s="185" cm="1">
        <f t="array" ref="Z93">_xlfn.IFS($D92="","",
  $D92+COLUMN(Z93)-COLUMN($C93)-1&gt;$K$5,"",
   $D92+COLUMN(Z93)-COLUMN($C93)-1&gt;=EOMONTH($D92,0)+1,"",
    TRUE,$D92+COLUMN(Z93)-COLUMN($C93)-1)</f>
        <v>46014</v>
      </c>
      <c r="AA93" s="185" cm="1">
        <f t="array" ref="AA93">_xlfn.IFS($D92="","",
  $D92+COLUMN(AA93)-COLUMN($C93)-1&gt;$K$5,"",
   $D92+COLUMN(AA93)-COLUMN($C93)-1&gt;=EOMONTH($D92,0)+1,"",
    TRUE,$D92+COLUMN(AA93)-COLUMN($C93)-1)</f>
        <v>46015</v>
      </c>
      <c r="AB93" s="185" cm="1">
        <f t="array" ref="AB93">_xlfn.IFS($D92="","",
  $D92+COLUMN(AB93)-COLUMN($C93)-1&gt;$K$5,"",
   $D92+COLUMN(AB93)-COLUMN($C93)-1&gt;=EOMONTH($D92,0)+1,"",
    TRUE,$D92+COLUMN(AB93)-COLUMN($C93)-1)</f>
        <v>46016</v>
      </c>
      <c r="AC93" s="185" cm="1">
        <f t="array" ref="AC93">_xlfn.IFS($D92="","",
  $D92+COLUMN(AC93)-COLUMN($C93)-1&gt;$K$5,"",
   $D92+COLUMN(AC93)-COLUMN($C93)-1&gt;=EOMONTH($D92,0)+1,"",
    TRUE,$D92+COLUMN(AC93)-COLUMN($C93)-1)</f>
        <v>46017</v>
      </c>
      <c r="AD93" s="185" cm="1">
        <f t="array" ref="AD93">_xlfn.IFS($D92="","",
  $D92+COLUMN(AD93)-COLUMN($C93)-1&gt;$K$5,"",
   $D92+COLUMN(AD93)-COLUMN($C93)-1&gt;=EOMONTH($D92,0)+1,"",
    TRUE,$D92+COLUMN(AD93)-COLUMN($C93)-1)</f>
        <v>46018</v>
      </c>
      <c r="AE93" s="185" cm="1">
        <f t="array" ref="AE93">_xlfn.IFS($D92="","",
  $D92+COLUMN(AE93)-COLUMN($C93)-1&gt;$K$5,"",
   $D92+COLUMN(AE93)-COLUMN($C93)-1&gt;=EOMONTH($D92,0)+1,"",
    TRUE,$D92+COLUMN(AE93)-COLUMN($C93)-1)</f>
        <v>46019</v>
      </c>
      <c r="AF93" s="185" cm="1">
        <f t="array" ref="AF93">_xlfn.IFS($D92="","",
  $D92+COLUMN(AF93)-COLUMN($C93)-1&gt;$K$5,"",
   $D92+COLUMN(AF93)-COLUMN($C93)-1&gt;=EOMONTH($D92,0)+1,"",
    TRUE,$D92+COLUMN(AF93)-COLUMN($C93)-1)</f>
        <v>46020</v>
      </c>
      <c r="AG93" s="185" cm="1">
        <f t="array" ref="AG93">_xlfn.IFS($D92="","",
  $D92+COLUMN(AG93)-COLUMN($C93)-1&gt;$K$5,"",
   $D92+COLUMN(AG93)-COLUMN($C93)-1&gt;=EOMONTH($D92,0)+1,"",
    TRUE,$D92+COLUMN(AG93)-COLUMN($C93)-1)</f>
        <v>46021</v>
      </c>
      <c r="AH93" s="185" cm="1">
        <f t="array" ref="AH93">_xlfn.IFS($D92="","",
  $D92+COLUMN(AH93)-COLUMN($C93)-1&gt;$K$5,"",
   $D92+COLUMN(AH93)-COLUMN($C93)-1&gt;=EOMONTH($D92,0)+1,"",
    TRUE,$D92+COLUMN(AH93)-COLUMN($C93)-1)</f>
        <v>46022</v>
      </c>
      <c r="AI93" s="709" t="str">
        <f>IF(D92="","","閉所日数計")</f>
        <v>閉所日数計</v>
      </c>
      <c r="AJ93" s="710" t="str">
        <f>IF(D92="","","対象日数計")</f>
        <v>対象日数計</v>
      </c>
      <c r="AK93" s="710" t="str">
        <f>IF(D92="","","現場閉所率")</f>
        <v>現場閉所率</v>
      </c>
      <c r="AL93" s="711" t="str">
        <f>IF(D92="","","達成状況")</f>
        <v>達成状況</v>
      </c>
      <c r="AM93" s="695"/>
      <c r="AN93" s="696" t="str">
        <f>IF(D92="","","閉所日数計")</f>
        <v>閉所日数計</v>
      </c>
      <c r="AO93" s="699" t="str">
        <f>IF(D92="","","対象日数計")</f>
        <v>対象日数計</v>
      </c>
      <c r="AP93" s="699" t="str">
        <f>IF(D92="","","現場閉所率")</f>
        <v>現場閉所率</v>
      </c>
      <c r="AQ93" s="712" t="str" cm="1">
        <f t="array" ref="AQ93">_xlfn.IFS(D92="","",D107="","達成状況",TRUE,"-")</f>
        <v>-</v>
      </c>
      <c r="AR93" s="300"/>
      <c r="AS93" s="300"/>
      <c r="AT93" s="300"/>
      <c r="AU93" s="300"/>
      <c r="AV93" s="300"/>
      <c r="AW93" s="300"/>
      <c r="AX93" s="300"/>
      <c r="AY93" s="300"/>
      <c r="AZ93" s="300"/>
      <c r="BA93" s="300"/>
      <c r="BB93" s="300"/>
      <c r="BC93" s="300"/>
      <c r="BD93" s="300"/>
      <c r="BE93" s="300"/>
      <c r="BF93" s="300"/>
      <c r="BG93" s="300"/>
      <c r="BH93" s="300"/>
      <c r="BI93" s="300"/>
      <c r="BJ93" s="300"/>
      <c r="BK93" s="300"/>
      <c r="BL93" s="300"/>
      <c r="BM93" s="300"/>
      <c r="BN93" s="300"/>
      <c r="BO93" s="300"/>
      <c r="BP93" s="300"/>
      <c r="BQ93" s="300"/>
    </row>
    <row r="94" spans="2:70" ht="15" customHeight="1">
      <c r="C94" s="184" t="str">
        <f>IF(D92="","","曜日")</f>
        <v>曜日</v>
      </c>
      <c r="D94" s="187" t="str" cm="1">
        <f t="array" ref="D94">_xlfn.IFS(D93="","",COUNTIF(休み,D93)&gt;0,"休",OR(WEEKDAY(D93)=1,WEEKDAY(D93)=7),TEXT(D93,"aaa"),COUNTIF(祝日,D93)&gt;0,"祝",TRUE,TEXT(D93,"aaa"))</f>
        <v>月</v>
      </c>
      <c r="E94" s="187" t="str" cm="1">
        <f t="array" ref="E94">_xlfn.IFS(E93="","",COUNTIF(休み,E93)&gt;0,"休",OR(WEEKDAY(E93)=1,WEEKDAY(E93)=7),TEXT(E93,"aaa"),COUNTIF(祝日,E93)&gt;0,"祝",TRUE,TEXT(E93,"aaa"))</f>
        <v>火</v>
      </c>
      <c r="F94" s="187" t="str" cm="1">
        <f t="array" ref="F94">_xlfn.IFS(F93="","",COUNTIF(休み,F93)&gt;0,"休",OR(WEEKDAY(F93)=1,WEEKDAY(F93)=7),TEXT(F93,"aaa"),COUNTIF(祝日,F93)&gt;0,"祝",TRUE,TEXT(F93,"aaa"))</f>
        <v>水</v>
      </c>
      <c r="G94" s="187" t="str" cm="1">
        <f t="array" ref="G94">_xlfn.IFS(G93="","",COUNTIF(休み,G93)&gt;0,"休",OR(WEEKDAY(G93)=1,WEEKDAY(G93)=7),TEXT(G93,"aaa"),COUNTIF(祝日,G93)&gt;0,"祝",TRUE,TEXT(G93,"aaa"))</f>
        <v>木</v>
      </c>
      <c r="H94" s="187" t="str" cm="1">
        <f t="array" ref="H94">_xlfn.IFS(H93="","",COUNTIF(休み,H93)&gt;0,"休",OR(WEEKDAY(H93)=1,WEEKDAY(H93)=7),TEXT(H93,"aaa"),COUNTIF(祝日,H93)&gt;0,"祝",TRUE,TEXT(H93,"aaa"))</f>
        <v>金</v>
      </c>
      <c r="I94" s="187" t="str" cm="1">
        <f t="array" ref="I94">_xlfn.IFS(I93="","",COUNTIF(休み,I93)&gt;0,"休",OR(WEEKDAY(I93)=1,WEEKDAY(I93)=7),TEXT(I93,"aaa"),COUNTIF(祝日,I93)&gt;0,"祝",TRUE,TEXT(I93,"aaa"))</f>
        <v>土</v>
      </c>
      <c r="J94" s="187" t="str" cm="1">
        <f t="array" ref="J94">_xlfn.IFS(J93="","",COUNTIF(休み,J93)&gt;0,"休",OR(WEEKDAY(J93)=1,WEEKDAY(J93)=7),TEXT(J93,"aaa"),COUNTIF(祝日,J93)&gt;0,"祝",TRUE,TEXT(J93,"aaa"))</f>
        <v>日</v>
      </c>
      <c r="K94" s="187" t="str" cm="1">
        <f t="array" ref="K94">_xlfn.IFS(K93="","",COUNTIF(休み,K93)&gt;0,"休",OR(WEEKDAY(K93)=1,WEEKDAY(K93)=7),TEXT(K93,"aaa"),COUNTIF(祝日,K93)&gt;0,"祝",TRUE,TEXT(K93,"aaa"))</f>
        <v>月</v>
      </c>
      <c r="L94" s="187" t="str" cm="1">
        <f t="array" ref="L94">_xlfn.IFS(L93="","",COUNTIF(休み,L93)&gt;0,"休",OR(WEEKDAY(L93)=1,WEEKDAY(L93)=7),TEXT(L93,"aaa"),COUNTIF(祝日,L93)&gt;0,"祝",TRUE,TEXT(L93,"aaa"))</f>
        <v>火</v>
      </c>
      <c r="M94" s="187" t="str" cm="1">
        <f t="array" ref="M94">_xlfn.IFS(M93="","",COUNTIF(休み,M93)&gt;0,"休",OR(WEEKDAY(M93)=1,WEEKDAY(M93)=7),TEXT(M93,"aaa"),COUNTIF(祝日,M93)&gt;0,"祝",TRUE,TEXT(M93,"aaa"))</f>
        <v>水</v>
      </c>
      <c r="N94" s="187" t="str" cm="1">
        <f t="array" ref="N94">_xlfn.IFS(N93="","",COUNTIF(休み,N93)&gt;0,"休",OR(WEEKDAY(N93)=1,WEEKDAY(N93)=7),TEXT(N93,"aaa"),COUNTIF(祝日,N93)&gt;0,"祝",TRUE,TEXT(N93,"aaa"))</f>
        <v>木</v>
      </c>
      <c r="O94" s="187" t="str" cm="1">
        <f t="array" ref="O94">_xlfn.IFS(O93="","",COUNTIF(休み,O93)&gt;0,"休",OR(WEEKDAY(O93)=1,WEEKDAY(O93)=7),TEXT(O93,"aaa"),COUNTIF(祝日,O93)&gt;0,"祝",TRUE,TEXT(O93,"aaa"))</f>
        <v>金</v>
      </c>
      <c r="P94" s="187" t="str" cm="1">
        <f t="array" ref="P94">_xlfn.IFS(P93="","",COUNTIF(休み,P93)&gt;0,"休",OR(WEEKDAY(P93)=1,WEEKDAY(P93)=7),TEXT(P93,"aaa"),COUNTIF(祝日,P93)&gt;0,"祝",TRUE,TEXT(P93,"aaa"))</f>
        <v>土</v>
      </c>
      <c r="Q94" s="187" t="str" cm="1">
        <f t="array" ref="Q94">_xlfn.IFS(Q93="","",COUNTIF(休み,Q93)&gt;0,"休",OR(WEEKDAY(Q93)=1,WEEKDAY(Q93)=7),TEXT(Q93,"aaa"),COUNTIF(祝日,Q93)&gt;0,"祝",TRUE,TEXT(Q93,"aaa"))</f>
        <v>日</v>
      </c>
      <c r="R94" s="187" t="str" cm="1">
        <f t="array" ref="R94">_xlfn.IFS(R93="","",COUNTIF(休み,R93)&gt;0,"休",OR(WEEKDAY(R93)=1,WEEKDAY(R93)=7),TEXT(R93,"aaa"),COUNTIF(祝日,R93)&gt;0,"祝",TRUE,TEXT(R93,"aaa"))</f>
        <v>月</v>
      </c>
      <c r="S94" s="187" t="str" cm="1">
        <f t="array" ref="S94">_xlfn.IFS(S93="","",COUNTIF(休み,S93)&gt;0,"休",OR(WEEKDAY(S93)=1,WEEKDAY(S93)=7),TEXT(S93,"aaa"),COUNTIF(祝日,S93)&gt;0,"祝",TRUE,TEXT(S93,"aaa"))</f>
        <v>火</v>
      </c>
      <c r="T94" s="187" t="str" cm="1">
        <f t="array" ref="T94">_xlfn.IFS(T93="","",COUNTIF(休み,T93)&gt;0,"休",OR(WEEKDAY(T93)=1,WEEKDAY(T93)=7),TEXT(T93,"aaa"),COUNTIF(祝日,T93)&gt;0,"祝",TRUE,TEXT(T93,"aaa"))</f>
        <v>水</v>
      </c>
      <c r="U94" s="187" t="str" cm="1">
        <f t="array" ref="U94">_xlfn.IFS(U93="","",COUNTIF(休み,U93)&gt;0,"休",OR(WEEKDAY(U93)=1,WEEKDAY(U93)=7),TEXT(U93,"aaa"),COUNTIF(祝日,U93)&gt;0,"祝",TRUE,TEXT(U93,"aaa"))</f>
        <v>木</v>
      </c>
      <c r="V94" s="187" t="str" cm="1">
        <f t="array" ref="V94">_xlfn.IFS(V93="","",COUNTIF(休み,V93)&gt;0,"休",OR(WEEKDAY(V93)=1,WEEKDAY(V93)=7),TEXT(V93,"aaa"),COUNTIF(祝日,V93)&gt;0,"祝",TRUE,TEXT(V93,"aaa"))</f>
        <v>金</v>
      </c>
      <c r="W94" s="187" t="str" cm="1">
        <f t="array" ref="W94">_xlfn.IFS(W93="","",COUNTIF(休み,W93)&gt;0,"休",OR(WEEKDAY(W93)=1,WEEKDAY(W93)=7),TEXT(W93,"aaa"),COUNTIF(祝日,W93)&gt;0,"祝",TRUE,TEXT(W93,"aaa"))</f>
        <v>土</v>
      </c>
      <c r="X94" s="187" t="str" cm="1">
        <f t="array" ref="X94">_xlfn.IFS(X93="","",COUNTIF(休み,X93)&gt;0,"休",OR(WEEKDAY(X93)=1,WEEKDAY(X93)=7),TEXT(X93,"aaa"),COUNTIF(祝日,X93)&gt;0,"祝",TRUE,TEXT(X93,"aaa"))</f>
        <v>日</v>
      </c>
      <c r="Y94" s="187" t="str" cm="1">
        <f t="array" ref="Y94">_xlfn.IFS(Y93="","",COUNTIF(休み,Y93)&gt;0,"休",OR(WEEKDAY(Y93)=1,WEEKDAY(Y93)=7),TEXT(Y93,"aaa"),COUNTIF(祝日,Y93)&gt;0,"祝",TRUE,TEXT(Y93,"aaa"))</f>
        <v>月</v>
      </c>
      <c r="Z94" s="187" t="str" cm="1">
        <f t="array" ref="Z94">_xlfn.IFS(Z93="","",COUNTIF(休み,Z93)&gt;0,"休",OR(WEEKDAY(Z93)=1,WEEKDAY(Z93)=7),TEXT(Z93,"aaa"),COUNTIF(祝日,Z93)&gt;0,"祝",TRUE,TEXT(Z93,"aaa"))</f>
        <v>火</v>
      </c>
      <c r="AA94" s="187" t="str" cm="1">
        <f t="array" ref="AA94">_xlfn.IFS(AA93="","",COUNTIF(休み,AA93)&gt;0,"休",OR(WEEKDAY(AA93)=1,WEEKDAY(AA93)=7),TEXT(AA93,"aaa"),COUNTIF(祝日,AA93)&gt;0,"祝",TRUE,TEXT(AA93,"aaa"))</f>
        <v>水</v>
      </c>
      <c r="AB94" s="187" t="str" cm="1">
        <f t="array" ref="AB94">_xlfn.IFS(AB93="","",COUNTIF(休み,AB93)&gt;0,"休",OR(WEEKDAY(AB93)=1,WEEKDAY(AB93)=7),TEXT(AB93,"aaa"),COUNTIF(祝日,AB93)&gt;0,"祝",TRUE,TEXT(AB93,"aaa"))</f>
        <v>木</v>
      </c>
      <c r="AC94" s="187" t="str" cm="1">
        <f t="array" ref="AC94">_xlfn.IFS(AC93="","",COUNTIF(休み,AC93)&gt;0,"休",OR(WEEKDAY(AC93)=1,WEEKDAY(AC93)=7),TEXT(AC93,"aaa"),COUNTIF(祝日,AC93)&gt;0,"祝",TRUE,TEXT(AC93,"aaa"))</f>
        <v>金</v>
      </c>
      <c r="AD94" s="187" t="str" cm="1">
        <f t="array" ref="AD94">_xlfn.IFS(AD93="","",COUNTIF(休み,AD93)&gt;0,"休",OR(WEEKDAY(AD93)=1,WEEKDAY(AD93)=7),TEXT(AD93,"aaa"),COUNTIF(祝日,AD93)&gt;0,"祝",TRUE,TEXT(AD93,"aaa"))</f>
        <v>土</v>
      </c>
      <c r="AE94" s="187" t="str" cm="1">
        <f t="array" ref="AE94">_xlfn.IFS(AE93="","",COUNTIF(休み,AE93)&gt;0,"休",OR(WEEKDAY(AE93)=1,WEEKDAY(AE93)=7),TEXT(AE93,"aaa"),COUNTIF(祝日,AE93)&gt;0,"祝",TRUE,TEXT(AE93,"aaa"))</f>
        <v>日</v>
      </c>
      <c r="AF94" s="187" t="str" cm="1">
        <f t="array" ref="AF94">_xlfn.IFS(AF93="","",COUNTIF(休み,AF93)&gt;0,"休",OR(WEEKDAY(AF93)=1,WEEKDAY(AF93)=7),TEXT(AF93,"aaa"),COUNTIF(祝日,AF93)&gt;0,"祝",TRUE,TEXT(AF93,"aaa"))</f>
        <v>休</v>
      </c>
      <c r="AG94" s="187" t="str" cm="1">
        <f t="array" ref="AG94">_xlfn.IFS(AG93="","",COUNTIF(休み,AG93)&gt;0,"休",OR(WEEKDAY(AG93)=1,WEEKDAY(AG93)=7),TEXT(AG93,"aaa"),COUNTIF(祝日,AG93)&gt;0,"祝",TRUE,TEXT(AG93,"aaa"))</f>
        <v>休</v>
      </c>
      <c r="AH94" s="187" t="str" cm="1">
        <f t="array" ref="AH94">_xlfn.IFS(AH93="","",COUNTIF(休み,AH93)&gt;0,"休",OR(WEEKDAY(AH93)=1,WEEKDAY(AH93)=7),TEXT(AH93,"aaa"),COUNTIF(祝日,AH93)&gt;0,"祝",TRUE,TEXT(AH93,"aaa"))</f>
        <v>休</v>
      </c>
      <c r="AI94" s="709"/>
      <c r="AJ94" s="710"/>
      <c r="AK94" s="710"/>
      <c r="AL94" s="711"/>
      <c r="AM94" s="695"/>
      <c r="AN94" s="697"/>
      <c r="AO94" s="700"/>
      <c r="AP94" s="700"/>
      <c r="AQ94" s="713"/>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188"/>
    </row>
    <row r="95" spans="2:70" s="192" customFormat="1" ht="60" customHeight="1" thickBot="1">
      <c r="B95" s="305" t="s">
        <v>465</v>
      </c>
      <c r="C95" s="272" t="str">
        <f>IF(D92="","","行事")</f>
        <v>行事</v>
      </c>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306"/>
      <c r="AF95" s="306"/>
      <c r="AG95" s="306"/>
      <c r="AH95" s="307"/>
      <c r="AI95" s="696"/>
      <c r="AJ95" s="699"/>
      <c r="AK95" s="699"/>
      <c r="AL95" s="702"/>
      <c r="AM95" s="695"/>
      <c r="AN95" s="697"/>
      <c r="AO95" s="700"/>
      <c r="AP95" s="700"/>
      <c r="AQ95" s="713"/>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c r="BQ95" s="300"/>
      <c r="BR95" s="191"/>
    </row>
    <row r="96" spans="2:70" s="195" customFormat="1" ht="15" customHeight="1">
      <c r="B96" s="719" t="str">
        <f>IF(D92="","",IF($B$21="","",$B$21))</f>
        <v/>
      </c>
      <c r="C96" s="183" t="str">
        <f>IF(D92="","","計画")</f>
        <v>計画</v>
      </c>
      <c r="D96" s="308"/>
      <c r="E96" s="308"/>
      <c r="F96" s="308"/>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08"/>
      <c r="AE96" s="308"/>
      <c r="AF96" s="308"/>
      <c r="AG96" s="308"/>
      <c r="AH96" s="308"/>
      <c r="AI96" s="183">
        <f>IF(D92="","",COUNTIF(D96:AH96,"○"))</f>
        <v>0</v>
      </c>
      <c r="AJ96" s="308">
        <f>IF(D92="","",31-COUNTIF(D94:AH94,"")-COUNTIF(D94:AH94,"休")-COUNTIF(D96:AI96,"/"))</f>
        <v>28</v>
      </c>
      <c r="AK96" s="310">
        <f>IF(D92="","",IFERROR(AI96/AJ96,""))</f>
        <v>0</v>
      </c>
      <c r="AL96" s="311" t="str" cm="1">
        <f t="array" ref="AL96">_xlfn.IFS(OR(D92="",AJ96=0),"",
      COUNTIFS(D94:AH94,"日",D96:AH96,"")+COUNTIFS(D94:AH94,"日",D96:AH96,"○")+COUNTIFS(D94:AH94,"土",D96:AH96,"")+COUNTIFS(D94:AH94,"土",D96:AH96,"○")&lt;=COUNTIF(D96:AH96,"○"),"○",
        AI96/AJ96&gt;=2/7,"○",
         TRUE,"NG")</f>
        <v>NG</v>
      </c>
      <c r="AN96" s="183">
        <f>IF(D92="","",AN81+AI96)</f>
        <v>0</v>
      </c>
      <c r="AO96" s="308">
        <f>IF(D92="","",AO81+AJ96)</f>
        <v>176</v>
      </c>
      <c r="AP96" s="310">
        <f t="shared" ref="AP96:AP105" si="7">IFERROR(AN96/AO96,"")</f>
        <v>0</v>
      </c>
      <c r="AQ96" s="323" t="str">
        <f>IF(D92="","",IF(D107="",IF(AN96/AO96&gt;=2/7,"OK","NG"),"-"))</f>
        <v>-</v>
      </c>
      <c r="AR96" s="297"/>
      <c r="AS96" s="297"/>
      <c r="AT96" s="297"/>
      <c r="AU96" s="297"/>
      <c r="AV96" s="297"/>
      <c r="AW96" s="297"/>
      <c r="AX96" s="297"/>
      <c r="AY96" s="297"/>
      <c r="AZ96" s="297"/>
      <c r="BA96" s="297"/>
      <c r="BB96" s="297"/>
      <c r="BC96" s="297"/>
      <c r="BD96" s="297"/>
      <c r="BE96" s="297"/>
      <c r="BF96" s="297"/>
      <c r="BG96" s="297"/>
      <c r="BH96" s="297"/>
      <c r="BI96" s="297"/>
      <c r="BJ96" s="297"/>
      <c r="BK96" s="297"/>
      <c r="BL96" s="297"/>
      <c r="BM96" s="297"/>
      <c r="BN96" s="297"/>
      <c r="BO96" s="297"/>
      <c r="BP96" s="297"/>
      <c r="BQ96" s="297"/>
      <c r="BR96" s="196"/>
    </row>
    <row r="97" spans="2:70" s="195" customFormat="1" ht="15" customHeight="1" thickBot="1">
      <c r="B97" s="720"/>
      <c r="C97" s="197" t="str">
        <f>IF(D92="","","実施")</f>
        <v>実施</v>
      </c>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7">
        <f>IF(D92="","",COUNTIF(D97:AH97,"●"))</f>
        <v>0</v>
      </c>
      <c r="AJ97" s="198">
        <f>IF(D92="","",31-COUNTIF(D94:AH94,"")-COUNTIF(D94:AH94,"休")-COUNTIF(D97:AI97,"/"))</f>
        <v>28</v>
      </c>
      <c r="AK97" s="199">
        <f>IF(D92="","",IFERROR(AI97/AJ97,""))</f>
        <v>0</v>
      </c>
      <c r="AL97" s="298" t="str" cm="1">
        <f t="array" ref="AL97">_xlfn.IFS(OR(D92="",AJ97=0),"",
      COUNTIFS(D94:AH94,"日",D97:AH97,"")+COUNTIFS(D94:AH94,"日",D97:AH97,"●")+COUNTIFS(D94:AH94,"土",D97:AH97,"")+COUNTIFS(D94:AH94,"土",D97:AH97,"●")&lt;=COUNTIF(D97:AH97,"●"),"○",
        AI97/AJ97&gt;=2/7,"○",
         TRUE,"NG")</f>
        <v>NG</v>
      </c>
      <c r="AN97" s="197">
        <f>IF(D92="","",AN82+AI97)</f>
        <v>0</v>
      </c>
      <c r="AO97" s="198">
        <f>IF(D92="","",AO82+AJ97)</f>
        <v>176</v>
      </c>
      <c r="AP97" s="199">
        <f t="shared" si="7"/>
        <v>0</v>
      </c>
      <c r="AQ97" s="302" t="str">
        <f>IF(D92="","",IF(D107="",IF(AN97/AO97&gt;=2/7,"OK","NG"),"-"))</f>
        <v>-</v>
      </c>
      <c r="AR97" s="222"/>
      <c r="AS97" s="222"/>
      <c r="AT97" s="222"/>
      <c r="AU97" s="222"/>
      <c r="AV97" s="222"/>
      <c r="AW97" s="222"/>
      <c r="AX97" s="222"/>
      <c r="AY97" s="222"/>
      <c r="AZ97" s="222"/>
      <c r="BA97" s="222"/>
      <c r="BB97" s="222"/>
      <c r="BC97" s="222"/>
      <c r="BD97" s="222"/>
      <c r="BE97" s="222"/>
      <c r="BF97" s="222"/>
      <c r="BG97" s="222"/>
      <c r="BH97" s="222"/>
      <c r="BI97" s="222"/>
      <c r="BJ97" s="222"/>
      <c r="BK97" s="222"/>
      <c r="BL97" s="222"/>
      <c r="BM97" s="222"/>
      <c r="BN97" s="222"/>
      <c r="BO97" s="222"/>
      <c r="BP97" s="222"/>
      <c r="BQ97" s="222"/>
      <c r="BR97" s="188"/>
    </row>
    <row r="98" spans="2:70" s="195" customFormat="1" ht="15" customHeight="1">
      <c r="B98" s="719" t="str">
        <f>IF(D92="","",IF($B$23="","",$B$23))</f>
        <v/>
      </c>
      <c r="C98" s="184" t="str">
        <f>IF(D92="","","計画")</f>
        <v>計画</v>
      </c>
      <c r="D98" s="193"/>
      <c r="E98" s="193"/>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93"/>
      <c r="AI98" s="184">
        <f>IF(D92="","",COUNTIF(D98:AH98,"○"))</f>
        <v>0</v>
      </c>
      <c r="AJ98" s="193">
        <f>IF(D92="","",31-COUNTIF(D94:AH94,"")-COUNTIF(D94:AH94,"休")-COUNTIF(D98:AI98,"/"))</f>
        <v>28</v>
      </c>
      <c r="AK98" s="194">
        <f>IF(D92="","",IFERROR(AI98/AJ98,""))</f>
        <v>0</v>
      </c>
      <c r="AL98" s="295" t="str" cm="1">
        <f t="array" ref="AL98">_xlfn.IFS(OR(D92="",AJ98=0),"",
      COUNTIFS(D94:AH94,"日",D98:AH98,"")+COUNTIFS(D94:AH94,"日",D98:AH98,"○")+COUNTIFS(D94:AH94,"土",D98:AH98,"")+COUNTIFS(D94:AH94,"土",D98:AH98,"○")&lt;=COUNTIF(D98:AH98,"○"),"○",
        AI98/AJ98&gt;=2/7,"○",
         TRUE,"NG")</f>
        <v>NG</v>
      </c>
      <c r="AN98" s="184">
        <f>IF(D92="","",AN83+AI98)</f>
        <v>0</v>
      </c>
      <c r="AO98" s="193">
        <f>IF(D92="","",AO83+AJ98)</f>
        <v>176</v>
      </c>
      <c r="AP98" s="194">
        <f t="shared" si="7"/>
        <v>0</v>
      </c>
      <c r="AQ98" s="301" t="str">
        <f>IF(D92="","",IF(D107="",IF(AN98/AO98&gt;=2/7,"OK","NG"),"-"))</f>
        <v>-</v>
      </c>
      <c r="AR98" s="297"/>
      <c r="AS98" s="297"/>
      <c r="AT98" s="297"/>
      <c r="AU98" s="297"/>
      <c r="AV98" s="297"/>
      <c r="AW98" s="297"/>
      <c r="AX98" s="297"/>
      <c r="AY98" s="297"/>
      <c r="AZ98" s="297"/>
      <c r="BA98" s="297"/>
      <c r="BB98" s="297"/>
      <c r="BC98" s="297"/>
      <c r="BD98" s="297"/>
      <c r="BE98" s="297"/>
      <c r="BF98" s="297"/>
      <c r="BG98" s="297"/>
      <c r="BH98" s="297"/>
      <c r="BI98" s="297"/>
      <c r="BJ98" s="297"/>
      <c r="BK98" s="297"/>
      <c r="BL98" s="297"/>
      <c r="BM98" s="297"/>
      <c r="BN98" s="297"/>
      <c r="BO98" s="297"/>
      <c r="BP98" s="297"/>
      <c r="BQ98" s="297"/>
      <c r="BR98" s="196"/>
    </row>
    <row r="99" spans="2:70" s="195" customFormat="1" ht="15" customHeight="1" thickBot="1">
      <c r="B99" s="720"/>
      <c r="C99" s="197" t="str">
        <f>IF(D92="","","実施")</f>
        <v>実施</v>
      </c>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7">
        <f>IF(D92="","",COUNTIF(D99:AH99,"●"))</f>
        <v>0</v>
      </c>
      <c r="AJ99" s="198">
        <f>IF(D92="","",31-COUNTIF(D94:AH94,"")-COUNTIF(D94:AH94,"休")-COUNTIF(D99:AI99,"/"))</f>
        <v>28</v>
      </c>
      <c r="AK99" s="199">
        <f>IF(D92="","",IFERROR(AI99/AJ99,""))</f>
        <v>0</v>
      </c>
      <c r="AL99" s="298" t="str" cm="1">
        <f t="array" ref="AL99">_xlfn.IFS(OR(D92="",AJ99=0),"",
      COUNTIFS(D94:AH94,"日",D99:AH99,"")+COUNTIFS(D94:AH94,"日",D99:AH99,"●")+COUNTIFS(D94:AH94,"土",D99:AH99,"")+COUNTIFS(D94:AH94,"土",D99:AH99,"●")&lt;=COUNTIF(D99:AH99,"●"),"○",
        AI99/AJ99&gt;=2/7,"○",
         TRUE,"NG")</f>
        <v>NG</v>
      </c>
      <c r="AN99" s="197">
        <f>IF(D92="","",AN84+AI99)</f>
        <v>0</v>
      </c>
      <c r="AO99" s="198">
        <f>IF(D92="","",AO84+AJ99)</f>
        <v>176</v>
      </c>
      <c r="AP99" s="199">
        <f t="shared" si="7"/>
        <v>0</v>
      </c>
      <c r="AQ99" s="302" t="str">
        <f>IF(D92="","",IF(D107="",IF(AN99/AO99&gt;=2/7,"OK","NG"),"-"))</f>
        <v>-</v>
      </c>
      <c r="AR99" s="222"/>
      <c r="AS99" s="222"/>
      <c r="AT99" s="222"/>
      <c r="AU99" s="222"/>
      <c r="AV99" s="222"/>
      <c r="AW99" s="222"/>
      <c r="AX99" s="222"/>
      <c r="AY99" s="222"/>
      <c r="AZ99" s="222"/>
      <c r="BA99" s="222"/>
      <c r="BB99" s="222"/>
      <c r="BC99" s="222"/>
      <c r="BD99" s="222"/>
      <c r="BE99" s="222"/>
      <c r="BF99" s="222"/>
      <c r="BG99" s="222"/>
      <c r="BH99" s="222"/>
      <c r="BI99" s="222"/>
      <c r="BJ99" s="222"/>
      <c r="BK99" s="222"/>
      <c r="BL99" s="222"/>
      <c r="BM99" s="222"/>
      <c r="BN99" s="222"/>
      <c r="BO99" s="222"/>
      <c r="BP99" s="222"/>
      <c r="BQ99" s="222"/>
      <c r="BR99" s="188"/>
    </row>
    <row r="100" spans="2:70" s="195" customFormat="1" ht="15" customHeight="1">
      <c r="B100" s="719" t="str">
        <f>IF(D92="","",IF($B$25="","",$B$25))</f>
        <v/>
      </c>
      <c r="C100" s="184" t="str">
        <f>IF(D92="","","計画")</f>
        <v>計画</v>
      </c>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c r="AA100" s="193"/>
      <c r="AB100" s="193"/>
      <c r="AC100" s="193"/>
      <c r="AD100" s="193"/>
      <c r="AE100" s="193"/>
      <c r="AF100" s="193"/>
      <c r="AG100" s="193"/>
      <c r="AH100" s="193"/>
      <c r="AI100" s="184">
        <f>IF(D92="","",COUNTIF(D100:AH100,"○"))</f>
        <v>0</v>
      </c>
      <c r="AJ100" s="193">
        <f>IF(D92="","",31-COUNTIF(D94:AH94,"")-COUNTIF(D94:AH94,"休")-COUNTIF(D100:AI100,"/"))</f>
        <v>28</v>
      </c>
      <c r="AK100" s="194">
        <f>IF(D92="","",IFERROR(AI100/AJ100,""))</f>
        <v>0</v>
      </c>
      <c r="AL100" s="295" t="str" cm="1">
        <f t="array" ref="AL100">_xlfn.IFS(OR(D92="",AJ100=0),"",
      COUNTIFS(D94:AH94,"日",D100:AH100,"")+COUNTIFS(D94:AH94,"日",D100:AH100,"○")+COUNTIFS(D94:AH94,"土",D100:AH100,"")+COUNTIFS(D94:AH94,"土",D100:AH100,"○")&lt;=COUNTIF(D100:AH100,"○"),"○",
        AI100/AJ100&gt;=2/7,"○",
         TRUE,"NG")</f>
        <v>NG</v>
      </c>
      <c r="AN100" s="184">
        <f>IF(D92="","",AN85+AI100)</f>
        <v>0</v>
      </c>
      <c r="AO100" s="193">
        <f>IF(D92="","",AO85+AJ100)</f>
        <v>176</v>
      </c>
      <c r="AP100" s="194">
        <f t="shared" si="7"/>
        <v>0</v>
      </c>
      <c r="AQ100" s="301" t="str">
        <f>IF(D92="","",IF(D107="",IF(AN100/AO100&gt;=2/7,"OK","NG"),"-"))</f>
        <v>-</v>
      </c>
      <c r="AR100" s="297"/>
      <c r="AS100" s="297"/>
      <c r="AT100" s="297"/>
      <c r="AU100" s="297"/>
      <c r="AV100" s="297"/>
      <c r="AW100" s="297"/>
      <c r="AX100" s="297"/>
      <c r="AY100" s="297"/>
      <c r="AZ100" s="297"/>
      <c r="BA100" s="297"/>
      <c r="BB100" s="297"/>
      <c r="BC100" s="297"/>
      <c r="BD100" s="297"/>
      <c r="BE100" s="297"/>
      <c r="BF100" s="297"/>
      <c r="BG100" s="297"/>
      <c r="BH100" s="297"/>
      <c r="BI100" s="297"/>
      <c r="BJ100" s="297"/>
      <c r="BK100" s="297"/>
      <c r="BL100" s="297"/>
      <c r="BM100" s="297"/>
      <c r="BN100" s="297"/>
      <c r="BO100" s="297"/>
      <c r="BP100" s="297"/>
      <c r="BQ100" s="297"/>
      <c r="BR100" s="196"/>
    </row>
    <row r="101" spans="2:70" s="195" customFormat="1" ht="15" customHeight="1" thickBot="1">
      <c r="B101" s="720"/>
      <c r="C101" s="197" t="str">
        <f>IF(D92="","","実施")</f>
        <v>実施</v>
      </c>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7">
        <f>IF(D92="","",COUNTIF(D101:AH101,"●"))</f>
        <v>0</v>
      </c>
      <c r="AJ101" s="198">
        <f>IF(D92="","",31-COUNTIF(D94:AH94,"")-COUNTIF(D94:AH94,"休")-COUNTIF(D101:AI101,"/"))</f>
        <v>28</v>
      </c>
      <c r="AK101" s="199">
        <f>IF(D92="","",IFERROR(AI101/AJ101,""))</f>
        <v>0</v>
      </c>
      <c r="AL101" s="298" t="str" cm="1">
        <f t="array" ref="AL101">_xlfn.IFS(OR(D92="",AJ101=0),"",
      COUNTIFS(D94:AH94,"日",D101:AH101,"")+COUNTIFS(D94:AH94,"日",D101:AH101,"●")+COUNTIFS(D94:AH94,"土",D101:AH101,"")+COUNTIFS(D94:AH94,"土",D101:AH101,"●")&lt;=COUNTIF(D101:AH101,"●"),"○",
        AI101/AJ101&gt;=2/7,"○",
         TRUE,"NG")</f>
        <v>NG</v>
      </c>
      <c r="AN101" s="197">
        <f>IF(D92="","",AN86+AI101)</f>
        <v>0</v>
      </c>
      <c r="AO101" s="198">
        <f>IF(D92="","",AO86+AJ101)</f>
        <v>176</v>
      </c>
      <c r="AP101" s="199">
        <f t="shared" si="7"/>
        <v>0</v>
      </c>
      <c r="AQ101" s="302" t="str">
        <f>IF(D92="","",IF(D107="",IF(AN101/AO101&gt;=2/7,"OK","NG"),"-"))</f>
        <v>-</v>
      </c>
      <c r="AR101" s="222"/>
      <c r="AS101" s="222"/>
      <c r="AT101" s="222"/>
      <c r="AU101" s="222"/>
      <c r="AV101" s="222"/>
      <c r="AW101" s="222"/>
      <c r="AX101" s="222"/>
      <c r="AY101" s="222"/>
      <c r="AZ101" s="222"/>
      <c r="BA101" s="222"/>
      <c r="BB101" s="222"/>
      <c r="BC101" s="222"/>
      <c r="BD101" s="222"/>
      <c r="BE101" s="222"/>
      <c r="BF101" s="222"/>
      <c r="BG101" s="222"/>
      <c r="BH101" s="222"/>
      <c r="BI101" s="222"/>
      <c r="BJ101" s="222"/>
      <c r="BK101" s="222"/>
      <c r="BL101" s="222"/>
      <c r="BM101" s="222"/>
      <c r="BN101" s="222"/>
      <c r="BO101" s="222"/>
      <c r="BP101" s="222"/>
      <c r="BQ101" s="222"/>
      <c r="BR101" s="188"/>
    </row>
    <row r="102" spans="2:70" s="195" customFormat="1" ht="15" customHeight="1">
      <c r="B102" s="719" t="str">
        <f>IF(D92="","",IF($B$27="","",$B$27))</f>
        <v/>
      </c>
      <c r="C102" s="184" t="str">
        <f>IF(D92="","","計画")</f>
        <v>計画</v>
      </c>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84">
        <f>IF(D92="","",COUNTIF(D102:AH102,"○"))</f>
        <v>0</v>
      </c>
      <c r="AJ102" s="193">
        <f>IF(D92="","",31-COUNTIF(D94:AH94,"")-COUNTIF(D94:AH94,"休")-COUNTIF(D102:AI102,"/"))</f>
        <v>28</v>
      </c>
      <c r="AK102" s="194">
        <f>IF(D92="","",IFERROR(AI102/AJ102,""))</f>
        <v>0</v>
      </c>
      <c r="AL102" s="295" t="str" cm="1">
        <f t="array" ref="AL102">_xlfn.IFS(OR(D92="",AJ102=0),"",
      COUNTIFS(D94:AH94,"日",D102:AH102,"")+COUNTIFS(D94:AH94,"日",D102:AH102,"○")+COUNTIFS(D94:AH94,"土",D102:AH102,"")+COUNTIFS(D94:AH94,"土",D102:AH102,"○")&lt;=COUNTIF(D102:AH102,"○"),"○",
        AI102/AJ102&gt;=2/7,"○",
         TRUE,"NG")</f>
        <v>NG</v>
      </c>
      <c r="AN102" s="184">
        <f>IF(D92="","",AN87+AI102)</f>
        <v>0</v>
      </c>
      <c r="AO102" s="193">
        <f>IF(D92="","",AO87+AJ102)</f>
        <v>176</v>
      </c>
      <c r="AP102" s="194">
        <f t="shared" si="7"/>
        <v>0</v>
      </c>
      <c r="AQ102" s="301" t="str">
        <f>IF(D92="","",IF(D107="",IF(AN102/AO102&gt;=2/7,"OK","NG"),"-"))</f>
        <v>-</v>
      </c>
      <c r="AR102" s="297"/>
      <c r="AS102" s="297"/>
      <c r="AT102" s="297"/>
      <c r="AU102" s="297"/>
      <c r="AV102" s="297"/>
      <c r="AW102" s="297"/>
      <c r="AX102" s="297"/>
      <c r="AY102" s="297"/>
      <c r="AZ102" s="297"/>
      <c r="BA102" s="297"/>
      <c r="BB102" s="297"/>
      <c r="BC102" s="297"/>
      <c r="BD102" s="297"/>
      <c r="BE102" s="297"/>
      <c r="BF102" s="297"/>
      <c r="BG102" s="297"/>
      <c r="BH102" s="297"/>
      <c r="BI102" s="297"/>
      <c r="BJ102" s="297"/>
      <c r="BK102" s="297"/>
      <c r="BL102" s="297"/>
      <c r="BM102" s="297"/>
      <c r="BN102" s="297"/>
      <c r="BO102" s="297"/>
      <c r="BP102" s="297"/>
      <c r="BQ102" s="297"/>
      <c r="BR102" s="196"/>
    </row>
    <row r="103" spans="2:70" s="195" customFormat="1" ht="15" customHeight="1" thickBot="1">
      <c r="B103" s="720"/>
      <c r="C103" s="197" t="str">
        <f>IF(D92="","","実施")</f>
        <v>実施</v>
      </c>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7">
        <f>IF(D92="","",COUNTIF(D103:AH103,"●"))</f>
        <v>0</v>
      </c>
      <c r="AJ103" s="198">
        <f>IF(D92="","",31-COUNTIF(D94:AH94,"")-COUNTIF(D94:AH94,"休")-COUNTIF(D103:AI103,"/"))</f>
        <v>28</v>
      </c>
      <c r="AK103" s="199">
        <f>IF(D92="","",IFERROR(AI103/AJ103,""))</f>
        <v>0</v>
      </c>
      <c r="AL103" s="298" t="str" cm="1">
        <f t="array" ref="AL103">_xlfn.IFS(OR(D92="",AJ103=0),"",
      COUNTIFS(D94:AH94,"日",D103:AH103,"")+COUNTIFS(D94:AH94,"日",D103:AH103,"●")+COUNTIFS(D94:AH94,"土",D103:AH103,"")+COUNTIFS(D94:AH94,"土",D103:AH103,"●")&lt;=COUNTIF(D103:AH103,"●"),"○",
        AI103/AJ103&gt;=2/7,"○",
         TRUE,"NG")</f>
        <v>NG</v>
      </c>
      <c r="AN103" s="197">
        <f>IF(D92="","",AN88+AI103)</f>
        <v>0</v>
      </c>
      <c r="AO103" s="198">
        <f>IF(D92="","",AO88+AJ103)</f>
        <v>176</v>
      </c>
      <c r="AP103" s="199">
        <f t="shared" si="7"/>
        <v>0</v>
      </c>
      <c r="AQ103" s="302" t="str">
        <f>IF(D92="","",IF(D107="",IF(AN103/AO103&gt;=2/7,"OK","NG"),"-"))</f>
        <v>-</v>
      </c>
      <c r="AR103" s="222"/>
      <c r="AS103" s="222"/>
      <c r="AT103" s="222"/>
      <c r="AU103" s="222"/>
      <c r="AV103" s="222"/>
      <c r="AW103" s="222"/>
      <c r="AX103" s="222"/>
      <c r="AY103" s="222"/>
      <c r="AZ103" s="222"/>
      <c r="BA103" s="222"/>
      <c r="BB103" s="222"/>
      <c r="BC103" s="222"/>
      <c r="BD103" s="222"/>
      <c r="BE103" s="222"/>
      <c r="BF103" s="222"/>
      <c r="BG103" s="222"/>
      <c r="BH103" s="222"/>
      <c r="BI103" s="222"/>
      <c r="BJ103" s="222"/>
      <c r="BK103" s="222"/>
      <c r="BL103" s="222"/>
      <c r="BM103" s="222"/>
      <c r="BN103" s="222"/>
      <c r="BO103" s="222"/>
      <c r="BP103" s="222"/>
      <c r="BQ103" s="222"/>
      <c r="BR103" s="188"/>
    </row>
    <row r="104" spans="2:70" s="195" customFormat="1" ht="15" customHeight="1">
      <c r="B104" s="719" t="str">
        <f>IF(D92="","",IF($B$29="","",$B$29))</f>
        <v/>
      </c>
      <c r="C104" s="184" t="str">
        <f>IF(D92="","","計画")</f>
        <v>計画</v>
      </c>
      <c r="D104" s="193"/>
      <c r="E104" s="193"/>
      <c r="F104" s="193"/>
      <c r="G104" s="193"/>
      <c r="H104" s="193"/>
      <c r="I104" s="193"/>
      <c r="J104" s="193"/>
      <c r="K104" s="193"/>
      <c r="L104" s="193"/>
      <c r="M104" s="193"/>
      <c r="N104" s="193"/>
      <c r="O104" s="193"/>
      <c r="P104" s="193"/>
      <c r="Q104" s="193"/>
      <c r="R104" s="193"/>
      <c r="S104" s="193"/>
      <c r="T104" s="193"/>
      <c r="U104" s="193"/>
      <c r="V104" s="193"/>
      <c r="W104" s="193"/>
      <c r="X104" s="193"/>
      <c r="Y104" s="193"/>
      <c r="Z104" s="193"/>
      <c r="AA104" s="193"/>
      <c r="AB104" s="193"/>
      <c r="AC104" s="193"/>
      <c r="AD104" s="193"/>
      <c r="AE104" s="193"/>
      <c r="AF104" s="193"/>
      <c r="AG104" s="193"/>
      <c r="AH104" s="193"/>
      <c r="AI104" s="184">
        <f>IF(D92="","",COUNTIF(D104:AH104,"○"))</f>
        <v>0</v>
      </c>
      <c r="AJ104" s="193">
        <f>IF(D92="","",31-COUNTIF(D94:AH94,"")-COUNTIF(D94:AH94,"休")-COUNTIF(D104:AI104,"/"))</f>
        <v>28</v>
      </c>
      <c r="AK104" s="194">
        <f>IF(D92="","",IFERROR(AI104/AJ104,""))</f>
        <v>0</v>
      </c>
      <c r="AL104" s="295" t="str" cm="1">
        <f t="array" ref="AL104">_xlfn.IFS(OR(D92="",AJ104=0),"",
      COUNTIFS(D94:AH94,"日",D104:AH104,"")+COUNTIFS(D94:AH94,"日",D104:AH104,"○")+COUNTIFS(D94:AH94,"土",D104:AH104,"")+COUNTIFS(D94:AH94,"土",D104:AH104,"○")&lt;=COUNTIF(D104:AH104,"○"),"○",
        AI104/AJ104&gt;=2/7,"○",
         TRUE,"NG")</f>
        <v>NG</v>
      </c>
      <c r="AN104" s="184">
        <f>IF(D92="","",AN89+AI104)</f>
        <v>0</v>
      </c>
      <c r="AO104" s="193">
        <f>IF(D92="","",AO89+AJ104)</f>
        <v>176</v>
      </c>
      <c r="AP104" s="194">
        <f t="shared" si="7"/>
        <v>0</v>
      </c>
      <c r="AQ104" s="301" t="str">
        <f>IF(D92="","",IF(D107="",IF(AN104/AO104&gt;=2/7,"OK","NG"),"-"))</f>
        <v>-</v>
      </c>
      <c r="AR104" s="297"/>
      <c r="AS104" s="297"/>
      <c r="AT104" s="297"/>
      <c r="AU104" s="297"/>
      <c r="AV104" s="297"/>
      <c r="AW104" s="297"/>
      <c r="AX104" s="297"/>
      <c r="AY104" s="297"/>
      <c r="AZ104" s="297"/>
      <c r="BA104" s="297"/>
      <c r="BB104" s="297"/>
      <c r="BC104" s="297"/>
      <c r="BD104" s="297"/>
      <c r="BE104" s="297"/>
      <c r="BF104" s="297"/>
      <c r="BG104" s="297"/>
      <c r="BH104" s="297"/>
      <c r="BI104" s="297"/>
      <c r="BJ104" s="297"/>
      <c r="BK104" s="297"/>
      <c r="BL104" s="297"/>
      <c r="BM104" s="297"/>
      <c r="BN104" s="297"/>
      <c r="BO104" s="297"/>
      <c r="BP104" s="297"/>
      <c r="BQ104" s="297"/>
      <c r="BR104" s="196"/>
    </row>
    <row r="105" spans="2:70" s="195" customFormat="1" ht="15" customHeight="1" thickBot="1">
      <c r="B105" s="720"/>
      <c r="C105" s="197" t="str">
        <f>IF(D92="","","実施")</f>
        <v>実施</v>
      </c>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7">
        <f>IF(D92="","",COUNTIF(D105:AH105,"●"))</f>
        <v>0</v>
      </c>
      <c r="AJ105" s="198">
        <f>IF(D92="","",31-COUNTIF(D94:AH94,"")-COUNTIF(D94:AH94,"休")-COUNTIF(D105:AI105,"/"))</f>
        <v>28</v>
      </c>
      <c r="AK105" s="199">
        <f>IF(D92="","",IFERROR(AI105/AJ105,""))</f>
        <v>0</v>
      </c>
      <c r="AL105" s="298" t="str" cm="1">
        <f t="array" ref="AL105">_xlfn.IFS(OR(D92="",AJ105=0),"",
      COUNTIFS(D94:AH94,"日",D105:AH105,"")+COUNTIFS(D94:AH94,"日",D105:AH105,"●")+COUNTIFS(D94:AH94,"土",D105:AH105,"")+COUNTIFS(D94:AH94,"土",D105:AH105,"●")&lt;=COUNTIF(D105:AH105,"●"),"○",
        AI105/AJ105&gt;=2/7,"○",
         TRUE,"NG")</f>
        <v>NG</v>
      </c>
      <c r="AN105" s="197">
        <f>IF(D92="","",AN90+AI105)</f>
        <v>0</v>
      </c>
      <c r="AO105" s="198">
        <f>IF(D92="","",AO90+AJ105)</f>
        <v>176</v>
      </c>
      <c r="AP105" s="199">
        <f t="shared" si="7"/>
        <v>0</v>
      </c>
      <c r="AQ105" s="302" t="str">
        <f>IF(D92="","",IF(D107="",IF(AN105/AO105&gt;=2/7,"OK","NG"),"-"))</f>
        <v>-</v>
      </c>
      <c r="AR105" s="222"/>
      <c r="AS105" s="222"/>
      <c r="AT105" s="222"/>
      <c r="AU105" s="222"/>
      <c r="AV105" s="222"/>
      <c r="AW105" s="222"/>
      <c r="AX105" s="222"/>
      <c r="AY105" s="222"/>
      <c r="AZ105" s="222"/>
      <c r="BA105" s="222"/>
      <c r="BB105" s="222"/>
      <c r="BC105" s="222"/>
      <c r="BD105" s="222"/>
      <c r="BE105" s="222"/>
      <c r="BF105" s="222"/>
      <c r="BG105" s="222"/>
      <c r="BH105" s="222"/>
      <c r="BI105" s="222"/>
      <c r="BJ105" s="222"/>
      <c r="BK105" s="222"/>
      <c r="BL105" s="222"/>
      <c r="BM105" s="222"/>
      <c r="BN105" s="222"/>
      <c r="BO105" s="222"/>
      <c r="BP105" s="222"/>
      <c r="BQ105" s="222"/>
      <c r="BR105" s="188"/>
    </row>
    <row r="106" spans="2:70" ht="18" customHeight="1" thickBot="1">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200"/>
    </row>
    <row r="107" spans="2:70" ht="16.899999999999999" customHeight="1">
      <c r="C107" s="183" t="str">
        <f>IF(D107="","","月")</f>
        <v>月</v>
      </c>
      <c r="D107" s="689">
        <f>IFERROR(IF(EOMONTH(D92,0)+1&gt;$K$5,"",EOMONTH(D92,0)+1),"")</f>
        <v>46023</v>
      </c>
      <c r="E107" s="690"/>
      <c r="F107" s="690"/>
      <c r="G107" s="690"/>
      <c r="H107" s="690"/>
      <c r="I107" s="690"/>
      <c r="J107" s="690"/>
      <c r="K107" s="690"/>
      <c r="L107" s="690"/>
      <c r="M107" s="690"/>
      <c r="N107" s="690"/>
      <c r="O107" s="690"/>
      <c r="P107" s="690"/>
      <c r="Q107" s="690"/>
      <c r="R107" s="690"/>
      <c r="S107" s="690"/>
      <c r="T107" s="690"/>
      <c r="U107" s="690"/>
      <c r="V107" s="690"/>
      <c r="W107" s="690"/>
      <c r="X107" s="690"/>
      <c r="Y107" s="690"/>
      <c r="Z107" s="690"/>
      <c r="AA107" s="690"/>
      <c r="AB107" s="690"/>
      <c r="AC107" s="690"/>
      <c r="AD107" s="690"/>
      <c r="AE107" s="690"/>
      <c r="AF107" s="690"/>
      <c r="AG107" s="690"/>
      <c r="AH107" s="690"/>
      <c r="AI107" s="691" t="str">
        <f>IF(D107="","","月単位")</f>
        <v>月単位</v>
      </c>
      <c r="AJ107" s="692"/>
      <c r="AK107" s="692"/>
      <c r="AL107" s="693"/>
      <c r="AM107" s="694"/>
      <c r="AN107" s="706" t="str">
        <f>IF(D107="","","累計")</f>
        <v>累計</v>
      </c>
      <c r="AO107" s="707"/>
      <c r="AP107" s="707"/>
      <c r="AQ107" s="708"/>
      <c r="AR107" s="293"/>
      <c r="AS107" s="293"/>
      <c r="AT107" s="293"/>
      <c r="AU107" s="293"/>
      <c r="AV107" s="293"/>
      <c r="AW107" s="293"/>
      <c r="AX107" s="293"/>
      <c r="AY107" s="293"/>
      <c r="AZ107" s="293"/>
      <c r="BA107" s="293"/>
      <c r="BB107" s="293"/>
      <c r="BC107" s="293"/>
      <c r="BD107" s="293"/>
      <c r="BE107" s="293"/>
      <c r="BF107" s="293"/>
      <c r="BG107" s="293"/>
      <c r="BH107" s="293"/>
      <c r="BI107" s="293"/>
      <c r="BJ107" s="293"/>
      <c r="BK107" s="293"/>
      <c r="BL107" s="293"/>
      <c r="BM107" s="293"/>
      <c r="BN107" s="293"/>
      <c r="BO107" s="293"/>
      <c r="BP107" s="293"/>
      <c r="BQ107" s="293"/>
    </row>
    <row r="108" spans="2:70" ht="15" customHeight="1">
      <c r="C108" s="184" t="str">
        <f>IF(D107="","","日")</f>
        <v>日</v>
      </c>
      <c r="D108" s="185" cm="1">
        <f t="array" ref="D108">_xlfn.IFS($D107="","",
  $D107+COLUMN(D108)-COLUMN($C108)-1&gt;$K$5,"",
   $D107+COLUMN(D108)-COLUMN($C108)-1&gt;=EOMONTH($D107,0)+1,"",
    TRUE,$D107+COLUMN(D108)-COLUMN($C108)-1)</f>
        <v>46023</v>
      </c>
      <c r="E108" s="185" cm="1">
        <f t="array" ref="E108">_xlfn.IFS($D107="","",
  $D107+COLUMN(E108)-COLUMN($C108)-1&gt;$K$5,"",
   $D107+COLUMN(E108)-COLUMN($C108)-1&gt;=EOMONTH($D107,0)+1,"",
    TRUE,$D107+COLUMN(E108)-COLUMN($C108)-1)</f>
        <v>46024</v>
      </c>
      <c r="F108" s="185" cm="1">
        <f t="array" ref="F108">_xlfn.IFS($D107="","",
  $D107+COLUMN(F108)-COLUMN($C108)-1&gt;$K$5,"",
   $D107+COLUMN(F108)-COLUMN($C108)-1&gt;=EOMONTH($D107,0)+1,"",
    TRUE,$D107+COLUMN(F108)-COLUMN($C108)-1)</f>
        <v>46025</v>
      </c>
      <c r="G108" s="185" cm="1">
        <f t="array" ref="G108">_xlfn.IFS($D107="","",
  $D107+COLUMN(G108)-COLUMN($C108)-1&gt;$K$5,"",
   $D107+COLUMN(G108)-COLUMN($C108)-1&gt;=EOMONTH($D107,0)+1,"",
    TRUE,$D107+COLUMN(G108)-COLUMN($C108)-1)</f>
        <v>46026</v>
      </c>
      <c r="H108" s="185" cm="1">
        <f t="array" ref="H108">_xlfn.IFS($D107="","",
  $D107+COLUMN(H108)-COLUMN($C108)-1&gt;$K$5,"",
   $D107+COLUMN(H108)-COLUMN($C108)-1&gt;=EOMONTH($D107,0)+1,"",
    TRUE,$D107+COLUMN(H108)-COLUMN($C108)-1)</f>
        <v>46027</v>
      </c>
      <c r="I108" s="185" cm="1">
        <f t="array" ref="I108">_xlfn.IFS($D107="","",
  $D107+COLUMN(I108)-COLUMN($C108)-1&gt;$K$5,"",
   $D107+COLUMN(I108)-COLUMN($C108)-1&gt;=EOMONTH($D107,0)+1,"",
    TRUE,$D107+COLUMN(I108)-COLUMN($C108)-1)</f>
        <v>46028</v>
      </c>
      <c r="J108" s="185" cm="1">
        <f t="array" ref="J108">_xlfn.IFS($D107="","",
  $D107+COLUMN(J108)-COLUMN($C108)-1&gt;$K$5,"",
   $D107+COLUMN(J108)-COLUMN($C108)-1&gt;=EOMONTH($D107,0)+1,"",
    TRUE,$D107+COLUMN(J108)-COLUMN($C108)-1)</f>
        <v>46029</v>
      </c>
      <c r="K108" s="185" cm="1">
        <f t="array" ref="K108">_xlfn.IFS($D107="","",
  $D107+COLUMN(K108)-COLUMN($C108)-1&gt;$K$5,"",
   $D107+COLUMN(K108)-COLUMN($C108)-1&gt;=EOMONTH($D107,0)+1,"",
    TRUE,$D107+COLUMN(K108)-COLUMN($C108)-1)</f>
        <v>46030</v>
      </c>
      <c r="L108" s="185" cm="1">
        <f t="array" ref="L108">_xlfn.IFS($D107="","",
  $D107+COLUMN(L108)-COLUMN($C108)-1&gt;$K$5,"",
   $D107+COLUMN(L108)-COLUMN($C108)-1&gt;=EOMONTH($D107,0)+1,"",
    TRUE,$D107+COLUMN(L108)-COLUMN($C108)-1)</f>
        <v>46031</v>
      </c>
      <c r="M108" s="185" cm="1">
        <f t="array" ref="M108">_xlfn.IFS($D107="","",
  $D107+COLUMN(M108)-COLUMN($C108)-1&gt;$K$5,"",
   $D107+COLUMN(M108)-COLUMN($C108)-1&gt;=EOMONTH($D107,0)+1,"",
    TRUE,$D107+COLUMN(M108)-COLUMN($C108)-1)</f>
        <v>46032</v>
      </c>
      <c r="N108" s="185" cm="1">
        <f t="array" ref="N108">_xlfn.IFS($D107="","",
  $D107+COLUMN(N108)-COLUMN($C108)-1&gt;$K$5,"",
   $D107+COLUMN(N108)-COLUMN($C108)-1&gt;=EOMONTH($D107,0)+1,"",
    TRUE,$D107+COLUMN(N108)-COLUMN($C108)-1)</f>
        <v>46033</v>
      </c>
      <c r="O108" s="185" cm="1">
        <f t="array" ref="O108">_xlfn.IFS($D107="","",
  $D107+COLUMN(O108)-COLUMN($C108)-1&gt;$K$5,"",
   $D107+COLUMN(O108)-COLUMN($C108)-1&gt;=EOMONTH($D107,0)+1,"",
    TRUE,$D107+COLUMN(O108)-COLUMN($C108)-1)</f>
        <v>46034</v>
      </c>
      <c r="P108" s="185" cm="1">
        <f t="array" ref="P108">_xlfn.IFS($D107="","",
  $D107+COLUMN(P108)-COLUMN($C108)-1&gt;$K$5,"",
   $D107+COLUMN(P108)-COLUMN($C108)-1&gt;=EOMONTH($D107,0)+1,"",
    TRUE,$D107+COLUMN(P108)-COLUMN($C108)-1)</f>
        <v>46035</v>
      </c>
      <c r="Q108" s="185" cm="1">
        <f t="array" ref="Q108">_xlfn.IFS($D107="","",
  $D107+COLUMN(Q108)-COLUMN($C108)-1&gt;$K$5,"",
   $D107+COLUMN(Q108)-COLUMN($C108)-1&gt;=EOMONTH($D107,0)+1,"",
    TRUE,$D107+COLUMN(Q108)-COLUMN($C108)-1)</f>
        <v>46036</v>
      </c>
      <c r="R108" s="185" cm="1">
        <f t="array" ref="R108">_xlfn.IFS($D107="","",
  $D107+COLUMN(R108)-COLUMN($C108)-1&gt;$K$5,"",
   $D107+COLUMN(R108)-COLUMN($C108)-1&gt;=EOMONTH($D107,0)+1,"",
    TRUE,$D107+COLUMN(R108)-COLUMN($C108)-1)</f>
        <v>46037</v>
      </c>
      <c r="S108" s="185" cm="1">
        <f t="array" ref="S108">_xlfn.IFS($D107="","",
  $D107+COLUMN(S108)-COLUMN($C108)-1&gt;$K$5,"",
   $D107+COLUMN(S108)-COLUMN($C108)-1&gt;=EOMONTH($D107,0)+1,"",
    TRUE,$D107+COLUMN(S108)-COLUMN($C108)-1)</f>
        <v>46038</v>
      </c>
      <c r="T108" s="185" cm="1">
        <f t="array" ref="T108">_xlfn.IFS($D107="","",
  $D107+COLUMN(T108)-COLUMN($C108)-1&gt;$K$5,"",
   $D107+COLUMN(T108)-COLUMN($C108)-1&gt;=EOMONTH($D107,0)+1,"",
    TRUE,$D107+COLUMN(T108)-COLUMN($C108)-1)</f>
        <v>46039</v>
      </c>
      <c r="U108" s="185" cm="1">
        <f t="array" ref="U108">_xlfn.IFS($D107="","",
  $D107+COLUMN(U108)-COLUMN($C108)-1&gt;$K$5,"",
   $D107+COLUMN(U108)-COLUMN($C108)-1&gt;=EOMONTH($D107,0)+1,"",
    TRUE,$D107+COLUMN(U108)-COLUMN($C108)-1)</f>
        <v>46040</v>
      </c>
      <c r="V108" s="185" cm="1">
        <f t="array" ref="V108">_xlfn.IFS($D107="","",
  $D107+COLUMN(V108)-COLUMN($C108)-1&gt;$K$5,"",
   $D107+COLUMN(V108)-COLUMN($C108)-1&gt;=EOMONTH($D107,0)+1,"",
    TRUE,$D107+COLUMN(V108)-COLUMN($C108)-1)</f>
        <v>46041</v>
      </c>
      <c r="W108" s="185" cm="1">
        <f t="array" ref="W108">_xlfn.IFS($D107="","",
  $D107+COLUMN(W108)-COLUMN($C108)-1&gt;$K$5,"",
   $D107+COLUMN(W108)-COLUMN($C108)-1&gt;=EOMONTH($D107,0)+1,"",
    TRUE,$D107+COLUMN(W108)-COLUMN($C108)-1)</f>
        <v>46042</v>
      </c>
      <c r="X108" s="185" cm="1">
        <f t="array" ref="X108">_xlfn.IFS($D107="","",
  $D107+COLUMN(X108)-COLUMN($C108)-1&gt;$K$5,"",
   $D107+COLUMN(X108)-COLUMN($C108)-1&gt;=EOMONTH($D107,0)+1,"",
    TRUE,$D107+COLUMN(X108)-COLUMN($C108)-1)</f>
        <v>46043</v>
      </c>
      <c r="Y108" s="185" cm="1">
        <f t="array" ref="Y108">_xlfn.IFS($D107="","",
  $D107+COLUMN(Y108)-COLUMN($C108)-1&gt;$K$5,"",
   $D107+COLUMN(Y108)-COLUMN($C108)-1&gt;=EOMONTH($D107,0)+1,"",
    TRUE,$D107+COLUMN(Y108)-COLUMN($C108)-1)</f>
        <v>46044</v>
      </c>
      <c r="Z108" s="185" cm="1">
        <f t="array" ref="Z108">_xlfn.IFS($D107="","",
  $D107+COLUMN(Z108)-COLUMN($C108)-1&gt;$K$5,"",
   $D107+COLUMN(Z108)-COLUMN($C108)-1&gt;=EOMONTH($D107,0)+1,"",
    TRUE,$D107+COLUMN(Z108)-COLUMN($C108)-1)</f>
        <v>46045</v>
      </c>
      <c r="AA108" s="185" cm="1">
        <f t="array" ref="AA108">_xlfn.IFS($D107="","",
  $D107+COLUMN(AA108)-COLUMN($C108)-1&gt;$K$5,"",
   $D107+COLUMN(AA108)-COLUMN($C108)-1&gt;=EOMONTH($D107,0)+1,"",
    TRUE,$D107+COLUMN(AA108)-COLUMN($C108)-1)</f>
        <v>46046</v>
      </c>
      <c r="AB108" s="185" cm="1">
        <f t="array" ref="AB108">_xlfn.IFS($D107="","",
  $D107+COLUMN(AB108)-COLUMN($C108)-1&gt;$K$5,"",
   $D107+COLUMN(AB108)-COLUMN($C108)-1&gt;=EOMONTH($D107,0)+1,"",
    TRUE,$D107+COLUMN(AB108)-COLUMN($C108)-1)</f>
        <v>46047</v>
      </c>
      <c r="AC108" s="185" cm="1">
        <f t="array" ref="AC108">_xlfn.IFS($D107="","",
  $D107+COLUMN(AC108)-COLUMN($C108)-1&gt;$K$5,"",
   $D107+COLUMN(AC108)-COLUMN($C108)-1&gt;=EOMONTH($D107,0)+1,"",
    TRUE,$D107+COLUMN(AC108)-COLUMN($C108)-1)</f>
        <v>46048</v>
      </c>
      <c r="AD108" s="185" cm="1">
        <f t="array" ref="AD108">_xlfn.IFS($D107="","",
  $D107+COLUMN(AD108)-COLUMN($C108)-1&gt;$K$5,"",
   $D107+COLUMN(AD108)-COLUMN($C108)-1&gt;=EOMONTH($D107,0)+1,"",
    TRUE,$D107+COLUMN(AD108)-COLUMN($C108)-1)</f>
        <v>46049</v>
      </c>
      <c r="AE108" s="185" cm="1">
        <f t="array" ref="AE108">_xlfn.IFS($D107="","",
  $D107+COLUMN(AE108)-COLUMN($C108)-1&gt;$K$5,"",
   $D107+COLUMN(AE108)-COLUMN($C108)-1&gt;=EOMONTH($D107,0)+1,"",
    TRUE,$D107+COLUMN(AE108)-COLUMN($C108)-1)</f>
        <v>46050</v>
      </c>
      <c r="AF108" s="185" cm="1">
        <f t="array" ref="AF108">_xlfn.IFS($D107="","",
  $D107+COLUMN(AF108)-COLUMN($C108)-1&gt;$K$5,"",
   $D107+COLUMN(AF108)-COLUMN($C108)-1&gt;=EOMONTH($D107,0)+1,"",
    TRUE,$D107+COLUMN(AF108)-COLUMN($C108)-1)</f>
        <v>46051</v>
      </c>
      <c r="AG108" s="185" cm="1">
        <f t="array" ref="AG108">_xlfn.IFS($D107="","",
  $D107+COLUMN(AG108)-COLUMN($C108)-1&gt;$K$5,"",
   $D107+COLUMN(AG108)-COLUMN($C108)-1&gt;=EOMONTH($D107,0)+1,"",
    TRUE,$D107+COLUMN(AG108)-COLUMN($C108)-1)</f>
        <v>46052</v>
      </c>
      <c r="AH108" s="185" cm="1">
        <f t="array" ref="AH108">_xlfn.IFS($D107="","",
  $D107+COLUMN(AH108)-COLUMN($C108)-1&gt;$K$5,"",
   $D107+COLUMN(AH108)-COLUMN($C108)-1&gt;=EOMONTH($D107,0)+1,"",
    TRUE,$D107+COLUMN(AH108)-COLUMN($C108)-1)</f>
        <v>46053</v>
      </c>
      <c r="AI108" s="709" t="str">
        <f>IF(D107="","","閉所日数計")</f>
        <v>閉所日数計</v>
      </c>
      <c r="AJ108" s="710" t="str">
        <f>IF(D107="","","対象日数計")</f>
        <v>対象日数計</v>
      </c>
      <c r="AK108" s="710" t="str">
        <f>IF(D107="","","現場閉所率")</f>
        <v>現場閉所率</v>
      </c>
      <c r="AL108" s="711" t="str">
        <f>IF(D107="","","達成状況")</f>
        <v>達成状況</v>
      </c>
      <c r="AM108" s="695"/>
      <c r="AN108" s="696" t="str">
        <f>IF(D107="","","閉所日数計")</f>
        <v>閉所日数計</v>
      </c>
      <c r="AO108" s="699" t="str">
        <f>IF(D107="","","対象日数計")</f>
        <v>対象日数計</v>
      </c>
      <c r="AP108" s="699" t="str">
        <f>IF(D107="","","現場閉所率")</f>
        <v>現場閉所率</v>
      </c>
      <c r="AQ108" s="712" t="str" cm="1">
        <f t="array" ref="AQ108">_xlfn.IFS(D107="","",D122="","達成状況",TRUE,"-")</f>
        <v>-</v>
      </c>
      <c r="AR108" s="300"/>
      <c r="AS108" s="300"/>
      <c r="AT108" s="300"/>
      <c r="AU108" s="300"/>
      <c r="AV108" s="300"/>
      <c r="AW108" s="300"/>
      <c r="AX108" s="300"/>
      <c r="AY108" s="300"/>
      <c r="AZ108" s="300"/>
      <c r="BA108" s="300"/>
      <c r="BB108" s="300"/>
      <c r="BC108" s="300"/>
      <c r="BD108" s="300"/>
      <c r="BE108" s="300"/>
      <c r="BF108" s="300"/>
      <c r="BG108" s="300"/>
      <c r="BH108" s="300"/>
      <c r="BI108" s="300"/>
      <c r="BJ108" s="300"/>
      <c r="BK108" s="300"/>
      <c r="BL108" s="300"/>
      <c r="BM108" s="300"/>
      <c r="BN108" s="300"/>
      <c r="BO108" s="300"/>
      <c r="BP108" s="300"/>
      <c r="BQ108" s="300"/>
    </row>
    <row r="109" spans="2:70" ht="15" customHeight="1">
      <c r="C109" s="184" t="str">
        <f>IF(D107="","","曜日")</f>
        <v>曜日</v>
      </c>
      <c r="D109" s="187" t="str" cm="1">
        <f t="array" ref="D109">_xlfn.IFS(D108="","",COUNTIF(休み,D108)&gt;0,"休",OR(WEEKDAY(D108)=1,WEEKDAY(D108)=7),TEXT(D108,"aaa"),COUNTIF(祝日,D108)&gt;0,"祝",TRUE,TEXT(D108,"aaa"))</f>
        <v>休</v>
      </c>
      <c r="E109" s="187" t="str" cm="1">
        <f t="array" ref="E109">_xlfn.IFS(E108="","",COUNTIF(休み,E108)&gt;0,"休",OR(WEEKDAY(E108)=1,WEEKDAY(E108)=7),TEXT(E108,"aaa"),COUNTIF(祝日,E108)&gt;0,"祝",TRUE,TEXT(E108,"aaa"))</f>
        <v>休</v>
      </c>
      <c r="F109" s="187" t="str" cm="1">
        <f t="array" ref="F109">_xlfn.IFS(F108="","",COUNTIF(休み,F108)&gt;0,"休",OR(WEEKDAY(F108)=1,WEEKDAY(F108)=7),TEXT(F108,"aaa"),COUNTIF(祝日,F108)&gt;0,"祝",TRUE,TEXT(F108,"aaa"))</f>
        <v>休</v>
      </c>
      <c r="G109" s="187" t="str" cm="1">
        <f t="array" ref="G109">_xlfn.IFS(G108="","",COUNTIF(休み,G108)&gt;0,"休",OR(WEEKDAY(G108)=1,WEEKDAY(G108)=7),TEXT(G108,"aaa"),COUNTIF(祝日,G108)&gt;0,"祝",TRUE,TEXT(G108,"aaa"))</f>
        <v>日</v>
      </c>
      <c r="H109" s="187" t="str" cm="1">
        <f t="array" ref="H109">_xlfn.IFS(H108="","",COUNTIF(休み,H108)&gt;0,"休",OR(WEEKDAY(H108)=1,WEEKDAY(H108)=7),TEXT(H108,"aaa"),COUNTIF(祝日,H108)&gt;0,"祝",TRUE,TEXT(H108,"aaa"))</f>
        <v>月</v>
      </c>
      <c r="I109" s="187" t="str" cm="1">
        <f t="array" ref="I109">_xlfn.IFS(I108="","",COUNTIF(休み,I108)&gt;0,"休",OR(WEEKDAY(I108)=1,WEEKDAY(I108)=7),TEXT(I108,"aaa"),COUNTIF(祝日,I108)&gt;0,"祝",TRUE,TEXT(I108,"aaa"))</f>
        <v>火</v>
      </c>
      <c r="J109" s="187" t="str" cm="1">
        <f t="array" ref="J109">_xlfn.IFS(J108="","",COUNTIF(休み,J108)&gt;0,"休",OR(WEEKDAY(J108)=1,WEEKDAY(J108)=7),TEXT(J108,"aaa"),COUNTIF(祝日,J108)&gt;0,"祝",TRUE,TEXT(J108,"aaa"))</f>
        <v>水</v>
      </c>
      <c r="K109" s="187" t="str" cm="1">
        <f t="array" ref="K109">_xlfn.IFS(K108="","",COUNTIF(休み,K108)&gt;0,"休",OR(WEEKDAY(K108)=1,WEEKDAY(K108)=7),TEXT(K108,"aaa"),COUNTIF(祝日,K108)&gt;0,"祝",TRUE,TEXT(K108,"aaa"))</f>
        <v>木</v>
      </c>
      <c r="L109" s="187" t="str" cm="1">
        <f t="array" ref="L109">_xlfn.IFS(L108="","",COUNTIF(休み,L108)&gt;0,"休",OR(WEEKDAY(L108)=1,WEEKDAY(L108)=7),TEXT(L108,"aaa"),COUNTIF(祝日,L108)&gt;0,"祝",TRUE,TEXT(L108,"aaa"))</f>
        <v>金</v>
      </c>
      <c r="M109" s="187" t="str" cm="1">
        <f t="array" ref="M109">_xlfn.IFS(M108="","",COUNTIF(休み,M108)&gt;0,"休",OR(WEEKDAY(M108)=1,WEEKDAY(M108)=7),TEXT(M108,"aaa"),COUNTIF(祝日,M108)&gt;0,"祝",TRUE,TEXT(M108,"aaa"))</f>
        <v>土</v>
      </c>
      <c r="N109" s="187" t="str" cm="1">
        <f t="array" ref="N109">_xlfn.IFS(N108="","",COUNTIF(休み,N108)&gt;0,"休",OR(WEEKDAY(N108)=1,WEEKDAY(N108)=7),TEXT(N108,"aaa"),COUNTIF(祝日,N108)&gt;0,"祝",TRUE,TEXT(N108,"aaa"))</f>
        <v>日</v>
      </c>
      <c r="O109" s="187" t="str" cm="1">
        <f t="array" ref="O109">_xlfn.IFS(O108="","",COUNTIF(休み,O108)&gt;0,"休",OR(WEEKDAY(O108)=1,WEEKDAY(O108)=7),TEXT(O108,"aaa"),COUNTIF(祝日,O108)&gt;0,"祝",TRUE,TEXT(O108,"aaa"))</f>
        <v>祝</v>
      </c>
      <c r="P109" s="187" t="str" cm="1">
        <f t="array" ref="P109">_xlfn.IFS(P108="","",COUNTIF(休み,P108)&gt;0,"休",OR(WEEKDAY(P108)=1,WEEKDAY(P108)=7),TEXT(P108,"aaa"),COUNTIF(祝日,P108)&gt;0,"祝",TRUE,TEXT(P108,"aaa"))</f>
        <v>火</v>
      </c>
      <c r="Q109" s="187" t="str" cm="1">
        <f t="array" ref="Q109">_xlfn.IFS(Q108="","",COUNTIF(休み,Q108)&gt;0,"休",OR(WEEKDAY(Q108)=1,WEEKDAY(Q108)=7),TEXT(Q108,"aaa"),COUNTIF(祝日,Q108)&gt;0,"祝",TRUE,TEXT(Q108,"aaa"))</f>
        <v>水</v>
      </c>
      <c r="R109" s="187" t="str" cm="1">
        <f t="array" ref="R109">_xlfn.IFS(R108="","",COUNTIF(休み,R108)&gt;0,"休",OR(WEEKDAY(R108)=1,WEEKDAY(R108)=7),TEXT(R108,"aaa"),COUNTIF(祝日,R108)&gt;0,"祝",TRUE,TEXT(R108,"aaa"))</f>
        <v>木</v>
      </c>
      <c r="S109" s="187" t="str" cm="1">
        <f t="array" ref="S109">_xlfn.IFS(S108="","",COUNTIF(休み,S108)&gt;0,"休",OR(WEEKDAY(S108)=1,WEEKDAY(S108)=7),TEXT(S108,"aaa"),COUNTIF(祝日,S108)&gt;0,"祝",TRUE,TEXT(S108,"aaa"))</f>
        <v>金</v>
      </c>
      <c r="T109" s="187" t="str" cm="1">
        <f t="array" ref="T109">_xlfn.IFS(T108="","",COUNTIF(休み,T108)&gt;0,"休",OR(WEEKDAY(T108)=1,WEEKDAY(T108)=7),TEXT(T108,"aaa"),COUNTIF(祝日,T108)&gt;0,"祝",TRUE,TEXT(T108,"aaa"))</f>
        <v>土</v>
      </c>
      <c r="U109" s="187" t="str" cm="1">
        <f t="array" ref="U109">_xlfn.IFS(U108="","",COUNTIF(休み,U108)&gt;0,"休",OR(WEEKDAY(U108)=1,WEEKDAY(U108)=7),TEXT(U108,"aaa"),COUNTIF(祝日,U108)&gt;0,"祝",TRUE,TEXT(U108,"aaa"))</f>
        <v>日</v>
      </c>
      <c r="V109" s="187" t="str" cm="1">
        <f t="array" ref="V109">_xlfn.IFS(V108="","",COUNTIF(休み,V108)&gt;0,"休",OR(WEEKDAY(V108)=1,WEEKDAY(V108)=7),TEXT(V108,"aaa"),COUNTIF(祝日,V108)&gt;0,"祝",TRUE,TEXT(V108,"aaa"))</f>
        <v>月</v>
      </c>
      <c r="W109" s="187" t="str" cm="1">
        <f t="array" ref="W109">_xlfn.IFS(W108="","",COUNTIF(休み,W108)&gt;0,"休",OR(WEEKDAY(W108)=1,WEEKDAY(W108)=7),TEXT(W108,"aaa"),COUNTIF(祝日,W108)&gt;0,"祝",TRUE,TEXT(W108,"aaa"))</f>
        <v>火</v>
      </c>
      <c r="X109" s="187" t="str" cm="1">
        <f t="array" ref="X109">_xlfn.IFS(X108="","",COUNTIF(休み,X108)&gt;0,"休",OR(WEEKDAY(X108)=1,WEEKDAY(X108)=7),TEXT(X108,"aaa"),COUNTIF(祝日,X108)&gt;0,"祝",TRUE,TEXT(X108,"aaa"))</f>
        <v>水</v>
      </c>
      <c r="Y109" s="187" t="str" cm="1">
        <f t="array" ref="Y109">_xlfn.IFS(Y108="","",COUNTIF(休み,Y108)&gt;0,"休",OR(WEEKDAY(Y108)=1,WEEKDAY(Y108)=7),TEXT(Y108,"aaa"),COUNTIF(祝日,Y108)&gt;0,"祝",TRUE,TEXT(Y108,"aaa"))</f>
        <v>木</v>
      </c>
      <c r="Z109" s="187" t="str" cm="1">
        <f t="array" ref="Z109">_xlfn.IFS(Z108="","",COUNTIF(休み,Z108)&gt;0,"休",OR(WEEKDAY(Z108)=1,WEEKDAY(Z108)=7),TEXT(Z108,"aaa"),COUNTIF(祝日,Z108)&gt;0,"祝",TRUE,TEXT(Z108,"aaa"))</f>
        <v>金</v>
      </c>
      <c r="AA109" s="187" t="str" cm="1">
        <f t="array" ref="AA109">_xlfn.IFS(AA108="","",COUNTIF(休み,AA108)&gt;0,"休",OR(WEEKDAY(AA108)=1,WEEKDAY(AA108)=7),TEXT(AA108,"aaa"),COUNTIF(祝日,AA108)&gt;0,"祝",TRUE,TEXT(AA108,"aaa"))</f>
        <v>土</v>
      </c>
      <c r="AB109" s="187" t="str" cm="1">
        <f t="array" ref="AB109">_xlfn.IFS(AB108="","",COUNTIF(休み,AB108)&gt;0,"休",OR(WEEKDAY(AB108)=1,WEEKDAY(AB108)=7),TEXT(AB108,"aaa"),COUNTIF(祝日,AB108)&gt;0,"祝",TRUE,TEXT(AB108,"aaa"))</f>
        <v>日</v>
      </c>
      <c r="AC109" s="187" t="str" cm="1">
        <f t="array" ref="AC109">_xlfn.IFS(AC108="","",COUNTIF(休み,AC108)&gt;0,"休",OR(WEEKDAY(AC108)=1,WEEKDAY(AC108)=7),TEXT(AC108,"aaa"),COUNTIF(祝日,AC108)&gt;0,"祝",TRUE,TEXT(AC108,"aaa"))</f>
        <v>月</v>
      </c>
      <c r="AD109" s="187" t="str" cm="1">
        <f t="array" ref="AD109">_xlfn.IFS(AD108="","",COUNTIF(休み,AD108)&gt;0,"休",OR(WEEKDAY(AD108)=1,WEEKDAY(AD108)=7),TEXT(AD108,"aaa"),COUNTIF(祝日,AD108)&gt;0,"祝",TRUE,TEXT(AD108,"aaa"))</f>
        <v>火</v>
      </c>
      <c r="AE109" s="187" t="str" cm="1">
        <f t="array" ref="AE109">_xlfn.IFS(AE108="","",COUNTIF(休み,AE108)&gt;0,"休",OR(WEEKDAY(AE108)=1,WEEKDAY(AE108)=7),TEXT(AE108,"aaa"),COUNTIF(祝日,AE108)&gt;0,"祝",TRUE,TEXT(AE108,"aaa"))</f>
        <v>水</v>
      </c>
      <c r="AF109" s="187" t="str" cm="1">
        <f t="array" ref="AF109">_xlfn.IFS(AF108="","",COUNTIF(休み,AF108)&gt;0,"休",OR(WEEKDAY(AF108)=1,WEEKDAY(AF108)=7),TEXT(AF108,"aaa"),COUNTIF(祝日,AF108)&gt;0,"祝",TRUE,TEXT(AF108,"aaa"))</f>
        <v>木</v>
      </c>
      <c r="AG109" s="187" t="str" cm="1">
        <f t="array" ref="AG109">_xlfn.IFS(AG108="","",COUNTIF(休み,AG108)&gt;0,"休",OR(WEEKDAY(AG108)=1,WEEKDAY(AG108)=7),TEXT(AG108,"aaa"),COUNTIF(祝日,AG108)&gt;0,"祝",TRUE,TEXT(AG108,"aaa"))</f>
        <v>金</v>
      </c>
      <c r="AH109" s="187" t="str" cm="1">
        <f t="array" ref="AH109">_xlfn.IFS(AH108="","",COUNTIF(休み,AH108)&gt;0,"休",OR(WEEKDAY(AH108)=1,WEEKDAY(AH108)=7),TEXT(AH108,"aaa"),COUNTIF(祝日,AH108)&gt;0,"祝",TRUE,TEXT(AH108,"aaa"))</f>
        <v>土</v>
      </c>
      <c r="AI109" s="709"/>
      <c r="AJ109" s="710"/>
      <c r="AK109" s="710"/>
      <c r="AL109" s="711"/>
      <c r="AM109" s="695"/>
      <c r="AN109" s="697"/>
      <c r="AO109" s="700"/>
      <c r="AP109" s="700"/>
      <c r="AQ109" s="713"/>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c r="BQ109" s="300"/>
      <c r="BR109" s="188"/>
    </row>
    <row r="110" spans="2:70" s="192" customFormat="1" ht="60" customHeight="1" thickBot="1">
      <c r="B110" s="305" t="s">
        <v>465</v>
      </c>
      <c r="C110" s="272" t="str">
        <f>IF(D107="","","行事")</f>
        <v>行事</v>
      </c>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7"/>
      <c r="AI110" s="696"/>
      <c r="AJ110" s="699"/>
      <c r="AK110" s="699"/>
      <c r="AL110" s="702"/>
      <c r="AM110" s="695"/>
      <c r="AN110" s="697"/>
      <c r="AO110" s="700"/>
      <c r="AP110" s="700"/>
      <c r="AQ110" s="713"/>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300"/>
      <c r="BR110" s="191"/>
    </row>
    <row r="111" spans="2:70" s="195" customFormat="1" ht="15" customHeight="1">
      <c r="B111" s="719" t="str">
        <f>IF(D107="","",IF($B$21="","",$B$21))</f>
        <v/>
      </c>
      <c r="C111" s="183" t="str">
        <f>IF(D107="","","計画")</f>
        <v>計画</v>
      </c>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08"/>
      <c r="AH111" s="308"/>
      <c r="AI111" s="183">
        <f>IF(D107="","",COUNTIF(D111:AH111,"○"))</f>
        <v>0</v>
      </c>
      <c r="AJ111" s="308">
        <f>IF(D107="","",31-COUNTIF(D109:AH109,"")-COUNTIF(D109:AH109,"休")-COUNTIF(D111:AI111,"/"))</f>
        <v>28</v>
      </c>
      <c r="AK111" s="310">
        <f>IF(D107="","",IFERROR(AI111/AJ111,""))</f>
        <v>0</v>
      </c>
      <c r="AL111" s="311" t="str" cm="1">
        <f t="array" ref="AL111">_xlfn.IFS(OR(D107="",AJ111=0),"",
      COUNTIFS(D109:AH109,"日",D111:AH111,"")+COUNTIFS(D109:AH109,"日",D111:AH111,"○")+COUNTIFS(D109:AH109,"土",D111:AH111,"")+COUNTIFS(D109:AH109,"土",D111:AH111,"○")&lt;=COUNTIF(D111:AH111,"○"),"○",
        AI111/AJ111&gt;=2/7,"○",
         TRUE,"NG")</f>
        <v>NG</v>
      </c>
      <c r="AN111" s="183">
        <f>IF(D107="","",AN96+AI111)</f>
        <v>0</v>
      </c>
      <c r="AO111" s="308">
        <f>IF(D107="","",AO96+AJ111)</f>
        <v>204</v>
      </c>
      <c r="AP111" s="310">
        <f t="shared" ref="AP111:AP120" si="8">IFERROR(AN111/AO111,"")</f>
        <v>0</v>
      </c>
      <c r="AQ111" s="323" t="str">
        <f>IF(D107="","",IF(D122="",IF(AN111/AO111&gt;=2/7,"OK","NG"),"-"))</f>
        <v>-</v>
      </c>
      <c r="AR111" s="297"/>
      <c r="AS111" s="297"/>
      <c r="AT111" s="297"/>
      <c r="AU111" s="297"/>
      <c r="AV111" s="297"/>
      <c r="AW111" s="297"/>
      <c r="AX111" s="297"/>
      <c r="AY111" s="297"/>
      <c r="AZ111" s="297"/>
      <c r="BA111" s="297"/>
      <c r="BB111" s="297"/>
      <c r="BC111" s="297"/>
      <c r="BD111" s="297"/>
      <c r="BE111" s="297"/>
      <c r="BF111" s="297"/>
      <c r="BG111" s="297"/>
      <c r="BH111" s="297"/>
      <c r="BI111" s="297"/>
      <c r="BJ111" s="297"/>
      <c r="BK111" s="297"/>
      <c r="BL111" s="297"/>
      <c r="BM111" s="297"/>
      <c r="BN111" s="297"/>
      <c r="BO111" s="297"/>
      <c r="BP111" s="297"/>
      <c r="BQ111" s="297"/>
      <c r="BR111" s="196"/>
    </row>
    <row r="112" spans="2:70" s="195" customFormat="1" ht="15" customHeight="1" thickBot="1">
      <c r="B112" s="720"/>
      <c r="C112" s="197" t="str">
        <f>IF(D107="","","実施")</f>
        <v>実施</v>
      </c>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7">
        <f>IF(D107="","",COUNTIF(D112:AH112,"●"))</f>
        <v>0</v>
      </c>
      <c r="AJ112" s="198">
        <f>IF(D107="","",31-COUNTIF(D109:AH109,"")-COUNTIF(D109:AH109,"休")-COUNTIF(D112:AI112,"/"))</f>
        <v>28</v>
      </c>
      <c r="AK112" s="199">
        <f>IF(D107="","",IFERROR(AI112/AJ112,""))</f>
        <v>0</v>
      </c>
      <c r="AL112" s="298" t="str" cm="1">
        <f t="array" ref="AL112">_xlfn.IFS(OR(D107="",AJ112=0),"",
      COUNTIFS(D109:AH109,"日",D112:AH112,"")+COUNTIFS(D109:AH109,"日",D112:AH112,"●")+COUNTIFS(D109:AH109,"土",D112:AH112,"")+COUNTIFS(D109:AH109,"土",D112:AH112,"●")&lt;=COUNTIF(D112:AH112,"●"),"○",
        AI112/AJ112&gt;=2/7,"○",
         TRUE,"NG")</f>
        <v>NG</v>
      </c>
      <c r="AN112" s="197">
        <f>IF(D107="","",AN97+AI112)</f>
        <v>0</v>
      </c>
      <c r="AO112" s="198">
        <f>IF(D107="","",AO97+AJ112)</f>
        <v>204</v>
      </c>
      <c r="AP112" s="199">
        <f t="shared" si="8"/>
        <v>0</v>
      </c>
      <c r="AQ112" s="302" t="str">
        <f>IF(D107="","",IF(D122="",IF(AN112/AO112&gt;=2/7,"OK","NG"),"-"))</f>
        <v>-</v>
      </c>
      <c r="AR112" s="222"/>
      <c r="AS112" s="222"/>
      <c r="AT112" s="222"/>
      <c r="AU112" s="222"/>
      <c r="AV112" s="222"/>
      <c r="AW112" s="222"/>
      <c r="AX112" s="222"/>
      <c r="AY112" s="222"/>
      <c r="AZ112" s="222"/>
      <c r="BA112" s="222"/>
      <c r="BB112" s="222"/>
      <c r="BC112" s="222"/>
      <c r="BD112" s="222"/>
      <c r="BE112" s="222"/>
      <c r="BF112" s="222"/>
      <c r="BG112" s="222"/>
      <c r="BH112" s="222"/>
      <c r="BI112" s="222"/>
      <c r="BJ112" s="222"/>
      <c r="BK112" s="222"/>
      <c r="BL112" s="222"/>
      <c r="BM112" s="222"/>
      <c r="BN112" s="222"/>
      <c r="BO112" s="222"/>
      <c r="BP112" s="222"/>
      <c r="BQ112" s="222"/>
      <c r="BR112" s="188"/>
    </row>
    <row r="113" spans="2:70" s="195" customFormat="1" ht="15" customHeight="1">
      <c r="B113" s="719" t="str">
        <f>IF(D107="","",IF($B$23="","",$B$23))</f>
        <v/>
      </c>
      <c r="C113" s="184" t="str">
        <f>IF(D107="","","計画")</f>
        <v>計画</v>
      </c>
      <c r="D113" s="193"/>
      <c r="E113" s="193"/>
      <c r="F113" s="193"/>
      <c r="G113" s="193"/>
      <c r="H113" s="193"/>
      <c r="I113" s="193"/>
      <c r="J113" s="193"/>
      <c r="K113" s="193"/>
      <c r="L113" s="193"/>
      <c r="M113" s="193"/>
      <c r="N113" s="193"/>
      <c r="O113" s="193"/>
      <c r="P113" s="193"/>
      <c r="Q113" s="193"/>
      <c r="R113" s="193"/>
      <c r="S113" s="193"/>
      <c r="T113" s="193"/>
      <c r="U113" s="193"/>
      <c r="V113" s="193"/>
      <c r="W113" s="193"/>
      <c r="X113" s="193"/>
      <c r="Y113" s="193"/>
      <c r="Z113" s="193"/>
      <c r="AA113" s="193"/>
      <c r="AB113" s="193"/>
      <c r="AC113" s="193"/>
      <c r="AD113" s="193"/>
      <c r="AE113" s="193"/>
      <c r="AF113" s="193"/>
      <c r="AG113" s="193"/>
      <c r="AH113" s="193"/>
      <c r="AI113" s="184">
        <f>IF(D107="","",COUNTIF(D113:AH113,"○"))</f>
        <v>0</v>
      </c>
      <c r="AJ113" s="193">
        <f>IF(D107="","",31-COUNTIF(D109:AH109,"")-COUNTIF(D109:AH109,"休")-COUNTIF(D113:AI113,"/"))</f>
        <v>28</v>
      </c>
      <c r="AK113" s="194">
        <f>IF(D107="","",IFERROR(AI113/AJ113,""))</f>
        <v>0</v>
      </c>
      <c r="AL113" s="295" t="str" cm="1">
        <f t="array" ref="AL113">_xlfn.IFS(OR(D107="",AJ113=0),"",
      COUNTIFS(D109:AH109,"日",D113:AH113,"")+COUNTIFS(D109:AH109,"日",D113:AH113,"○")+COUNTIFS(D109:AH109,"土",D113:AH113,"")+COUNTIFS(D109:AH109,"土",D113:AH113,"○")&lt;=COUNTIF(D113:AH113,"○"),"○",
        AI113/AJ113&gt;=2/7,"○",
         TRUE,"NG")</f>
        <v>NG</v>
      </c>
      <c r="AN113" s="184">
        <f>IF(D107="","",AN98+AI113)</f>
        <v>0</v>
      </c>
      <c r="AO113" s="193">
        <f>IF(D107="","",AO98+AJ113)</f>
        <v>204</v>
      </c>
      <c r="AP113" s="194">
        <f t="shared" si="8"/>
        <v>0</v>
      </c>
      <c r="AQ113" s="301" t="str">
        <f>IF(D107="","",IF(D122="",IF(AN113/AO113&gt;=2/7,"OK","NG"),"-"))</f>
        <v>-</v>
      </c>
      <c r="AR113" s="297"/>
      <c r="AS113" s="297"/>
      <c r="AT113" s="297"/>
      <c r="AU113" s="297"/>
      <c r="AV113" s="297"/>
      <c r="AW113" s="297"/>
      <c r="AX113" s="297"/>
      <c r="AY113" s="297"/>
      <c r="AZ113" s="297"/>
      <c r="BA113" s="297"/>
      <c r="BB113" s="297"/>
      <c r="BC113" s="297"/>
      <c r="BD113" s="297"/>
      <c r="BE113" s="297"/>
      <c r="BF113" s="297"/>
      <c r="BG113" s="297"/>
      <c r="BH113" s="297"/>
      <c r="BI113" s="297"/>
      <c r="BJ113" s="297"/>
      <c r="BK113" s="297"/>
      <c r="BL113" s="297"/>
      <c r="BM113" s="297"/>
      <c r="BN113" s="297"/>
      <c r="BO113" s="297"/>
      <c r="BP113" s="297"/>
      <c r="BQ113" s="297"/>
      <c r="BR113" s="196"/>
    </row>
    <row r="114" spans="2:70" s="195" customFormat="1" ht="15" customHeight="1" thickBot="1">
      <c r="B114" s="720"/>
      <c r="C114" s="197" t="str">
        <f>IF(D107="","","実施")</f>
        <v>実施</v>
      </c>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7">
        <f>IF(D107="","",COUNTIF(D114:AH114,"●"))</f>
        <v>0</v>
      </c>
      <c r="AJ114" s="198">
        <f>IF(D107="","",31-COUNTIF(D109:AH109,"")-COUNTIF(D109:AH109,"休")-COUNTIF(D114:AI114,"/"))</f>
        <v>28</v>
      </c>
      <c r="AK114" s="199">
        <f>IF(D107="","",IFERROR(AI114/AJ114,""))</f>
        <v>0</v>
      </c>
      <c r="AL114" s="298" t="str" cm="1">
        <f t="array" ref="AL114">_xlfn.IFS(OR(D107="",AJ114=0),"",
      COUNTIFS(D109:AH109,"日",D114:AH114,"")+COUNTIFS(D109:AH109,"日",D114:AH114,"●")+COUNTIFS(D109:AH109,"土",D114:AH114,"")+COUNTIFS(D109:AH109,"土",D114:AH114,"●")&lt;=COUNTIF(D114:AH114,"●"),"○",
        AI114/AJ114&gt;=2/7,"○",
         TRUE,"NG")</f>
        <v>NG</v>
      </c>
      <c r="AN114" s="197">
        <f>IF(D107="","",AN99+AI114)</f>
        <v>0</v>
      </c>
      <c r="AO114" s="198">
        <f>IF(D107="","",AO99+AJ114)</f>
        <v>204</v>
      </c>
      <c r="AP114" s="199">
        <f t="shared" si="8"/>
        <v>0</v>
      </c>
      <c r="AQ114" s="302" t="str">
        <f>IF(D107="","",IF(D122="",IF(AN114/AO114&gt;=2/7,"OK","NG"),"-"))</f>
        <v>-</v>
      </c>
      <c r="AR114" s="222"/>
      <c r="AS114" s="222"/>
      <c r="AT114" s="222"/>
      <c r="AU114" s="222"/>
      <c r="AV114" s="222"/>
      <c r="AW114" s="222"/>
      <c r="AX114" s="222"/>
      <c r="AY114" s="222"/>
      <c r="AZ114" s="222"/>
      <c r="BA114" s="222"/>
      <c r="BB114" s="222"/>
      <c r="BC114" s="222"/>
      <c r="BD114" s="222"/>
      <c r="BE114" s="222"/>
      <c r="BF114" s="222"/>
      <c r="BG114" s="222"/>
      <c r="BH114" s="222"/>
      <c r="BI114" s="222"/>
      <c r="BJ114" s="222"/>
      <c r="BK114" s="222"/>
      <c r="BL114" s="222"/>
      <c r="BM114" s="222"/>
      <c r="BN114" s="222"/>
      <c r="BO114" s="222"/>
      <c r="BP114" s="222"/>
      <c r="BQ114" s="222"/>
      <c r="BR114" s="188"/>
    </row>
    <row r="115" spans="2:70" s="195" customFormat="1" ht="15" customHeight="1">
      <c r="B115" s="719" t="str">
        <f>IF(D107="","",IF($B$25="","",$B$25))</f>
        <v/>
      </c>
      <c r="C115" s="184" t="str">
        <f>IF(D107="","","計画")</f>
        <v>計画</v>
      </c>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84">
        <f>IF(D107="","",COUNTIF(D115:AH115,"○"))</f>
        <v>0</v>
      </c>
      <c r="AJ115" s="193">
        <f>IF(D107="","",31-COUNTIF(D109:AH109,"")-COUNTIF(D109:AH109,"休")-COUNTIF(D115:AI115,"/"))</f>
        <v>28</v>
      </c>
      <c r="AK115" s="194">
        <f>IF(D107="","",IFERROR(AI115/AJ115,""))</f>
        <v>0</v>
      </c>
      <c r="AL115" s="295" t="str" cm="1">
        <f t="array" ref="AL115">_xlfn.IFS(OR(D107="",AJ115=0),"",
      COUNTIFS(D109:AH109,"日",D115:AH115,"")+COUNTIFS(D109:AH109,"日",D115:AH115,"○")+COUNTIFS(D109:AH109,"土",D115:AH115,"")+COUNTIFS(D109:AH109,"土",D115:AH115,"○")&lt;=COUNTIF(D115:AH115,"○"),"○",
        AI115/AJ115&gt;=2/7,"○",
         TRUE,"NG")</f>
        <v>NG</v>
      </c>
      <c r="AN115" s="184">
        <f>IF(D107="","",AN100+AI115)</f>
        <v>0</v>
      </c>
      <c r="AO115" s="193">
        <f>IF(D107="","",AO100+AJ115)</f>
        <v>204</v>
      </c>
      <c r="AP115" s="194">
        <f t="shared" si="8"/>
        <v>0</v>
      </c>
      <c r="AQ115" s="301" t="str">
        <f>IF(D107="","",IF(D122="",IF(AN115/AO115&gt;=2/7,"OK","NG"),"-"))</f>
        <v>-</v>
      </c>
      <c r="AR115" s="297"/>
      <c r="AS115" s="297"/>
      <c r="AT115" s="297"/>
      <c r="AU115" s="297"/>
      <c r="AV115" s="297"/>
      <c r="AW115" s="297"/>
      <c r="AX115" s="297"/>
      <c r="AY115" s="297"/>
      <c r="AZ115" s="297"/>
      <c r="BA115" s="297"/>
      <c r="BB115" s="297"/>
      <c r="BC115" s="297"/>
      <c r="BD115" s="297"/>
      <c r="BE115" s="297"/>
      <c r="BF115" s="297"/>
      <c r="BG115" s="297"/>
      <c r="BH115" s="297"/>
      <c r="BI115" s="297"/>
      <c r="BJ115" s="297"/>
      <c r="BK115" s="297"/>
      <c r="BL115" s="297"/>
      <c r="BM115" s="297"/>
      <c r="BN115" s="297"/>
      <c r="BO115" s="297"/>
      <c r="BP115" s="297"/>
      <c r="BQ115" s="297"/>
      <c r="BR115" s="196"/>
    </row>
    <row r="116" spans="2:70" s="195" customFormat="1" ht="15" customHeight="1" thickBot="1">
      <c r="B116" s="720"/>
      <c r="C116" s="197" t="str">
        <f>IF(D107="","","実施")</f>
        <v>実施</v>
      </c>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7">
        <f>IF(D107="","",COUNTIF(D116:AH116,"●"))</f>
        <v>0</v>
      </c>
      <c r="AJ116" s="198">
        <f>IF(D107="","",31-COUNTIF(D109:AH109,"")-COUNTIF(D109:AH109,"休")-COUNTIF(D116:AI116,"/"))</f>
        <v>28</v>
      </c>
      <c r="AK116" s="199">
        <f>IF(D107="","",IFERROR(AI116/AJ116,""))</f>
        <v>0</v>
      </c>
      <c r="AL116" s="298" t="str" cm="1">
        <f t="array" ref="AL116">_xlfn.IFS(OR(D107="",AJ116=0),"",
      COUNTIFS(D109:AH109,"日",D116:AH116,"")+COUNTIFS(D109:AH109,"日",D116:AH116,"●")+COUNTIFS(D109:AH109,"土",D116:AH116,"")+COUNTIFS(D109:AH109,"土",D116:AH116,"●")&lt;=COUNTIF(D116:AH116,"●"),"○",
        AI116/AJ116&gt;=2/7,"○",
         TRUE,"NG")</f>
        <v>NG</v>
      </c>
      <c r="AN116" s="197">
        <f>IF(D107="","",AN101+AI116)</f>
        <v>0</v>
      </c>
      <c r="AO116" s="198">
        <f>IF(D107="","",AO101+AJ116)</f>
        <v>204</v>
      </c>
      <c r="AP116" s="199">
        <f t="shared" si="8"/>
        <v>0</v>
      </c>
      <c r="AQ116" s="302" t="str">
        <f>IF(D107="","",IF(D122="",IF(AN116/AO116&gt;=2/7,"OK","NG"),"-"))</f>
        <v>-</v>
      </c>
      <c r="AR116" s="222"/>
      <c r="AS116" s="222"/>
      <c r="AT116" s="222"/>
      <c r="AU116" s="222"/>
      <c r="AV116" s="222"/>
      <c r="AW116" s="222"/>
      <c r="AX116" s="222"/>
      <c r="AY116" s="222"/>
      <c r="AZ116" s="222"/>
      <c r="BA116" s="222"/>
      <c r="BB116" s="222"/>
      <c r="BC116" s="222"/>
      <c r="BD116" s="222"/>
      <c r="BE116" s="222"/>
      <c r="BF116" s="222"/>
      <c r="BG116" s="222"/>
      <c r="BH116" s="222"/>
      <c r="BI116" s="222"/>
      <c r="BJ116" s="222"/>
      <c r="BK116" s="222"/>
      <c r="BL116" s="222"/>
      <c r="BM116" s="222"/>
      <c r="BN116" s="222"/>
      <c r="BO116" s="222"/>
      <c r="BP116" s="222"/>
      <c r="BQ116" s="222"/>
      <c r="BR116" s="188"/>
    </row>
    <row r="117" spans="2:70" s="195" customFormat="1" ht="15" customHeight="1">
      <c r="B117" s="719" t="str">
        <f>IF(D107="","",IF($B$27="","",$B$27))</f>
        <v/>
      </c>
      <c r="C117" s="184" t="str">
        <f>IF(D107="","","計画")</f>
        <v>計画</v>
      </c>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c r="AA117" s="193"/>
      <c r="AB117" s="193"/>
      <c r="AC117" s="193"/>
      <c r="AD117" s="193"/>
      <c r="AE117" s="193"/>
      <c r="AF117" s="193"/>
      <c r="AG117" s="193"/>
      <c r="AH117" s="193"/>
      <c r="AI117" s="184">
        <f>IF(D107="","",COUNTIF(D117:AH117,"○"))</f>
        <v>0</v>
      </c>
      <c r="AJ117" s="193">
        <f>IF(D107="","",31-COUNTIF(D109:AH109,"")-COUNTIF(D109:AH109,"休")-COUNTIF(D117:AI117,"/"))</f>
        <v>28</v>
      </c>
      <c r="AK117" s="194">
        <f>IF(D107="","",IFERROR(AI117/AJ117,""))</f>
        <v>0</v>
      </c>
      <c r="AL117" s="295" t="str" cm="1">
        <f t="array" ref="AL117">_xlfn.IFS(OR(D107="",AJ117=0),"",
      COUNTIFS(D109:AH109,"日",D117:AH117,"")+COUNTIFS(D109:AH109,"日",D117:AH117,"○")+COUNTIFS(D109:AH109,"土",D117:AH117,"")+COUNTIFS(D109:AH109,"土",D117:AH117,"○")&lt;=COUNTIF(D117:AH117,"○"),"○",
        AI117/AJ117&gt;=2/7,"○",
         TRUE,"NG")</f>
        <v>NG</v>
      </c>
      <c r="AN117" s="184">
        <f>IF(D107="","",AN102+AI117)</f>
        <v>0</v>
      </c>
      <c r="AO117" s="193">
        <f>IF(D107="","",AO102+AJ117)</f>
        <v>204</v>
      </c>
      <c r="AP117" s="194">
        <f t="shared" si="8"/>
        <v>0</v>
      </c>
      <c r="AQ117" s="301" t="str">
        <f>IF(D107="","",IF(D122="",IF(AN117/AO117&gt;=2/7,"OK","NG"),"-"))</f>
        <v>-</v>
      </c>
      <c r="AR117" s="297"/>
      <c r="AS117" s="297"/>
      <c r="AT117" s="297"/>
      <c r="AU117" s="297"/>
      <c r="AV117" s="297"/>
      <c r="AW117" s="297"/>
      <c r="AX117" s="297"/>
      <c r="AY117" s="297"/>
      <c r="AZ117" s="297"/>
      <c r="BA117" s="297"/>
      <c r="BB117" s="297"/>
      <c r="BC117" s="297"/>
      <c r="BD117" s="297"/>
      <c r="BE117" s="297"/>
      <c r="BF117" s="297"/>
      <c r="BG117" s="297"/>
      <c r="BH117" s="297"/>
      <c r="BI117" s="297"/>
      <c r="BJ117" s="297"/>
      <c r="BK117" s="297"/>
      <c r="BL117" s="297"/>
      <c r="BM117" s="297"/>
      <c r="BN117" s="297"/>
      <c r="BO117" s="297"/>
      <c r="BP117" s="297"/>
      <c r="BQ117" s="297"/>
      <c r="BR117" s="196"/>
    </row>
    <row r="118" spans="2:70" s="195" customFormat="1" ht="15" customHeight="1" thickBot="1">
      <c r="B118" s="720"/>
      <c r="C118" s="197" t="str">
        <f>IF(D107="","","実施")</f>
        <v>実施</v>
      </c>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7">
        <f>IF(D107="","",COUNTIF(D118:AH118,"●"))</f>
        <v>0</v>
      </c>
      <c r="AJ118" s="198">
        <f>IF(D107="","",31-COUNTIF(D109:AH109,"")-COUNTIF(D109:AH109,"休")-COUNTIF(D118:AI118,"/"))</f>
        <v>28</v>
      </c>
      <c r="AK118" s="199">
        <f>IF(D107="","",IFERROR(AI118/AJ118,""))</f>
        <v>0</v>
      </c>
      <c r="AL118" s="298" t="str" cm="1">
        <f t="array" ref="AL118">_xlfn.IFS(OR(D107="",AJ118=0),"",
      COUNTIFS(D109:AH109,"日",D118:AH118,"")+COUNTIFS(D109:AH109,"日",D118:AH118,"●")+COUNTIFS(D109:AH109,"土",D118:AH118,"")+COUNTIFS(D109:AH109,"土",D118:AH118,"●")&lt;=COUNTIF(D118:AH118,"●"),"○",
        AI118/AJ118&gt;=2/7,"○",
         TRUE,"NG")</f>
        <v>NG</v>
      </c>
      <c r="AN118" s="197">
        <f>IF(D107="","",AN103+AI118)</f>
        <v>0</v>
      </c>
      <c r="AO118" s="198">
        <f>IF(D107="","",AO103+AJ118)</f>
        <v>204</v>
      </c>
      <c r="AP118" s="199">
        <f t="shared" si="8"/>
        <v>0</v>
      </c>
      <c r="AQ118" s="302" t="str">
        <f>IF(D107="","",IF(D122="",IF(AN118/AO118&gt;=2/7,"OK","NG"),"-"))</f>
        <v>-</v>
      </c>
      <c r="AR118" s="222"/>
      <c r="AS118" s="222"/>
      <c r="AT118" s="222"/>
      <c r="AU118" s="222"/>
      <c r="AV118" s="222"/>
      <c r="AW118" s="222"/>
      <c r="AX118" s="222"/>
      <c r="AY118" s="222"/>
      <c r="AZ118" s="222"/>
      <c r="BA118" s="222"/>
      <c r="BB118" s="222"/>
      <c r="BC118" s="222"/>
      <c r="BD118" s="222"/>
      <c r="BE118" s="222"/>
      <c r="BF118" s="222"/>
      <c r="BG118" s="222"/>
      <c r="BH118" s="222"/>
      <c r="BI118" s="222"/>
      <c r="BJ118" s="222"/>
      <c r="BK118" s="222"/>
      <c r="BL118" s="222"/>
      <c r="BM118" s="222"/>
      <c r="BN118" s="222"/>
      <c r="BO118" s="222"/>
      <c r="BP118" s="222"/>
      <c r="BQ118" s="222"/>
      <c r="BR118" s="188"/>
    </row>
    <row r="119" spans="2:70" s="195" customFormat="1" ht="15" customHeight="1">
      <c r="B119" s="719" t="str">
        <f>IF(D107="","",IF($B$29="","",$B$29))</f>
        <v/>
      </c>
      <c r="C119" s="184" t="str">
        <f>IF(D107="","","計画")</f>
        <v>計画</v>
      </c>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93"/>
      <c r="AF119" s="193"/>
      <c r="AG119" s="193"/>
      <c r="AH119" s="193"/>
      <c r="AI119" s="184">
        <f>IF(D107="","",COUNTIF(D119:AH119,"○"))</f>
        <v>0</v>
      </c>
      <c r="AJ119" s="193">
        <f>IF(D107="","",31-COUNTIF(D109:AH109,"")-COUNTIF(D109:AH109,"休")-COUNTIF(D119:AI119,"/"))</f>
        <v>28</v>
      </c>
      <c r="AK119" s="194">
        <f>IF(D107="","",IFERROR(AI119/AJ119,""))</f>
        <v>0</v>
      </c>
      <c r="AL119" s="295" t="str" cm="1">
        <f t="array" ref="AL119">_xlfn.IFS(OR(D107="",AJ119=0),"",
      COUNTIFS(D109:AH109,"日",D119:AH119,"")+COUNTIFS(D109:AH109,"日",D119:AH119,"○")+COUNTIFS(D109:AH109,"土",D119:AH119,"")+COUNTIFS(D109:AH109,"土",D119:AH119,"○")&lt;=COUNTIF(D119:AH119,"○"),"○",
        AI119/AJ119&gt;=2/7,"○",
         TRUE,"NG")</f>
        <v>NG</v>
      </c>
      <c r="AN119" s="184">
        <f>IF(D107="","",AN104+AI119)</f>
        <v>0</v>
      </c>
      <c r="AO119" s="193">
        <f>IF(D107="","",AO104+AJ119)</f>
        <v>204</v>
      </c>
      <c r="AP119" s="194">
        <f t="shared" si="8"/>
        <v>0</v>
      </c>
      <c r="AQ119" s="301" t="str">
        <f>IF(D107="","",IF(D122="",IF(AN119/AO119&gt;=2/7,"OK","NG"),"-"))</f>
        <v>-</v>
      </c>
      <c r="AR119" s="297"/>
      <c r="AS119" s="297"/>
      <c r="AT119" s="297"/>
      <c r="AU119" s="297"/>
      <c r="AV119" s="297"/>
      <c r="AW119" s="297"/>
      <c r="AX119" s="297"/>
      <c r="AY119" s="297"/>
      <c r="AZ119" s="297"/>
      <c r="BA119" s="297"/>
      <c r="BB119" s="297"/>
      <c r="BC119" s="297"/>
      <c r="BD119" s="297"/>
      <c r="BE119" s="297"/>
      <c r="BF119" s="297"/>
      <c r="BG119" s="297"/>
      <c r="BH119" s="297"/>
      <c r="BI119" s="297"/>
      <c r="BJ119" s="297"/>
      <c r="BK119" s="297"/>
      <c r="BL119" s="297"/>
      <c r="BM119" s="297"/>
      <c r="BN119" s="297"/>
      <c r="BO119" s="297"/>
      <c r="BP119" s="297"/>
      <c r="BQ119" s="297"/>
      <c r="BR119" s="196"/>
    </row>
    <row r="120" spans="2:70" s="195" customFormat="1" ht="15" customHeight="1" thickBot="1">
      <c r="B120" s="720"/>
      <c r="C120" s="197" t="str">
        <f>IF(D107="","","実施")</f>
        <v>実施</v>
      </c>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7">
        <f>IF(D107="","",COUNTIF(D120:AH120,"●"))</f>
        <v>0</v>
      </c>
      <c r="AJ120" s="198">
        <f>IF(D107="","",31-COUNTIF(D109:AH109,"")-COUNTIF(D109:AH109,"休")-COUNTIF(D120:AI120,"/"))</f>
        <v>28</v>
      </c>
      <c r="AK120" s="199">
        <f>IF(D107="","",IFERROR(AI120/AJ120,""))</f>
        <v>0</v>
      </c>
      <c r="AL120" s="298" t="str" cm="1">
        <f t="array" ref="AL120">_xlfn.IFS(OR(D107="",AJ120=0),"",
      COUNTIFS(D109:AH109,"日",D120:AH120,"")+COUNTIFS(D109:AH109,"日",D120:AH120,"●")+COUNTIFS(D109:AH109,"土",D120:AH120,"")+COUNTIFS(D109:AH109,"土",D120:AH120,"●")&lt;=COUNTIF(D120:AH120,"●"),"○",
        AI120/AJ120&gt;=2/7,"○",
         TRUE,"NG")</f>
        <v>NG</v>
      </c>
      <c r="AN120" s="197">
        <f>IF(D107="","",AN105+AI120)</f>
        <v>0</v>
      </c>
      <c r="AO120" s="198">
        <f>IF(D107="","",AO105+AJ120)</f>
        <v>204</v>
      </c>
      <c r="AP120" s="199">
        <f t="shared" si="8"/>
        <v>0</v>
      </c>
      <c r="AQ120" s="302" t="str">
        <f>IF(D107="","",IF(D122="",IF(AN120/AO120&gt;=2/7,"OK","NG"),"-"))</f>
        <v>-</v>
      </c>
      <c r="AR120" s="222"/>
      <c r="AS120" s="222"/>
      <c r="AT120" s="222"/>
      <c r="AU120" s="222"/>
      <c r="AV120" s="222"/>
      <c r="AW120" s="222"/>
      <c r="AX120" s="222"/>
      <c r="AY120" s="222"/>
      <c r="AZ120" s="222"/>
      <c r="BA120" s="222"/>
      <c r="BB120" s="222"/>
      <c r="BC120" s="222"/>
      <c r="BD120" s="222"/>
      <c r="BE120" s="222"/>
      <c r="BF120" s="222"/>
      <c r="BG120" s="222"/>
      <c r="BH120" s="222"/>
      <c r="BI120" s="222"/>
      <c r="BJ120" s="222"/>
      <c r="BK120" s="222"/>
      <c r="BL120" s="222"/>
      <c r="BM120" s="222"/>
      <c r="BN120" s="222"/>
      <c r="BO120" s="222"/>
      <c r="BP120" s="222"/>
      <c r="BQ120" s="222"/>
      <c r="BR120" s="188"/>
    </row>
    <row r="121" spans="2:70" ht="18" customHeight="1" thickBot="1">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200"/>
    </row>
    <row r="122" spans="2:70" ht="16.899999999999999" customHeight="1">
      <c r="C122" s="183" t="str">
        <f>IF(D122="","","月")</f>
        <v>月</v>
      </c>
      <c r="D122" s="689">
        <f>IFERROR(IF(EOMONTH(D107,0)+1&gt;$K$5,"",EOMONTH(D107,0)+1),"")</f>
        <v>46054</v>
      </c>
      <c r="E122" s="690"/>
      <c r="F122" s="690"/>
      <c r="G122" s="690"/>
      <c r="H122" s="690"/>
      <c r="I122" s="690"/>
      <c r="J122" s="690"/>
      <c r="K122" s="690"/>
      <c r="L122" s="690"/>
      <c r="M122" s="690"/>
      <c r="N122" s="690"/>
      <c r="O122" s="690"/>
      <c r="P122" s="690"/>
      <c r="Q122" s="690"/>
      <c r="R122" s="690"/>
      <c r="S122" s="690"/>
      <c r="T122" s="690"/>
      <c r="U122" s="690"/>
      <c r="V122" s="690"/>
      <c r="W122" s="690"/>
      <c r="X122" s="690"/>
      <c r="Y122" s="690"/>
      <c r="Z122" s="690"/>
      <c r="AA122" s="690"/>
      <c r="AB122" s="690"/>
      <c r="AC122" s="690"/>
      <c r="AD122" s="690"/>
      <c r="AE122" s="690"/>
      <c r="AF122" s="690"/>
      <c r="AG122" s="690"/>
      <c r="AH122" s="690"/>
      <c r="AI122" s="691" t="str">
        <f>IF(D122="","","月単位")</f>
        <v>月単位</v>
      </c>
      <c r="AJ122" s="692"/>
      <c r="AK122" s="692"/>
      <c r="AL122" s="693"/>
      <c r="AM122" s="694"/>
      <c r="AN122" s="706" t="str">
        <f>IF(D122="","","累計")</f>
        <v>累計</v>
      </c>
      <c r="AO122" s="707"/>
      <c r="AP122" s="707"/>
      <c r="AQ122" s="708"/>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293"/>
      <c r="BN122" s="293"/>
      <c r="BO122" s="293"/>
      <c r="BP122" s="293"/>
      <c r="BQ122" s="293"/>
    </row>
    <row r="123" spans="2:70" ht="15" customHeight="1">
      <c r="C123" s="184" t="str">
        <f>IF(D122="","","日")</f>
        <v>日</v>
      </c>
      <c r="D123" s="185" cm="1">
        <f t="array" ref="D123">_xlfn.IFS($D122="","",
  $D122+COLUMN(D123)-COLUMN($C123)-1&gt;$K$5,"",
   $D122+COLUMN(D123)-COLUMN($C123)-1&gt;=EOMONTH($D122,0)+1,"",
    TRUE,$D122+COLUMN(D123)-COLUMN($C123)-1)</f>
        <v>46054</v>
      </c>
      <c r="E123" s="185" cm="1">
        <f t="array" ref="E123">_xlfn.IFS($D122="","",
  $D122+COLUMN(E123)-COLUMN($C123)-1&gt;$K$5,"",
   $D122+COLUMN(E123)-COLUMN($C123)-1&gt;=EOMONTH($D122,0)+1,"",
    TRUE,$D122+COLUMN(E123)-COLUMN($C123)-1)</f>
        <v>46055</v>
      </c>
      <c r="F123" s="185" cm="1">
        <f t="array" ref="F123">_xlfn.IFS($D122="","",
  $D122+COLUMN(F123)-COLUMN($C123)-1&gt;$K$5,"",
   $D122+COLUMN(F123)-COLUMN($C123)-1&gt;=EOMONTH($D122,0)+1,"",
    TRUE,$D122+COLUMN(F123)-COLUMN($C123)-1)</f>
        <v>46056</v>
      </c>
      <c r="G123" s="185" cm="1">
        <f t="array" ref="G123">_xlfn.IFS($D122="","",
  $D122+COLUMN(G123)-COLUMN($C123)-1&gt;$K$5,"",
   $D122+COLUMN(G123)-COLUMN($C123)-1&gt;=EOMONTH($D122,0)+1,"",
    TRUE,$D122+COLUMN(G123)-COLUMN($C123)-1)</f>
        <v>46057</v>
      </c>
      <c r="H123" s="185" cm="1">
        <f t="array" ref="H123">_xlfn.IFS($D122="","",
  $D122+COLUMN(H123)-COLUMN($C123)-1&gt;$K$5,"",
   $D122+COLUMN(H123)-COLUMN($C123)-1&gt;=EOMONTH($D122,0)+1,"",
    TRUE,$D122+COLUMN(H123)-COLUMN($C123)-1)</f>
        <v>46058</v>
      </c>
      <c r="I123" s="185" cm="1">
        <f t="array" ref="I123">_xlfn.IFS($D122="","",
  $D122+COLUMN(I123)-COLUMN($C123)-1&gt;$K$5,"",
   $D122+COLUMN(I123)-COLUMN($C123)-1&gt;=EOMONTH($D122,0)+1,"",
    TRUE,$D122+COLUMN(I123)-COLUMN($C123)-1)</f>
        <v>46059</v>
      </c>
      <c r="J123" s="185" cm="1">
        <f t="array" ref="J123">_xlfn.IFS($D122="","",
  $D122+COLUMN(J123)-COLUMN($C123)-1&gt;$K$5,"",
   $D122+COLUMN(J123)-COLUMN($C123)-1&gt;=EOMONTH($D122,0)+1,"",
    TRUE,$D122+COLUMN(J123)-COLUMN($C123)-1)</f>
        <v>46060</v>
      </c>
      <c r="K123" s="185" cm="1">
        <f t="array" ref="K123">_xlfn.IFS($D122="","",
  $D122+COLUMN(K123)-COLUMN($C123)-1&gt;$K$5,"",
   $D122+COLUMN(K123)-COLUMN($C123)-1&gt;=EOMONTH($D122,0)+1,"",
    TRUE,$D122+COLUMN(K123)-COLUMN($C123)-1)</f>
        <v>46061</v>
      </c>
      <c r="L123" s="185" cm="1">
        <f t="array" ref="L123">_xlfn.IFS($D122="","",
  $D122+COLUMN(L123)-COLUMN($C123)-1&gt;$K$5,"",
   $D122+COLUMN(L123)-COLUMN($C123)-1&gt;=EOMONTH($D122,0)+1,"",
    TRUE,$D122+COLUMN(L123)-COLUMN($C123)-1)</f>
        <v>46062</v>
      </c>
      <c r="M123" s="185" cm="1">
        <f t="array" ref="M123">_xlfn.IFS($D122="","",
  $D122+COLUMN(M123)-COLUMN($C123)-1&gt;$K$5,"",
   $D122+COLUMN(M123)-COLUMN($C123)-1&gt;=EOMONTH($D122,0)+1,"",
    TRUE,$D122+COLUMN(M123)-COLUMN($C123)-1)</f>
        <v>46063</v>
      </c>
      <c r="N123" s="185" cm="1">
        <f t="array" ref="N123">_xlfn.IFS($D122="","",
  $D122+COLUMN(N123)-COLUMN($C123)-1&gt;$K$5,"",
   $D122+COLUMN(N123)-COLUMN($C123)-1&gt;=EOMONTH($D122,0)+1,"",
    TRUE,$D122+COLUMN(N123)-COLUMN($C123)-1)</f>
        <v>46064</v>
      </c>
      <c r="O123" s="185" cm="1">
        <f t="array" ref="O123">_xlfn.IFS($D122="","",
  $D122+COLUMN(O123)-COLUMN($C123)-1&gt;$K$5,"",
   $D122+COLUMN(O123)-COLUMN($C123)-1&gt;=EOMONTH($D122,0)+1,"",
    TRUE,$D122+COLUMN(O123)-COLUMN($C123)-1)</f>
        <v>46065</v>
      </c>
      <c r="P123" s="185" cm="1">
        <f t="array" ref="P123">_xlfn.IFS($D122="","",
  $D122+COLUMN(P123)-COLUMN($C123)-1&gt;$K$5,"",
   $D122+COLUMN(P123)-COLUMN($C123)-1&gt;=EOMONTH($D122,0)+1,"",
    TRUE,$D122+COLUMN(P123)-COLUMN($C123)-1)</f>
        <v>46066</v>
      </c>
      <c r="Q123" s="185" cm="1">
        <f t="array" ref="Q123">_xlfn.IFS($D122="","",
  $D122+COLUMN(Q123)-COLUMN($C123)-1&gt;$K$5,"",
   $D122+COLUMN(Q123)-COLUMN($C123)-1&gt;=EOMONTH($D122,0)+1,"",
    TRUE,$D122+COLUMN(Q123)-COLUMN($C123)-1)</f>
        <v>46067</v>
      </c>
      <c r="R123" s="185" cm="1">
        <f t="array" ref="R123">_xlfn.IFS($D122="","",
  $D122+COLUMN(R123)-COLUMN($C123)-1&gt;$K$5,"",
   $D122+COLUMN(R123)-COLUMN($C123)-1&gt;=EOMONTH($D122,0)+1,"",
    TRUE,$D122+COLUMN(R123)-COLUMN($C123)-1)</f>
        <v>46068</v>
      </c>
      <c r="S123" s="185" cm="1">
        <f t="array" ref="S123">_xlfn.IFS($D122="","",
  $D122+COLUMN(S123)-COLUMN($C123)-1&gt;$K$5,"",
   $D122+COLUMN(S123)-COLUMN($C123)-1&gt;=EOMONTH($D122,0)+1,"",
    TRUE,$D122+COLUMN(S123)-COLUMN($C123)-1)</f>
        <v>46069</v>
      </c>
      <c r="T123" s="185" cm="1">
        <f t="array" ref="T123">_xlfn.IFS($D122="","",
  $D122+COLUMN(T123)-COLUMN($C123)-1&gt;$K$5,"",
   $D122+COLUMN(T123)-COLUMN($C123)-1&gt;=EOMONTH($D122,0)+1,"",
    TRUE,$D122+COLUMN(T123)-COLUMN($C123)-1)</f>
        <v>46070</v>
      </c>
      <c r="U123" s="185" cm="1">
        <f t="array" ref="U123">_xlfn.IFS($D122="","",
  $D122+COLUMN(U123)-COLUMN($C123)-1&gt;$K$5,"",
   $D122+COLUMN(U123)-COLUMN($C123)-1&gt;=EOMONTH($D122,0)+1,"",
    TRUE,$D122+COLUMN(U123)-COLUMN($C123)-1)</f>
        <v>46071</v>
      </c>
      <c r="V123" s="185" cm="1">
        <f t="array" ref="V123">_xlfn.IFS($D122="","",
  $D122+COLUMN(V123)-COLUMN($C123)-1&gt;$K$5,"",
   $D122+COLUMN(V123)-COLUMN($C123)-1&gt;=EOMONTH($D122,0)+1,"",
    TRUE,$D122+COLUMN(V123)-COLUMN($C123)-1)</f>
        <v>46072</v>
      </c>
      <c r="W123" s="185" cm="1">
        <f t="array" ref="W123">_xlfn.IFS($D122="","",
  $D122+COLUMN(W123)-COLUMN($C123)-1&gt;$K$5,"",
   $D122+COLUMN(W123)-COLUMN($C123)-1&gt;=EOMONTH($D122,0)+1,"",
    TRUE,$D122+COLUMN(W123)-COLUMN($C123)-1)</f>
        <v>46073</v>
      </c>
      <c r="X123" s="185" cm="1">
        <f t="array" ref="X123">_xlfn.IFS($D122="","",
  $D122+COLUMN(X123)-COLUMN($C123)-1&gt;$K$5,"",
   $D122+COLUMN(X123)-COLUMN($C123)-1&gt;=EOMONTH($D122,0)+1,"",
    TRUE,$D122+COLUMN(X123)-COLUMN($C123)-1)</f>
        <v>46074</v>
      </c>
      <c r="Y123" s="185" cm="1">
        <f t="array" ref="Y123">_xlfn.IFS($D122="","",
  $D122+COLUMN(Y123)-COLUMN($C123)-1&gt;$K$5,"",
   $D122+COLUMN(Y123)-COLUMN($C123)-1&gt;=EOMONTH($D122,0)+1,"",
    TRUE,$D122+COLUMN(Y123)-COLUMN($C123)-1)</f>
        <v>46075</v>
      </c>
      <c r="Z123" s="185" cm="1">
        <f t="array" ref="Z123">_xlfn.IFS($D122="","",
  $D122+COLUMN(Z123)-COLUMN($C123)-1&gt;$K$5,"",
   $D122+COLUMN(Z123)-COLUMN($C123)-1&gt;=EOMONTH($D122,0)+1,"",
    TRUE,$D122+COLUMN(Z123)-COLUMN($C123)-1)</f>
        <v>46076</v>
      </c>
      <c r="AA123" s="185" cm="1">
        <f t="array" ref="AA123">_xlfn.IFS($D122="","",
  $D122+COLUMN(AA123)-COLUMN($C123)-1&gt;$K$5,"",
   $D122+COLUMN(AA123)-COLUMN($C123)-1&gt;=EOMONTH($D122,0)+1,"",
    TRUE,$D122+COLUMN(AA123)-COLUMN($C123)-1)</f>
        <v>46077</v>
      </c>
      <c r="AB123" s="185" cm="1">
        <f t="array" ref="AB123">_xlfn.IFS($D122="","",
  $D122+COLUMN(AB123)-COLUMN($C123)-1&gt;$K$5,"",
   $D122+COLUMN(AB123)-COLUMN($C123)-1&gt;=EOMONTH($D122,0)+1,"",
    TRUE,$D122+COLUMN(AB123)-COLUMN($C123)-1)</f>
        <v>46078</v>
      </c>
      <c r="AC123" s="185" cm="1">
        <f t="array" ref="AC123">_xlfn.IFS($D122="","",
  $D122+COLUMN(AC123)-COLUMN($C123)-1&gt;$K$5,"",
   $D122+COLUMN(AC123)-COLUMN($C123)-1&gt;=EOMONTH($D122,0)+1,"",
    TRUE,$D122+COLUMN(AC123)-COLUMN($C123)-1)</f>
        <v>46079</v>
      </c>
      <c r="AD123" s="185" cm="1">
        <f t="array" ref="AD123">_xlfn.IFS($D122="","",
  $D122+COLUMN(AD123)-COLUMN($C123)-1&gt;$K$5,"",
   $D122+COLUMN(AD123)-COLUMN($C123)-1&gt;=EOMONTH($D122,0)+1,"",
    TRUE,$D122+COLUMN(AD123)-COLUMN($C123)-1)</f>
        <v>46080</v>
      </c>
      <c r="AE123" s="185" cm="1">
        <f t="array" ref="AE123">_xlfn.IFS($D122="","",
  $D122+COLUMN(AE123)-COLUMN($C123)-1&gt;$K$5,"",
   $D122+COLUMN(AE123)-COLUMN($C123)-1&gt;=EOMONTH($D122,0)+1,"",
    TRUE,$D122+COLUMN(AE123)-COLUMN($C123)-1)</f>
        <v>46081</v>
      </c>
      <c r="AF123" s="185" t="str" cm="1">
        <f t="array" ref="AF123">_xlfn.IFS($D122="","",
  $D122+COLUMN(AF123)-COLUMN($C123)-1&gt;$K$5,"",
   $D122+COLUMN(AF123)-COLUMN($C123)-1&gt;=EOMONTH($D122,0)+1,"",
    TRUE,$D122+COLUMN(AF123)-COLUMN($C123)-1)</f>
        <v/>
      </c>
      <c r="AG123" s="185" t="str" cm="1">
        <f t="array" ref="AG123">_xlfn.IFS($D122="","",
  $D122+COLUMN(AG123)-COLUMN($C123)-1&gt;$K$5,"",
   $D122+COLUMN(AG123)-COLUMN($C123)-1&gt;=EOMONTH($D122,0)+1,"",
    TRUE,$D122+COLUMN(AG123)-COLUMN($C123)-1)</f>
        <v/>
      </c>
      <c r="AH123" s="185" t="str" cm="1">
        <f t="array" ref="AH123">_xlfn.IFS($D122="","",
  $D122+COLUMN(AH123)-COLUMN($C123)-1&gt;$K$5,"",
   $D122+COLUMN(AH123)-COLUMN($C123)-1&gt;=EOMONTH($D122,0)+1,"",
    TRUE,$D122+COLUMN(AH123)-COLUMN($C123)-1)</f>
        <v/>
      </c>
      <c r="AI123" s="709" t="str">
        <f>IF(D122="","","閉所日数計")</f>
        <v>閉所日数計</v>
      </c>
      <c r="AJ123" s="710" t="str">
        <f>IF(D122="","","対象日数計")</f>
        <v>対象日数計</v>
      </c>
      <c r="AK123" s="710" t="str">
        <f>IF(D122="","","現場閉所率")</f>
        <v>現場閉所率</v>
      </c>
      <c r="AL123" s="711" t="str">
        <f>IF(D122="","","達成状況")</f>
        <v>達成状況</v>
      </c>
      <c r="AM123" s="695"/>
      <c r="AN123" s="696" t="str">
        <f>IF(D122="","","閉所日数計")</f>
        <v>閉所日数計</v>
      </c>
      <c r="AO123" s="699" t="str">
        <f>IF(D122="","","対象日数計")</f>
        <v>対象日数計</v>
      </c>
      <c r="AP123" s="699" t="str">
        <f>IF(D122="","","現場閉所率")</f>
        <v>現場閉所率</v>
      </c>
      <c r="AQ123" s="712" t="str" cm="1">
        <f t="array" ref="AQ123">_xlfn.IFS(D122="","",D137="","達成状況",TRUE,"-")</f>
        <v>-</v>
      </c>
      <c r="AR123" s="300"/>
      <c r="AS123" s="300"/>
      <c r="AT123" s="300"/>
      <c r="AU123" s="300"/>
      <c r="AV123" s="300"/>
      <c r="AW123" s="300"/>
      <c r="AX123" s="300"/>
      <c r="AY123" s="300"/>
      <c r="AZ123" s="300"/>
      <c r="BA123" s="300"/>
      <c r="BB123" s="300"/>
      <c r="BC123" s="300"/>
      <c r="BD123" s="300"/>
      <c r="BE123" s="300"/>
      <c r="BF123" s="300"/>
      <c r="BG123" s="300"/>
      <c r="BH123" s="300"/>
      <c r="BI123" s="300"/>
      <c r="BJ123" s="300"/>
      <c r="BK123" s="300"/>
      <c r="BL123" s="300"/>
      <c r="BM123" s="300"/>
      <c r="BN123" s="300"/>
      <c r="BO123" s="300"/>
      <c r="BP123" s="300"/>
      <c r="BQ123" s="300"/>
    </row>
    <row r="124" spans="2:70" ht="15" customHeight="1">
      <c r="C124" s="184" t="str">
        <f>IF(D122="","","曜日")</f>
        <v>曜日</v>
      </c>
      <c r="D124" s="187" t="str" cm="1">
        <f t="array" ref="D124">_xlfn.IFS(D123="","",COUNTIF(休み,D123)&gt;0,"休",OR(WEEKDAY(D123)=1,WEEKDAY(D123)=7),TEXT(D123,"aaa"),COUNTIF(祝日,D123)&gt;0,"祝",TRUE,TEXT(D123,"aaa"))</f>
        <v>日</v>
      </c>
      <c r="E124" s="187" t="str" cm="1">
        <f t="array" ref="E124">_xlfn.IFS(E123="","",COUNTIF(休み,E123)&gt;0,"休",OR(WEEKDAY(E123)=1,WEEKDAY(E123)=7),TEXT(E123,"aaa"),COUNTIF(祝日,E123)&gt;0,"祝",TRUE,TEXT(E123,"aaa"))</f>
        <v>月</v>
      </c>
      <c r="F124" s="187" t="str" cm="1">
        <f t="array" ref="F124">_xlfn.IFS(F123="","",COUNTIF(休み,F123)&gt;0,"休",OR(WEEKDAY(F123)=1,WEEKDAY(F123)=7),TEXT(F123,"aaa"),COUNTIF(祝日,F123)&gt;0,"祝",TRUE,TEXT(F123,"aaa"))</f>
        <v>火</v>
      </c>
      <c r="G124" s="187" t="str" cm="1">
        <f t="array" ref="G124">_xlfn.IFS(G123="","",COUNTIF(休み,G123)&gt;0,"休",OR(WEEKDAY(G123)=1,WEEKDAY(G123)=7),TEXT(G123,"aaa"),COUNTIF(祝日,G123)&gt;0,"祝",TRUE,TEXT(G123,"aaa"))</f>
        <v>水</v>
      </c>
      <c r="H124" s="187" t="str" cm="1">
        <f t="array" ref="H124">_xlfn.IFS(H123="","",COUNTIF(休み,H123)&gt;0,"休",OR(WEEKDAY(H123)=1,WEEKDAY(H123)=7),TEXT(H123,"aaa"),COUNTIF(祝日,H123)&gt;0,"祝",TRUE,TEXT(H123,"aaa"))</f>
        <v>木</v>
      </c>
      <c r="I124" s="187" t="str" cm="1">
        <f t="array" ref="I124">_xlfn.IFS(I123="","",COUNTIF(休み,I123)&gt;0,"休",OR(WEEKDAY(I123)=1,WEEKDAY(I123)=7),TEXT(I123,"aaa"),COUNTIF(祝日,I123)&gt;0,"祝",TRUE,TEXT(I123,"aaa"))</f>
        <v>金</v>
      </c>
      <c r="J124" s="187" t="str" cm="1">
        <f t="array" ref="J124">_xlfn.IFS(J123="","",COUNTIF(休み,J123)&gt;0,"休",OR(WEEKDAY(J123)=1,WEEKDAY(J123)=7),TEXT(J123,"aaa"),COUNTIF(祝日,J123)&gt;0,"祝",TRUE,TEXT(J123,"aaa"))</f>
        <v>土</v>
      </c>
      <c r="K124" s="187" t="str" cm="1">
        <f t="array" ref="K124">_xlfn.IFS(K123="","",COUNTIF(休み,K123)&gt;0,"休",OR(WEEKDAY(K123)=1,WEEKDAY(K123)=7),TEXT(K123,"aaa"),COUNTIF(祝日,K123)&gt;0,"祝",TRUE,TEXT(K123,"aaa"))</f>
        <v>日</v>
      </c>
      <c r="L124" s="187" t="str" cm="1">
        <f t="array" ref="L124">_xlfn.IFS(L123="","",COUNTIF(休み,L123)&gt;0,"休",OR(WEEKDAY(L123)=1,WEEKDAY(L123)=7),TEXT(L123,"aaa"),COUNTIF(祝日,L123)&gt;0,"祝",TRUE,TEXT(L123,"aaa"))</f>
        <v>月</v>
      </c>
      <c r="M124" s="187" t="str" cm="1">
        <f t="array" ref="M124">_xlfn.IFS(M123="","",COUNTIF(休み,M123)&gt;0,"休",OR(WEEKDAY(M123)=1,WEEKDAY(M123)=7),TEXT(M123,"aaa"),COUNTIF(祝日,M123)&gt;0,"祝",TRUE,TEXT(M123,"aaa"))</f>
        <v>火</v>
      </c>
      <c r="N124" s="187" t="str" cm="1">
        <f t="array" ref="N124">_xlfn.IFS(N123="","",COUNTIF(休み,N123)&gt;0,"休",OR(WEEKDAY(N123)=1,WEEKDAY(N123)=7),TEXT(N123,"aaa"),COUNTIF(祝日,N123)&gt;0,"祝",TRUE,TEXT(N123,"aaa"))</f>
        <v>祝</v>
      </c>
      <c r="O124" s="187" t="str" cm="1">
        <f t="array" ref="O124">_xlfn.IFS(O123="","",COUNTIF(休み,O123)&gt;0,"休",OR(WEEKDAY(O123)=1,WEEKDAY(O123)=7),TEXT(O123,"aaa"),COUNTIF(祝日,O123)&gt;0,"祝",TRUE,TEXT(O123,"aaa"))</f>
        <v>木</v>
      </c>
      <c r="P124" s="187" t="str" cm="1">
        <f t="array" ref="P124">_xlfn.IFS(P123="","",COUNTIF(休み,P123)&gt;0,"休",OR(WEEKDAY(P123)=1,WEEKDAY(P123)=7),TEXT(P123,"aaa"),COUNTIF(祝日,P123)&gt;0,"祝",TRUE,TEXT(P123,"aaa"))</f>
        <v>金</v>
      </c>
      <c r="Q124" s="187" t="str" cm="1">
        <f t="array" ref="Q124">_xlfn.IFS(Q123="","",COUNTIF(休み,Q123)&gt;0,"休",OR(WEEKDAY(Q123)=1,WEEKDAY(Q123)=7),TEXT(Q123,"aaa"),COUNTIF(祝日,Q123)&gt;0,"祝",TRUE,TEXT(Q123,"aaa"))</f>
        <v>土</v>
      </c>
      <c r="R124" s="187" t="str" cm="1">
        <f t="array" ref="R124">_xlfn.IFS(R123="","",COUNTIF(休み,R123)&gt;0,"休",OR(WEEKDAY(R123)=1,WEEKDAY(R123)=7),TEXT(R123,"aaa"),COUNTIF(祝日,R123)&gt;0,"祝",TRUE,TEXT(R123,"aaa"))</f>
        <v>日</v>
      </c>
      <c r="S124" s="187" t="str" cm="1">
        <f t="array" ref="S124">_xlfn.IFS(S123="","",COUNTIF(休み,S123)&gt;0,"休",OR(WEEKDAY(S123)=1,WEEKDAY(S123)=7),TEXT(S123,"aaa"),COUNTIF(祝日,S123)&gt;0,"祝",TRUE,TEXT(S123,"aaa"))</f>
        <v>月</v>
      </c>
      <c r="T124" s="187" t="str" cm="1">
        <f t="array" ref="T124">_xlfn.IFS(T123="","",COUNTIF(休み,T123)&gt;0,"休",OR(WEEKDAY(T123)=1,WEEKDAY(T123)=7),TEXT(T123,"aaa"),COUNTIF(祝日,T123)&gt;0,"祝",TRUE,TEXT(T123,"aaa"))</f>
        <v>火</v>
      </c>
      <c r="U124" s="187" t="str" cm="1">
        <f t="array" ref="U124">_xlfn.IFS(U123="","",COUNTIF(休み,U123)&gt;0,"休",OR(WEEKDAY(U123)=1,WEEKDAY(U123)=7),TEXT(U123,"aaa"),COUNTIF(祝日,U123)&gt;0,"祝",TRUE,TEXT(U123,"aaa"))</f>
        <v>水</v>
      </c>
      <c r="V124" s="187" t="str" cm="1">
        <f t="array" ref="V124">_xlfn.IFS(V123="","",COUNTIF(休み,V123)&gt;0,"休",OR(WEEKDAY(V123)=1,WEEKDAY(V123)=7),TEXT(V123,"aaa"),COUNTIF(祝日,V123)&gt;0,"祝",TRUE,TEXT(V123,"aaa"))</f>
        <v>木</v>
      </c>
      <c r="W124" s="187" t="str" cm="1">
        <f t="array" ref="W124">_xlfn.IFS(W123="","",COUNTIF(休み,W123)&gt;0,"休",OR(WEEKDAY(W123)=1,WEEKDAY(W123)=7),TEXT(W123,"aaa"),COUNTIF(祝日,W123)&gt;0,"祝",TRUE,TEXT(W123,"aaa"))</f>
        <v>金</v>
      </c>
      <c r="X124" s="187" t="str" cm="1">
        <f t="array" ref="X124">_xlfn.IFS(X123="","",COUNTIF(休み,X123)&gt;0,"休",OR(WEEKDAY(X123)=1,WEEKDAY(X123)=7),TEXT(X123,"aaa"),COUNTIF(祝日,X123)&gt;0,"祝",TRUE,TEXT(X123,"aaa"))</f>
        <v>土</v>
      </c>
      <c r="Y124" s="187" t="str" cm="1">
        <f t="array" ref="Y124">_xlfn.IFS(Y123="","",COUNTIF(休み,Y123)&gt;0,"休",OR(WEEKDAY(Y123)=1,WEEKDAY(Y123)=7),TEXT(Y123,"aaa"),COUNTIF(祝日,Y123)&gt;0,"祝",TRUE,TEXT(Y123,"aaa"))</f>
        <v>日</v>
      </c>
      <c r="Z124" s="187" t="str" cm="1">
        <f t="array" ref="Z124">_xlfn.IFS(Z123="","",COUNTIF(休み,Z123)&gt;0,"休",OR(WEEKDAY(Z123)=1,WEEKDAY(Z123)=7),TEXT(Z123,"aaa"),COUNTIF(祝日,Z123)&gt;0,"祝",TRUE,TEXT(Z123,"aaa"))</f>
        <v>祝</v>
      </c>
      <c r="AA124" s="187" t="str" cm="1">
        <f t="array" ref="AA124">_xlfn.IFS(AA123="","",COUNTIF(休み,AA123)&gt;0,"休",OR(WEEKDAY(AA123)=1,WEEKDAY(AA123)=7),TEXT(AA123,"aaa"),COUNTIF(祝日,AA123)&gt;0,"祝",TRUE,TEXT(AA123,"aaa"))</f>
        <v>火</v>
      </c>
      <c r="AB124" s="187" t="str" cm="1">
        <f t="array" ref="AB124">_xlfn.IFS(AB123="","",COUNTIF(休み,AB123)&gt;0,"休",OR(WEEKDAY(AB123)=1,WEEKDAY(AB123)=7),TEXT(AB123,"aaa"),COUNTIF(祝日,AB123)&gt;0,"祝",TRUE,TEXT(AB123,"aaa"))</f>
        <v>水</v>
      </c>
      <c r="AC124" s="187" t="str" cm="1">
        <f t="array" ref="AC124">_xlfn.IFS(AC123="","",COUNTIF(休み,AC123)&gt;0,"休",OR(WEEKDAY(AC123)=1,WEEKDAY(AC123)=7),TEXT(AC123,"aaa"),COUNTIF(祝日,AC123)&gt;0,"祝",TRUE,TEXT(AC123,"aaa"))</f>
        <v>木</v>
      </c>
      <c r="AD124" s="187" t="str" cm="1">
        <f t="array" ref="AD124">_xlfn.IFS(AD123="","",COUNTIF(休み,AD123)&gt;0,"休",OR(WEEKDAY(AD123)=1,WEEKDAY(AD123)=7),TEXT(AD123,"aaa"),COUNTIF(祝日,AD123)&gt;0,"祝",TRUE,TEXT(AD123,"aaa"))</f>
        <v>金</v>
      </c>
      <c r="AE124" s="187" t="str" cm="1">
        <f t="array" ref="AE124">_xlfn.IFS(AE123="","",COUNTIF(休み,AE123)&gt;0,"休",OR(WEEKDAY(AE123)=1,WEEKDAY(AE123)=7),TEXT(AE123,"aaa"),COUNTIF(祝日,AE123)&gt;0,"祝",TRUE,TEXT(AE123,"aaa"))</f>
        <v>土</v>
      </c>
      <c r="AF124" s="187" t="str" cm="1">
        <f t="array" ref="AF124">_xlfn.IFS(AF123="","",COUNTIF(休み,AF123)&gt;0,"休",OR(WEEKDAY(AF123)=1,WEEKDAY(AF123)=7),TEXT(AF123,"aaa"),COUNTIF(祝日,AF123)&gt;0,"祝",TRUE,TEXT(AF123,"aaa"))</f>
        <v/>
      </c>
      <c r="AG124" s="187" t="str" cm="1">
        <f t="array" ref="AG124">_xlfn.IFS(AG123="","",COUNTIF(休み,AG123)&gt;0,"休",OR(WEEKDAY(AG123)=1,WEEKDAY(AG123)=7),TEXT(AG123,"aaa"),COUNTIF(祝日,AG123)&gt;0,"祝",TRUE,TEXT(AG123,"aaa"))</f>
        <v/>
      </c>
      <c r="AH124" s="187" t="str" cm="1">
        <f t="array" ref="AH124">_xlfn.IFS(AH123="","",COUNTIF(休み,AH123)&gt;0,"休",OR(WEEKDAY(AH123)=1,WEEKDAY(AH123)=7),TEXT(AH123,"aaa"),COUNTIF(祝日,AH123)&gt;0,"祝",TRUE,TEXT(AH123,"aaa"))</f>
        <v/>
      </c>
      <c r="AI124" s="709"/>
      <c r="AJ124" s="710"/>
      <c r="AK124" s="710"/>
      <c r="AL124" s="711"/>
      <c r="AM124" s="695"/>
      <c r="AN124" s="697"/>
      <c r="AO124" s="700"/>
      <c r="AP124" s="700"/>
      <c r="AQ124" s="713"/>
      <c r="AR124" s="300"/>
      <c r="AS124" s="300"/>
      <c r="AT124" s="300"/>
      <c r="AU124" s="300"/>
      <c r="AV124" s="300"/>
      <c r="AW124" s="300"/>
      <c r="AX124" s="300"/>
      <c r="AY124" s="300"/>
      <c r="AZ124" s="300"/>
      <c r="BA124" s="300"/>
      <c r="BB124" s="300"/>
      <c r="BC124" s="300"/>
      <c r="BD124" s="300"/>
      <c r="BE124" s="300"/>
      <c r="BF124" s="300"/>
      <c r="BG124" s="300"/>
      <c r="BH124" s="300"/>
      <c r="BI124" s="300"/>
      <c r="BJ124" s="300"/>
      <c r="BK124" s="300"/>
      <c r="BL124" s="300"/>
      <c r="BM124" s="300"/>
      <c r="BN124" s="300"/>
      <c r="BO124" s="300"/>
      <c r="BP124" s="300"/>
      <c r="BQ124" s="300"/>
      <c r="BR124" s="188"/>
    </row>
    <row r="125" spans="2:70" s="192" customFormat="1" ht="60" customHeight="1" thickBot="1">
      <c r="B125" s="305" t="s">
        <v>465</v>
      </c>
      <c r="C125" s="272" t="str">
        <f>IF(D122="","","行事")</f>
        <v>行事</v>
      </c>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c r="AE125" s="306"/>
      <c r="AF125" s="306"/>
      <c r="AG125" s="306"/>
      <c r="AH125" s="307"/>
      <c r="AI125" s="696"/>
      <c r="AJ125" s="699"/>
      <c r="AK125" s="699"/>
      <c r="AL125" s="702"/>
      <c r="AM125" s="695"/>
      <c r="AN125" s="697"/>
      <c r="AO125" s="700"/>
      <c r="AP125" s="700"/>
      <c r="AQ125" s="713"/>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0"/>
      <c r="BM125" s="300"/>
      <c r="BN125" s="300"/>
      <c r="BO125" s="300"/>
      <c r="BP125" s="300"/>
      <c r="BQ125" s="300"/>
      <c r="BR125" s="191"/>
    </row>
    <row r="126" spans="2:70" s="195" customFormat="1" ht="15" customHeight="1">
      <c r="B126" s="719" t="str">
        <f>IF(D122="","",IF($B$21="","",$B$21))</f>
        <v/>
      </c>
      <c r="C126" s="183" t="str">
        <f>IF(D122="","","計画")</f>
        <v>計画</v>
      </c>
      <c r="D126" s="308"/>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08"/>
      <c r="AH126" s="308"/>
      <c r="AI126" s="183">
        <f>IF(D122="","",COUNTIF(D126:AH126,"○"))</f>
        <v>0</v>
      </c>
      <c r="AJ126" s="308">
        <f>IF(D122="","",31-COUNTIF(D124:AH124,"")-COUNTIF(D124:AH124,"休")-COUNTIF(D126:AI126,"/"))</f>
        <v>28</v>
      </c>
      <c r="AK126" s="310">
        <f>IF(D122="","",IFERROR(AI126/AJ126,""))</f>
        <v>0</v>
      </c>
      <c r="AL126" s="311" t="str" cm="1">
        <f t="array" ref="AL126">_xlfn.IFS(OR(D122="",AJ126=0),"",
      COUNTIFS(D124:AH124,"日",D126:AH126,"")+COUNTIFS(D124:AH124,"日",D126:AH126,"○")+COUNTIFS(D124:AH124,"土",D126:AH126,"")+COUNTIFS(D124:AH124,"土",D126:AH126,"○")&lt;=COUNTIF(D126:AH126,"○"),"○",
        AI126/AJ126&gt;=2/7,"○",
         TRUE,"NG")</f>
        <v>NG</v>
      </c>
      <c r="AN126" s="183">
        <f>IF(D122="","",AN111+AI126)</f>
        <v>0</v>
      </c>
      <c r="AO126" s="308">
        <f>IF(D122="","",AO111+AJ126)</f>
        <v>232</v>
      </c>
      <c r="AP126" s="310">
        <f t="shared" ref="AP126:AP135" si="9">IFERROR(AN126/AO126,"")</f>
        <v>0</v>
      </c>
      <c r="AQ126" s="323" t="str">
        <f>IF(D122="","",IF(D137="",IF(AN126/AO126&gt;=2/7,"OK","NG"),"-"))</f>
        <v>-</v>
      </c>
      <c r="AR126" s="297"/>
      <c r="AS126" s="297"/>
      <c r="AT126" s="297"/>
      <c r="AU126" s="297"/>
      <c r="AV126" s="297"/>
      <c r="AW126" s="297"/>
      <c r="AX126" s="297"/>
      <c r="AY126" s="297"/>
      <c r="AZ126" s="297"/>
      <c r="BA126" s="297"/>
      <c r="BB126" s="297"/>
      <c r="BC126" s="297"/>
      <c r="BD126" s="297"/>
      <c r="BE126" s="297"/>
      <c r="BF126" s="297"/>
      <c r="BG126" s="297"/>
      <c r="BH126" s="297"/>
      <c r="BI126" s="297"/>
      <c r="BJ126" s="297"/>
      <c r="BK126" s="297"/>
      <c r="BL126" s="297"/>
      <c r="BM126" s="297"/>
      <c r="BN126" s="297"/>
      <c r="BO126" s="297"/>
      <c r="BP126" s="297"/>
      <c r="BQ126" s="297"/>
      <c r="BR126" s="196"/>
    </row>
    <row r="127" spans="2:70" s="195" customFormat="1" ht="15" customHeight="1" thickBot="1">
      <c r="B127" s="720"/>
      <c r="C127" s="197" t="str">
        <f>IF(D122="","","実施")</f>
        <v>実施</v>
      </c>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7">
        <f>IF(D122="","",COUNTIF(D127:AH127,"●"))</f>
        <v>0</v>
      </c>
      <c r="AJ127" s="198">
        <f>IF(D122="","",31-COUNTIF(D124:AH124,"")-COUNTIF(D124:AH124,"休")-COUNTIF(D127:AI127,"/"))</f>
        <v>28</v>
      </c>
      <c r="AK127" s="199">
        <f>IF(D122="","",IFERROR(AI127/AJ127,""))</f>
        <v>0</v>
      </c>
      <c r="AL127" s="298" t="str" cm="1">
        <f t="array" ref="AL127">_xlfn.IFS(OR(D122="",AJ127=0),"",
      COUNTIFS(D124:AH124,"日",D127:AH127,"")+COUNTIFS(D124:AH124,"日",D127:AH127,"●")+COUNTIFS(D124:AH124,"土",D127:AH127,"")+COUNTIFS(D124:AH124,"土",D127:AH127,"●")&lt;=COUNTIF(D127:AH127,"●"),"○",
        AI127/AJ127&gt;=2/7,"○",
         TRUE,"NG")</f>
        <v>NG</v>
      </c>
      <c r="AN127" s="197">
        <f>IF(D122="","",AN112+AI127)</f>
        <v>0</v>
      </c>
      <c r="AO127" s="198">
        <f>IF(D122="","",AO112+AJ127)</f>
        <v>232</v>
      </c>
      <c r="AP127" s="199">
        <f t="shared" si="9"/>
        <v>0</v>
      </c>
      <c r="AQ127" s="302" t="str">
        <f>IF(D122="","",IF(D137="",IF(AN127/AO127&gt;=2/7,"OK","NG"),"-"))</f>
        <v>-</v>
      </c>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c r="BN127" s="222"/>
      <c r="BO127" s="222"/>
      <c r="BP127" s="222"/>
      <c r="BQ127" s="222"/>
      <c r="BR127" s="188"/>
    </row>
    <row r="128" spans="2:70" s="195" customFormat="1" ht="15" customHeight="1">
      <c r="B128" s="719" t="str">
        <f>IF(D122="","",IF($B$23="","",$B$23))</f>
        <v/>
      </c>
      <c r="C128" s="184" t="str">
        <f>IF(D122="","","計画")</f>
        <v>計画</v>
      </c>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84">
        <f>IF(D122="","",COUNTIF(D128:AH128,"○"))</f>
        <v>0</v>
      </c>
      <c r="AJ128" s="193">
        <f>IF(D122="","",31-COUNTIF(D124:AH124,"")-COUNTIF(D124:AH124,"休")-COUNTIF(D128:AI128,"/"))</f>
        <v>28</v>
      </c>
      <c r="AK128" s="194">
        <f>IF(D122="","",IFERROR(AI128/AJ128,""))</f>
        <v>0</v>
      </c>
      <c r="AL128" s="295" t="str" cm="1">
        <f t="array" ref="AL128">_xlfn.IFS(OR(D122="",AJ128=0),"",
      COUNTIFS(D124:AH124,"日",D128:AH128,"")+COUNTIFS(D124:AH124,"日",D128:AH128,"○")+COUNTIFS(D124:AH124,"土",D128:AH128,"")+COUNTIFS(D124:AH124,"土",D128:AH128,"○")&lt;=COUNTIF(D128:AH128,"○"),"○",
        AI128/AJ128&gt;=2/7,"○",
         TRUE,"NG")</f>
        <v>NG</v>
      </c>
      <c r="AN128" s="184">
        <f>IF(D122="","",AN113+AI128)</f>
        <v>0</v>
      </c>
      <c r="AO128" s="193">
        <f>IF(D122="","",AO113+AJ128)</f>
        <v>232</v>
      </c>
      <c r="AP128" s="194">
        <f t="shared" si="9"/>
        <v>0</v>
      </c>
      <c r="AQ128" s="301" t="str">
        <f>IF(D122="","",IF(D137="",IF(AN128/AO128&gt;=2/7,"OK","NG"),"-"))</f>
        <v>-</v>
      </c>
      <c r="AR128" s="297"/>
      <c r="AS128" s="297"/>
      <c r="AT128" s="297"/>
      <c r="AU128" s="297"/>
      <c r="AV128" s="297"/>
      <c r="AW128" s="297"/>
      <c r="AX128" s="297"/>
      <c r="AY128" s="297"/>
      <c r="AZ128" s="297"/>
      <c r="BA128" s="297"/>
      <c r="BB128" s="297"/>
      <c r="BC128" s="297"/>
      <c r="BD128" s="297"/>
      <c r="BE128" s="297"/>
      <c r="BF128" s="297"/>
      <c r="BG128" s="297"/>
      <c r="BH128" s="297"/>
      <c r="BI128" s="297"/>
      <c r="BJ128" s="297"/>
      <c r="BK128" s="297"/>
      <c r="BL128" s="297"/>
      <c r="BM128" s="297"/>
      <c r="BN128" s="297"/>
      <c r="BO128" s="297"/>
      <c r="BP128" s="297"/>
      <c r="BQ128" s="297"/>
      <c r="BR128" s="196"/>
    </row>
    <row r="129" spans="2:70" s="195" customFormat="1" ht="15" customHeight="1" thickBot="1">
      <c r="B129" s="720"/>
      <c r="C129" s="197" t="str">
        <f>IF(D122="","","実施")</f>
        <v>実施</v>
      </c>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7">
        <f>IF(D122="","",COUNTIF(D129:AH129,"●"))</f>
        <v>0</v>
      </c>
      <c r="AJ129" s="198">
        <f>IF(D122="","",31-COUNTIF(D124:AH124,"")-COUNTIF(D124:AH124,"休")-COUNTIF(D129:AI129,"/"))</f>
        <v>28</v>
      </c>
      <c r="AK129" s="199">
        <f>IF(D122="","",IFERROR(AI129/AJ129,""))</f>
        <v>0</v>
      </c>
      <c r="AL129" s="298" t="str" cm="1">
        <f t="array" ref="AL129">_xlfn.IFS(OR(D122="",AJ129=0),"",
      COUNTIFS(D124:AH124,"日",D129:AH129,"")+COUNTIFS(D124:AH124,"日",D129:AH129,"●")+COUNTIFS(D124:AH124,"土",D129:AH129,"")+COUNTIFS(D124:AH124,"土",D129:AH129,"●")&lt;=COUNTIF(D129:AH129,"●"),"○",
        AI129/AJ129&gt;=2/7,"○",
         TRUE,"NG")</f>
        <v>NG</v>
      </c>
      <c r="AN129" s="197">
        <f>IF(D122="","",AN114+AI129)</f>
        <v>0</v>
      </c>
      <c r="AO129" s="198">
        <f>IF(D122="","",AO114+AJ129)</f>
        <v>232</v>
      </c>
      <c r="AP129" s="199">
        <f t="shared" si="9"/>
        <v>0</v>
      </c>
      <c r="AQ129" s="302" t="str">
        <f>IF(D122="","",IF(D137="",IF(AN129/AO129&gt;=2/7,"OK","NG"),"-"))</f>
        <v>-</v>
      </c>
      <c r="AR129" s="222"/>
      <c r="AS129" s="222"/>
      <c r="AT129" s="222"/>
      <c r="AU129" s="222"/>
      <c r="AV129" s="222"/>
      <c r="AW129" s="222"/>
      <c r="AX129" s="222"/>
      <c r="AY129" s="222"/>
      <c r="AZ129" s="222"/>
      <c r="BA129" s="222"/>
      <c r="BB129" s="222"/>
      <c r="BC129" s="222"/>
      <c r="BD129" s="222"/>
      <c r="BE129" s="222"/>
      <c r="BF129" s="222"/>
      <c r="BG129" s="222"/>
      <c r="BH129" s="222"/>
      <c r="BI129" s="222"/>
      <c r="BJ129" s="222"/>
      <c r="BK129" s="222"/>
      <c r="BL129" s="222"/>
      <c r="BM129" s="222"/>
      <c r="BN129" s="222"/>
      <c r="BO129" s="222"/>
      <c r="BP129" s="222"/>
      <c r="BQ129" s="222"/>
      <c r="BR129" s="188"/>
    </row>
    <row r="130" spans="2:70" s="195" customFormat="1" ht="15" customHeight="1">
      <c r="B130" s="719" t="str">
        <f>IF(D122="","",IF($B$25="","",$B$25))</f>
        <v/>
      </c>
      <c r="C130" s="184" t="str">
        <f>IF(D122="","","計画")</f>
        <v>計画</v>
      </c>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84">
        <f>IF(D122="","",COUNTIF(D130:AH130,"○"))</f>
        <v>0</v>
      </c>
      <c r="AJ130" s="193">
        <f>IF(D122="","",31-COUNTIF(D124:AH124,"")-COUNTIF(D124:AH124,"休")-COUNTIF(D130:AI130,"/"))</f>
        <v>28</v>
      </c>
      <c r="AK130" s="194">
        <f>IF(D122="","",IFERROR(AI130/AJ130,""))</f>
        <v>0</v>
      </c>
      <c r="AL130" s="295" t="str" cm="1">
        <f t="array" ref="AL130">_xlfn.IFS(OR(D122="",AJ130=0),"",
      COUNTIFS(D124:AH124,"日",D130:AH130,"")+COUNTIFS(D124:AH124,"日",D130:AH130,"○")+COUNTIFS(D124:AH124,"土",D130:AH130,"")+COUNTIFS(D124:AH124,"土",D130:AH130,"○")&lt;=COUNTIF(D130:AH130,"○"),"○",
        AI130/AJ130&gt;=2/7,"○",
         TRUE,"NG")</f>
        <v>NG</v>
      </c>
      <c r="AN130" s="184">
        <f>IF(D122="","",AN115+AI130)</f>
        <v>0</v>
      </c>
      <c r="AO130" s="193">
        <f>IF(D122="","",AO115+AJ130)</f>
        <v>232</v>
      </c>
      <c r="AP130" s="194">
        <f t="shared" si="9"/>
        <v>0</v>
      </c>
      <c r="AQ130" s="301" t="str">
        <f>IF(D122="","",IF(D137="",IF(AN130/AO130&gt;=2/7,"OK","NG"),"-"))</f>
        <v>-</v>
      </c>
      <c r="AR130" s="297"/>
      <c r="AS130" s="297"/>
      <c r="AT130" s="297"/>
      <c r="AU130" s="297"/>
      <c r="AV130" s="297"/>
      <c r="AW130" s="297"/>
      <c r="AX130" s="297"/>
      <c r="AY130" s="297"/>
      <c r="AZ130" s="297"/>
      <c r="BA130" s="297"/>
      <c r="BB130" s="297"/>
      <c r="BC130" s="297"/>
      <c r="BD130" s="297"/>
      <c r="BE130" s="297"/>
      <c r="BF130" s="297"/>
      <c r="BG130" s="297"/>
      <c r="BH130" s="297"/>
      <c r="BI130" s="297"/>
      <c r="BJ130" s="297"/>
      <c r="BK130" s="297"/>
      <c r="BL130" s="297"/>
      <c r="BM130" s="297"/>
      <c r="BN130" s="297"/>
      <c r="BO130" s="297"/>
      <c r="BP130" s="297"/>
      <c r="BQ130" s="297"/>
      <c r="BR130" s="196"/>
    </row>
    <row r="131" spans="2:70" s="195" customFormat="1" ht="15" customHeight="1" thickBot="1">
      <c r="B131" s="720"/>
      <c r="C131" s="197" t="str">
        <f>IF(D122="","","実施")</f>
        <v>実施</v>
      </c>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7">
        <f>IF(D122="","",COUNTIF(D131:AH131,"●"))</f>
        <v>0</v>
      </c>
      <c r="AJ131" s="198">
        <f>IF(D122="","",31-COUNTIF(D124:AH124,"")-COUNTIF(D124:AH124,"休")-COUNTIF(D131:AI131,"/"))</f>
        <v>28</v>
      </c>
      <c r="AK131" s="199">
        <f>IF(D122="","",IFERROR(AI131/AJ131,""))</f>
        <v>0</v>
      </c>
      <c r="AL131" s="298" t="str" cm="1">
        <f t="array" ref="AL131">_xlfn.IFS(OR(D122="",AJ131=0),"",
      COUNTIFS(D124:AH124,"日",D131:AH131,"")+COUNTIFS(D124:AH124,"日",D131:AH131,"●")+COUNTIFS(D124:AH124,"土",D131:AH131,"")+COUNTIFS(D124:AH124,"土",D131:AH131,"●")&lt;=COUNTIF(D131:AH131,"●"),"○",
        AI131/AJ131&gt;=2/7,"○",
         TRUE,"NG")</f>
        <v>NG</v>
      </c>
      <c r="AN131" s="197">
        <f>IF(D122="","",AN116+AI131)</f>
        <v>0</v>
      </c>
      <c r="AO131" s="198">
        <f>IF(D122="","",AO116+AJ131)</f>
        <v>232</v>
      </c>
      <c r="AP131" s="199">
        <f t="shared" si="9"/>
        <v>0</v>
      </c>
      <c r="AQ131" s="302" t="str">
        <f>IF(D122="","",IF(D137="",IF(AN131/AO131&gt;=2/7,"OK","NG"),"-"))</f>
        <v>-</v>
      </c>
      <c r="AR131" s="222"/>
      <c r="AS131" s="222"/>
      <c r="AT131" s="222"/>
      <c r="AU131" s="222"/>
      <c r="AV131" s="222"/>
      <c r="AW131" s="222"/>
      <c r="AX131" s="222"/>
      <c r="AY131" s="222"/>
      <c r="AZ131" s="222"/>
      <c r="BA131" s="222"/>
      <c r="BB131" s="222"/>
      <c r="BC131" s="222"/>
      <c r="BD131" s="222"/>
      <c r="BE131" s="222"/>
      <c r="BF131" s="222"/>
      <c r="BG131" s="222"/>
      <c r="BH131" s="222"/>
      <c r="BI131" s="222"/>
      <c r="BJ131" s="222"/>
      <c r="BK131" s="222"/>
      <c r="BL131" s="222"/>
      <c r="BM131" s="222"/>
      <c r="BN131" s="222"/>
      <c r="BO131" s="222"/>
      <c r="BP131" s="222"/>
      <c r="BQ131" s="222"/>
      <c r="BR131" s="188"/>
    </row>
    <row r="132" spans="2:70" s="195" customFormat="1" ht="15" customHeight="1">
      <c r="B132" s="719" t="str">
        <f>IF(D122="","",IF($B$27="","",$B$27))</f>
        <v/>
      </c>
      <c r="C132" s="184" t="str">
        <f>IF(D122="","","計画")</f>
        <v>計画</v>
      </c>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84">
        <f>IF(D122="","",COUNTIF(D132:AH132,"○"))</f>
        <v>0</v>
      </c>
      <c r="AJ132" s="193">
        <f>IF(D122="","",31-COUNTIF(D124:AH124,"")-COUNTIF(D124:AH124,"休")-COUNTIF(D132:AI132,"/"))</f>
        <v>28</v>
      </c>
      <c r="AK132" s="194">
        <f>IF(D122="","",IFERROR(AI132/AJ132,""))</f>
        <v>0</v>
      </c>
      <c r="AL132" s="295" t="str" cm="1">
        <f t="array" ref="AL132">_xlfn.IFS(OR(D122="",AJ132=0),"",
      COUNTIFS(D124:AH124,"日",D132:AH132,"")+COUNTIFS(D124:AH124,"日",D132:AH132,"○")+COUNTIFS(D124:AH124,"土",D132:AH132,"")+COUNTIFS(D124:AH124,"土",D132:AH132,"○")&lt;=COUNTIF(D132:AH132,"○"),"○",
        AI132/AJ132&gt;=2/7,"○",
         TRUE,"NG")</f>
        <v>NG</v>
      </c>
      <c r="AN132" s="184">
        <f>IF(D122="","",AN117+AI132)</f>
        <v>0</v>
      </c>
      <c r="AO132" s="193">
        <f>IF(D122="","",AO117+AJ132)</f>
        <v>232</v>
      </c>
      <c r="AP132" s="194">
        <f t="shared" si="9"/>
        <v>0</v>
      </c>
      <c r="AQ132" s="301" t="str">
        <f>IF(D122="","",IF(D137="",IF(AN132/AO132&gt;=2/7,"OK","NG"),"-"))</f>
        <v>-</v>
      </c>
      <c r="AR132" s="297"/>
      <c r="AS132" s="297"/>
      <c r="AT132" s="297"/>
      <c r="AU132" s="297"/>
      <c r="AV132" s="297"/>
      <c r="AW132" s="297"/>
      <c r="AX132" s="297"/>
      <c r="AY132" s="297"/>
      <c r="AZ132" s="297"/>
      <c r="BA132" s="297"/>
      <c r="BB132" s="297"/>
      <c r="BC132" s="297"/>
      <c r="BD132" s="297"/>
      <c r="BE132" s="297"/>
      <c r="BF132" s="297"/>
      <c r="BG132" s="297"/>
      <c r="BH132" s="297"/>
      <c r="BI132" s="297"/>
      <c r="BJ132" s="297"/>
      <c r="BK132" s="297"/>
      <c r="BL132" s="297"/>
      <c r="BM132" s="297"/>
      <c r="BN132" s="297"/>
      <c r="BO132" s="297"/>
      <c r="BP132" s="297"/>
      <c r="BQ132" s="297"/>
      <c r="BR132" s="196"/>
    </row>
    <row r="133" spans="2:70" s="195" customFormat="1" ht="15" customHeight="1" thickBot="1">
      <c r="B133" s="720"/>
      <c r="C133" s="197" t="str">
        <f>IF(D122="","","実施")</f>
        <v>実施</v>
      </c>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7">
        <f>IF(D122="","",COUNTIF(D133:AH133,"●"))</f>
        <v>0</v>
      </c>
      <c r="AJ133" s="198">
        <f>IF(D122="","",31-COUNTIF(D124:AH124,"")-COUNTIF(D124:AH124,"休")-COUNTIF(D133:AI133,"/"))</f>
        <v>28</v>
      </c>
      <c r="AK133" s="199">
        <f>IF(D122="","",IFERROR(AI133/AJ133,""))</f>
        <v>0</v>
      </c>
      <c r="AL133" s="298" t="str" cm="1">
        <f t="array" ref="AL133">_xlfn.IFS(OR(D122="",AJ133=0),"",
      COUNTIFS(D124:AH124,"日",D133:AH133,"")+COUNTIFS(D124:AH124,"日",D133:AH133,"●")+COUNTIFS(D124:AH124,"土",D133:AH133,"")+COUNTIFS(D124:AH124,"土",D133:AH133,"●")&lt;=COUNTIF(D133:AH133,"●"),"○",
        AI133/AJ133&gt;=2/7,"○",
         TRUE,"NG")</f>
        <v>NG</v>
      </c>
      <c r="AN133" s="197">
        <f>IF(D122="","",AN118+AI133)</f>
        <v>0</v>
      </c>
      <c r="AO133" s="198">
        <f>IF(D122="","",AO118+AJ133)</f>
        <v>232</v>
      </c>
      <c r="AP133" s="199">
        <f t="shared" si="9"/>
        <v>0</v>
      </c>
      <c r="AQ133" s="302" t="str">
        <f>IF(D122="","",IF(D137="",IF(AN133/AO133&gt;=2/7,"OK","NG"),"-"))</f>
        <v>-</v>
      </c>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188"/>
    </row>
    <row r="134" spans="2:70" s="195" customFormat="1" ht="15" customHeight="1">
      <c r="B134" s="719" t="str">
        <f>IF(D122="","",IF($B$29="","",$B$29))</f>
        <v/>
      </c>
      <c r="C134" s="184" t="str">
        <f>IF(D122="","","計画")</f>
        <v>計画</v>
      </c>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84">
        <f>IF(D122="","",COUNTIF(D134:AH134,"○"))</f>
        <v>0</v>
      </c>
      <c r="AJ134" s="193">
        <f>IF(D122="","",31-COUNTIF(D124:AH124,"")-COUNTIF(D124:AH124,"休")-COUNTIF(D134:AI134,"/"))</f>
        <v>28</v>
      </c>
      <c r="AK134" s="194">
        <f>IF(D122="","",IFERROR(AI134/AJ134,""))</f>
        <v>0</v>
      </c>
      <c r="AL134" s="295" t="str" cm="1">
        <f t="array" ref="AL134">_xlfn.IFS(OR(D122="",AJ134=0),"",
      COUNTIFS(D124:AH124,"日",D134:AH134,"")+COUNTIFS(D124:AH124,"日",D134:AH134,"○")+COUNTIFS(D124:AH124,"土",D134:AH134,"")+COUNTIFS(D124:AH124,"土",D134:AH134,"○")&lt;=COUNTIF(D134:AH134,"○"),"○",
        AI134/AJ134&gt;=2/7,"○",
         TRUE,"NG")</f>
        <v>NG</v>
      </c>
      <c r="AN134" s="184">
        <f>IF(D122="","",AN119+AI134)</f>
        <v>0</v>
      </c>
      <c r="AO134" s="193">
        <f>IF(D122="","",AO119+AJ134)</f>
        <v>232</v>
      </c>
      <c r="AP134" s="194">
        <f t="shared" si="9"/>
        <v>0</v>
      </c>
      <c r="AQ134" s="301" t="str">
        <f>IF(D122="","",IF(D137="",IF(AN134/AO134&gt;=2/7,"OK","NG"),"-"))</f>
        <v>-</v>
      </c>
      <c r="AR134" s="297"/>
      <c r="AS134" s="297"/>
      <c r="AT134" s="297"/>
      <c r="AU134" s="297"/>
      <c r="AV134" s="297"/>
      <c r="AW134" s="297"/>
      <c r="AX134" s="297"/>
      <c r="AY134" s="297"/>
      <c r="AZ134" s="297"/>
      <c r="BA134" s="297"/>
      <c r="BB134" s="297"/>
      <c r="BC134" s="297"/>
      <c r="BD134" s="297"/>
      <c r="BE134" s="297"/>
      <c r="BF134" s="297"/>
      <c r="BG134" s="297"/>
      <c r="BH134" s="297"/>
      <c r="BI134" s="297"/>
      <c r="BJ134" s="297"/>
      <c r="BK134" s="297"/>
      <c r="BL134" s="297"/>
      <c r="BM134" s="297"/>
      <c r="BN134" s="297"/>
      <c r="BO134" s="297"/>
      <c r="BP134" s="297"/>
      <c r="BQ134" s="297"/>
      <c r="BR134" s="196"/>
    </row>
    <row r="135" spans="2:70" s="195" customFormat="1" ht="15" customHeight="1" thickBot="1">
      <c r="B135" s="720"/>
      <c r="C135" s="197" t="str">
        <f>IF(D122="","","実施")</f>
        <v>実施</v>
      </c>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7">
        <f>IF(D122="","",COUNTIF(D135:AH135,"●"))</f>
        <v>0</v>
      </c>
      <c r="AJ135" s="198">
        <f>IF(D122="","",31-COUNTIF(D124:AH124,"")-COUNTIF(D124:AH124,"休")-COUNTIF(D135:AI135,"/"))</f>
        <v>28</v>
      </c>
      <c r="AK135" s="199">
        <f>IF(D122="","",IFERROR(AI135/AJ135,""))</f>
        <v>0</v>
      </c>
      <c r="AL135" s="298" t="str" cm="1">
        <f t="array" ref="AL135">_xlfn.IFS(OR(D122="",AJ135=0),"",
      COUNTIFS(D124:AH124,"日",D135:AH135,"")+COUNTIFS(D124:AH124,"日",D135:AH135,"●")+COUNTIFS(D124:AH124,"土",D135:AH135,"")+COUNTIFS(D124:AH124,"土",D135:AH135,"●")&lt;=COUNTIF(D135:AH135,"●"),"○",
        AI135/AJ135&gt;=2/7,"○",
         TRUE,"NG")</f>
        <v>NG</v>
      </c>
      <c r="AN135" s="197">
        <f>IF(D122="","",AN120+AI135)</f>
        <v>0</v>
      </c>
      <c r="AO135" s="198">
        <f>IF(D122="","",AO120+AJ135)</f>
        <v>232</v>
      </c>
      <c r="AP135" s="199">
        <f t="shared" si="9"/>
        <v>0</v>
      </c>
      <c r="AQ135" s="302" t="str">
        <f>IF(D122="","",IF(D137="",IF(AN135/AO135&gt;=2/7,"OK","NG"),"-"))</f>
        <v>-</v>
      </c>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188"/>
    </row>
    <row r="136" spans="2:70" ht="18" customHeight="1" thickBot="1">
      <c r="AQ136" s="195"/>
      <c r="AR136" s="195"/>
      <c r="AS136" s="195"/>
      <c r="AT136" s="195"/>
      <c r="AU136" s="195"/>
      <c r="AV136" s="195"/>
      <c r="AW136" s="195"/>
      <c r="AX136" s="195"/>
      <c r="AY136" s="195"/>
      <c r="AZ136" s="195"/>
      <c r="BA136" s="195"/>
      <c r="BB136" s="195"/>
      <c r="BC136" s="195"/>
      <c r="BD136" s="195"/>
      <c r="BE136" s="195"/>
      <c r="BF136" s="195"/>
      <c r="BG136" s="195"/>
      <c r="BH136" s="195"/>
      <c r="BI136" s="195"/>
      <c r="BJ136" s="195"/>
      <c r="BK136" s="195"/>
      <c r="BL136" s="195"/>
      <c r="BM136" s="195"/>
      <c r="BN136" s="195"/>
      <c r="BO136" s="195"/>
      <c r="BP136" s="195"/>
      <c r="BQ136" s="195"/>
      <c r="BR136" s="200"/>
    </row>
    <row r="137" spans="2:70" ht="16.899999999999999" customHeight="1">
      <c r="C137" s="183" t="str">
        <f>IF(D137="","","月")</f>
        <v>月</v>
      </c>
      <c r="D137" s="689">
        <f>IFERROR(IF(EOMONTH(D122,0)+1&gt;$K$5,"",EOMONTH(D122,0)+1),"")</f>
        <v>46082</v>
      </c>
      <c r="E137" s="690"/>
      <c r="F137" s="690"/>
      <c r="G137" s="690"/>
      <c r="H137" s="690"/>
      <c r="I137" s="690"/>
      <c r="J137" s="690"/>
      <c r="K137" s="690"/>
      <c r="L137" s="690"/>
      <c r="M137" s="690"/>
      <c r="N137" s="690"/>
      <c r="O137" s="690"/>
      <c r="P137" s="690"/>
      <c r="Q137" s="690"/>
      <c r="R137" s="690"/>
      <c r="S137" s="690"/>
      <c r="T137" s="690"/>
      <c r="U137" s="690"/>
      <c r="V137" s="690"/>
      <c r="W137" s="690"/>
      <c r="X137" s="690"/>
      <c r="Y137" s="690"/>
      <c r="Z137" s="690"/>
      <c r="AA137" s="690"/>
      <c r="AB137" s="690"/>
      <c r="AC137" s="690"/>
      <c r="AD137" s="690"/>
      <c r="AE137" s="690"/>
      <c r="AF137" s="690"/>
      <c r="AG137" s="690"/>
      <c r="AH137" s="690"/>
      <c r="AI137" s="691" t="str">
        <f>IF(D137="","","月単位")</f>
        <v>月単位</v>
      </c>
      <c r="AJ137" s="692"/>
      <c r="AK137" s="692"/>
      <c r="AL137" s="693"/>
      <c r="AM137" s="694"/>
      <c r="AN137" s="706" t="str">
        <f>IF(D137="","","累計")</f>
        <v>累計</v>
      </c>
      <c r="AO137" s="707"/>
      <c r="AP137" s="707"/>
      <c r="AQ137" s="708"/>
      <c r="AR137" s="293"/>
      <c r="AS137" s="293"/>
      <c r="AT137" s="293"/>
      <c r="AU137" s="293"/>
      <c r="AV137" s="293"/>
      <c r="AW137" s="293"/>
      <c r="AX137" s="293"/>
      <c r="AY137" s="293"/>
      <c r="AZ137" s="293"/>
      <c r="BA137" s="293"/>
      <c r="BB137" s="293"/>
      <c r="BC137" s="293"/>
      <c r="BD137" s="293"/>
      <c r="BE137" s="293"/>
      <c r="BF137" s="293"/>
      <c r="BG137" s="293"/>
      <c r="BH137" s="293"/>
      <c r="BI137" s="293"/>
      <c r="BJ137" s="293"/>
      <c r="BK137" s="293"/>
      <c r="BL137" s="293"/>
      <c r="BM137" s="293"/>
      <c r="BN137" s="293"/>
      <c r="BO137" s="293"/>
      <c r="BP137" s="293"/>
      <c r="BQ137" s="293"/>
    </row>
    <row r="138" spans="2:70" ht="15" customHeight="1">
      <c r="C138" s="184" t="str">
        <f>IF(D137="","","日")</f>
        <v>日</v>
      </c>
      <c r="D138" s="185" cm="1">
        <f t="array" ref="D138">_xlfn.IFS($D137="","",
  $D137+COLUMN(D138)-COLUMN($C138)-1&gt;$K$5,"",
   $D137+COLUMN(D138)-COLUMN($C138)-1&gt;=EOMONTH($D137,0)+1,"",
    TRUE,$D137+COLUMN(D138)-COLUMN($C138)-1)</f>
        <v>46082</v>
      </c>
      <c r="E138" s="185" cm="1">
        <f t="array" ref="E138">_xlfn.IFS($D137="","",
  $D137+COLUMN(E138)-COLUMN($C138)-1&gt;$K$5,"",
   $D137+COLUMN(E138)-COLUMN($C138)-1&gt;=EOMONTH($D137,0)+1,"",
    TRUE,$D137+COLUMN(E138)-COLUMN($C138)-1)</f>
        <v>46083</v>
      </c>
      <c r="F138" s="185" cm="1">
        <f t="array" ref="F138">_xlfn.IFS($D137="","",
  $D137+COLUMN(F138)-COLUMN($C138)-1&gt;$K$5,"",
   $D137+COLUMN(F138)-COLUMN($C138)-1&gt;=EOMONTH($D137,0)+1,"",
    TRUE,$D137+COLUMN(F138)-COLUMN($C138)-1)</f>
        <v>46084</v>
      </c>
      <c r="G138" s="185" cm="1">
        <f t="array" ref="G138">_xlfn.IFS($D137="","",
  $D137+COLUMN(G138)-COLUMN($C138)-1&gt;$K$5,"",
   $D137+COLUMN(G138)-COLUMN($C138)-1&gt;=EOMONTH($D137,0)+1,"",
    TRUE,$D137+COLUMN(G138)-COLUMN($C138)-1)</f>
        <v>46085</v>
      </c>
      <c r="H138" s="185" cm="1">
        <f t="array" ref="H138">_xlfn.IFS($D137="","",
  $D137+COLUMN(H138)-COLUMN($C138)-1&gt;$K$5,"",
   $D137+COLUMN(H138)-COLUMN($C138)-1&gt;=EOMONTH($D137,0)+1,"",
    TRUE,$D137+COLUMN(H138)-COLUMN($C138)-1)</f>
        <v>46086</v>
      </c>
      <c r="I138" s="185" cm="1">
        <f t="array" ref="I138">_xlfn.IFS($D137="","",
  $D137+COLUMN(I138)-COLUMN($C138)-1&gt;$K$5,"",
   $D137+COLUMN(I138)-COLUMN($C138)-1&gt;=EOMONTH($D137,0)+1,"",
    TRUE,$D137+COLUMN(I138)-COLUMN($C138)-1)</f>
        <v>46087</v>
      </c>
      <c r="J138" s="185" cm="1">
        <f t="array" ref="J138">_xlfn.IFS($D137="","",
  $D137+COLUMN(J138)-COLUMN($C138)-1&gt;$K$5,"",
   $D137+COLUMN(J138)-COLUMN($C138)-1&gt;=EOMONTH($D137,0)+1,"",
    TRUE,$D137+COLUMN(J138)-COLUMN($C138)-1)</f>
        <v>46088</v>
      </c>
      <c r="K138" s="185" cm="1">
        <f t="array" ref="K138">_xlfn.IFS($D137="","",
  $D137+COLUMN(K138)-COLUMN($C138)-1&gt;$K$5,"",
   $D137+COLUMN(K138)-COLUMN($C138)-1&gt;=EOMONTH($D137,0)+1,"",
    TRUE,$D137+COLUMN(K138)-COLUMN($C138)-1)</f>
        <v>46089</v>
      </c>
      <c r="L138" s="185" cm="1">
        <f t="array" ref="L138">_xlfn.IFS($D137="","",
  $D137+COLUMN(L138)-COLUMN($C138)-1&gt;$K$5,"",
   $D137+COLUMN(L138)-COLUMN($C138)-1&gt;=EOMONTH($D137,0)+1,"",
    TRUE,$D137+COLUMN(L138)-COLUMN($C138)-1)</f>
        <v>46090</v>
      </c>
      <c r="M138" s="185" cm="1">
        <f t="array" ref="M138">_xlfn.IFS($D137="","",
  $D137+COLUMN(M138)-COLUMN($C138)-1&gt;$K$5,"",
   $D137+COLUMN(M138)-COLUMN($C138)-1&gt;=EOMONTH($D137,0)+1,"",
    TRUE,$D137+COLUMN(M138)-COLUMN($C138)-1)</f>
        <v>46091</v>
      </c>
      <c r="N138" s="185" cm="1">
        <f t="array" ref="N138">_xlfn.IFS($D137="","",
  $D137+COLUMN(N138)-COLUMN($C138)-1&gt;$K$5,"",
   $D137+COLUMN(N138)-COLUMN($C138)-1&gt;=EOMONTH($D137,0)+1,"",
    TRUE,$D137+COLUMN(N138)-COLUMN($C138)-1)</f>
        <v>46092</v>
      </c>
      <c r="O138" s="185" cm="1">
        <f t="array" ref="O138">_xlfn.IFS($D137="","",
  $D137+COLUMN(O138)-COLUMN($C138)-1&gt;$K$5,"",
   $D137+COLUMN(O138)-COLUMN($C138)-1&gt;=EOMONTH($D137,0)+1,"",
    TRUE,$D137+COLUMN(O138)-COLUMN($C138)-1)</f>
        <v>46093</v>
      </c>
      <c r="P138" s="185" cm="1">
        <f t="array" ref="P138">_xlfn.IFS($D137="","",
  $D137+COLUMN(P138)-COLUMN($C138)-1&gt;$K$5,"",
   $D137+COLUMN(P138)-COLUMN($C138)-1&gt;=EOMONTH($D137,0)+1,"",
    TRUE,$D137+COLUMN(P138)-COLUMN($C138)-1)</f>
        <v>46094</v>
      </c>
      <c r="Q138" s="185" cm="1">
        <f t="array" ref="Q138">_xlfn.IFS($D137="","",
  $D137+COLUMN(Q138)-COLUMN($C138)-1&gt;$K$5,"",
   $D137+COLUMN(Q138)-COLUMN($C138)-1&gt;=EOMONTH($D137,0)+1,"",
    TRUE,$D137+COLUMN(Q138)-COLUMN($C138)-1)</f>
        <v>46095</v>
      </c>
      <c r="R138" s="185" cm="1">
        <f t="array" ref="R138">_xlfn.IFS($D137="","",
  $D137+COLUMN(R138)-COLUMN($C138)-1&gt;$K$5,"",
   $D137+COLUMN(R138)-COLUMN($C138)-1&gt;=EOMONTH($D137,0)+1,"",
    TRUE,$D137+COLUMN(R138)-COLUMN($C138)-1)</f>
        <v>46096</v>
      </c>
      <c r="S138" s="185" cm="1">
        <f t="array" ref="S138">_xlfn.IFS($D137="","",
  $D137+COLUMN(S138)-COLUMN($C138)-1&gt;$K$5,"",
   $D137+COLUMN(S138)-COLUMN($C138)-1&gt;=EOMONTH($D137,0)+1,"",
    TRUE,$D137+COLUMN(S138)-COLUMN($C138)-1)</f>
        <v>46097</v>
      </c>
      <c r="T138" s="185" cm="1">
        <f t="array" ref="T138">_xlfn.IFS($D137="","",
  $D137+COLUMN(T138)-COLUMN($C138)-1&gt;$K$5,"",
   $D137+COLUMN(T138)-COLUMN($C138)-1&gt;=EOMONTH($D137,0)+1,"",
    TRUE,$D137+COLUMN(T138)-COLUMN($C138)-1)</f>
        <v>46098</v>
      </c>
      <c r="U138" s="185" cm="1">
        <f t="array" ref="U138">_xlfn.IFS($D137="","",
  $D137+COLUMN(U138)-COLUMN($C138)-1&gt;$K$5,"",
   $D137+COLUMN(U138)-COLUMN($C138)-1&gt;=EOMONTH($D137,0)+1,"",
    TRUE,$D137+COLUMN(U138)-COLUMN($C138)-1)</f>
        <v>46099</v>
      </c>
      <c r="V138" s="185" cm="1">
        <f t="array" ref="V138">_xlfn.IFS($D137="","",
  $D137+COLUMN(V138)-COLUMN($C138)-1&gt;$K$5,"",
   $D137+COLUMN(V138)-COLUMN($C138)-1&gt;=EOMONTH($D137,0)+1,"",
    TRUE,$D137+COLUMN(V138)-COLUMN($C138)-1)</f>
        <v>46100</v>
      </c>
      <c r="W138" s="185" cm="1">
        <f t="array" ref="W138">_xlfn.IFS($D137="","",
  $D137+COLUMN(W138)-COLUMN($C138)-1&gt;$K$5,"",
   $D137+COLUMN(W138)-COLUMN($C138)-1&gt;=EOMONTH($D137,0)+1,"",
    TRUE,$D137+COLUMN(W138)-COLUMN($C138)-1)</f>
        <v>46101</v>
      </c>
      <c r="X138" s="185" cm="1">
        <f t="array" ref="X138">_xlfn.IFS($D137="","",
  $D137+COLUMN(X138)-COLUMN($C138)-1&gt;$K$5,"",
   $D137+COLUMN(X138)-COLUMN($C138)-1&gt;=EOMONTH($D137,0)+1,"",
    TRUE,$D137+COLUMN(X138)-COLUMN($C138)-1)</f>
        <v>46102</v>
      </c>
      <c r="Y138" s="185" cm="1">
        <f t="array" ref="Y138">_xlfn.IFS($D137="","",
  $D137+COLUMN(Y138)-COLUMN($C138)-1&gt;$K$5,"",
   $D137+COLUMN(Y138)-COLUMN($C138)-1&gt;=EOMONTH($D137,0)+1,"",
    TRUE,$D137+COLUMN(Y138)-COLUMN($C138)-1)</f>
        <v>46103</v>
      </c>
      <c r="Z138" s="185" cm="1">
        <f t="array" ref="Z138">_xlfn.IFS($D137="","",
  $D137+COLUMN(Z138)-COLUMN($C138)-1&gt;$K$5,"",
   $D137+COLUMN(Z138)-COLUMN($C138)-1&gt;=EOMONTH($D137,0)+1,"",
    TRUE,$D137+COLUMN(Z138)-COLUMN($C138)-1)</f>
        <v>46104</v>
      </c>
      <c r="AA138" s="185" cm="1">
        <f t="array" ref="AA138">_xlfn.IFS($D137="","",
  $D137+COLUMN(AA138)-COLUMN($C138)-1&gt;$K$5,"",
   $D137+COLUMN(AA138)-COLUMN($C138)-1&gt;=EOMONTH($D137,0)+1,"",
    TRUE,$D137+COLUMN(AA138)-COLUMN($C138)-1)</f>
        <v>46105</v>
      </c>
      <c r="AB138" s="185" cm="1">
        <f t="array" ref="AB138">_xlfn.IFS($D137="","",
  $D137+COLUMN(AB138)-COLUMN($C138)-1&gt;$K$5,"",
   $D137+COLUMN(AB138)-COLUMN($C138)-1&gt;=EOMONTH($D137,0)+1,"",
    TRUE,$D137+COLUMN(AB138)-COLUMN($C138)-1)</f>
        <v>46106</v>
      </c>
      <c r="AC138" s="185" cm="1">
        <f t="array" ref="AC138">_xlfn.IFS($D137="","",
  $D137+COLUMN(AC138)-COLUMN($C138)-1&gt;$K$5,"",
   $D137+COLUMN(AC138)-COLUMN($C138)-1&gt;=EOMONTH($D137,0)+1,"",
    TRUE,$D137+COLUMN(AC138)-COLUMN($C138)-1)</f>
        <v>46107</v>
      </c>
      <c r="AD138" s="185" cm="1">
        <f t="array" ref="AD138">_xlfn.IFS($D137="","",
  $D137+COLUMN(AD138)-COLUMN($C138)-1&gt;$K$5,"",
   $D137+COLUMN(AD138)-COLUMN($C138)-1&gt;=EOMONTH($D137,0)+1,"",
    TRUE,$D137+COLUMN(AD138)-COLUMN($C138)-1)</f>
        <v>46108</v>
      </c>
      <c r="AE138" s="185" cm="1">
        <f t="array" ref="AE138">_xlfn.IFS($D137="","",
  $D137+COLUMN(AE138)-COLUMN($C138)-1&gt;$K$5,"",
   $D137+COLUMN(AE138)-COLUMN($C138)-1&gt;=EOMONTH($D137,0)+1,"",
    TRUE,$D137+COLUMN(AE138)-COLUMN($C138)-1)</f>
        <v>46109</v>
      </c>
      <c r="AF138" s="185" cm="1">
        <f t="array" ref="AF138">_xlfn.IFS($D137="","",
  $D137+COLUMN(AF138)-COLUMN($C138)-1&gt;$K$5,"",
   $D137+COLUMN(AF138)-COLUMN($C138)-1&gt;=EOMONTH($D137,0)+1,"",
    TRUE,$D137+COLUMN(AF138)-COLUMN($C138)-1)</f>
        <v>46110</v>
      </c>
      <c r="AG138" s="185" cm="1">
        <f t="array" ref="AG138">_xlfn.IFS($D137="","",
  $D137+COLUMN(AG138)-COLUMN($C138)-1&gt;$K$5,"",
   $D137+COLUMN(AG138)-COLUMN($C138)-1&gt;=EOMONTH($D137,0)+1,"",
    TRUE,$D137+COLUMN(AG138)-COLUMN($C138)-1)</f>
        <v>46111</v>
      </c>
      <c r="AH138" s="185" cm="1">
        <f t="array" ref="AH138">_xlfn.IFS($D137="","",
  $D137+COLUMN(AH138)-COLUMN($C138)-1&gt;$K$5,"",
   $D137+COLUMN(AH138)-COLUMN($C138)-1&gt;=EOMONTH($D137,0)+1,"",
    TRUE,$D137+COLUMN(AH138)-COLUMN($C138)-1)</f>
        <v>46112</v>
      </c>
      <c r="AI138" s="709" t="str">
        <f>IF(D137="","","閉所日数計")</f>
        <v>閉所日数計</v>
      </c>
      <c r="AJ138" s="710" t="str">
        <f>IF(D137="","","対象日数計")</f>
        <v>対象日数計</v>
      </c>
      <c r="AK138" s="710" t="str">
        <f>IF(D137="","","現場閉所率")</f>
        <v>現場閉所率</v>
      </c>
      <c r="AL138" s="711" t="str">
        <f>IF(D137="","","達成状況")</f>
        <v>達成状況</v>
      </c>
      <c r="AM138" s="695"/>
      <c r="AN138" s="696" t="str">
        <f>IF(D137="","","閉所日数計")</f>
        <v>閉所日数計</v>
      </c>
      <c r="AO138" s="699" t="str">
        <f>IF(D137="","","対象日数計")</f>
        <v>対象日数計</v>
      </c>
      <c r="AP138" s="699" t="str">
        <f>IF(D137="","","現場閉所率")</f>
        <v>現場閉所率</v>
      </c>
      <c r="AQ138" s="712" t="str" cm="1">
        <f t="array" ref="AQ138">_xlfn.IFS(D137="","",D152="","達成状況",TRUE,"-")</f>
        <v>-</v>
      </c>
      <c r="AR138" s="300"/>
      <c r="AS138" s="300"/>
      <c r="AT138" s="300"/>
      <c r="AU138" s="300"/>
      <c r="AV138" s="300"/>
      <c r="AW138" s="300"/>
      <c r="AX138" s="300"/>
      <c r="AY138" s="300"/>
      <c r="AZ138" s="300"/>
      <c r="BA138" s="300"/>
      <c r="BB138" s="300"/>
      <c r="BC138" s="300"/>
      <c r="BD138" s="300"/>
      <c r="BE138" s="300"/>
      <c r="BF138" s="300"/>
      <c r="BG138" s="300"/>
      <c r="BH138" s="300"/>
      <c r="BI138" s="300"/>
      <c r="BJ138" s="300"/>
      <c r="BK138" s="300"/>
      <c r="BL138" s="300"/>
      <c r="BM138" s="300"/>
      <c r="BN138" s="300"/>
      <c r="BO138" s="300"/>
      <c r="BP138" s="300"/>
      <c r="BQ138" s="300"/>
    </row>
    <row r="139" spans="2:70" ht="15" customHeight="1">
      <c r="C139" s="184" t="str">
        <f>IF(D137="","","曜日")</f>
        <v>曜日</v>
      </c>
      <c r="D139" s="187" t="str" cm="1">
        <f t="array" ref="D139">_xlfn.IFS(D138="","",COUNTIF(休み,D138)&gt;0,"休",OR(WEEKDAY(D138)=1,WEEKDAY(D138)=7),TEXT(D138,"aaa"),COUNTIF(祝日,D138)&gt;0,"祝",TRUE,TEXT(D138,"aaa"))</f>
        <v>日</v>
      </c>
      <c r="E139" s="187" t="str" cm="1">
        <f t="array" ref="E139">_xlfn.IFS(E138="","",COUNTIF(休み,E138)&gt;0,"休",OR(WEEKDAY(E138)=1,WEEKDAY(E138)=7),TEXT(E138,"aaa"),COUNTIF(祝日,E138)&gt;0,"祝",TRUE,TEXT(E138,"aaa"))</f>
        <v>月</v>
      </c>
      <c r="F139" s="187" t="str" cm="1">
        <f t="array" ref="F139">_xlfn.IFS(F138="","",COUNTIF(休み,F138)&gt;0,"休",OR(WEEKDAY(F138)=1,WEEKDAY(F138)=7),TEXT(F138,"aaa"),COUNTIF(祝日,F138)&gt;0,"祝",TRUE,TEXT(F138,"aaa"))</f>
        <v>火</v>
      </c>
      <c r="G139" s="187" t="str" cm="1">
        <f t="array" ref="G139">_xlfn.IFS(G138="","",COUNTIF(休み,G138)&gt;0,"休",OR(WEEKDAY(G138)=1,WEEKDAY(G138)=7),TEXT(G138,"aaa"),COUNTIF(祝日,G138)&gt;0,"祝",TRUE,TEXT(G138,"aaa"))</f>
        <v>水</v>
      </c>
      <c r="H139" s="187" t="str" cm="1">
        <f t="array" ref="H139">_xlfn.IFS(H138="","",COUNTIF(休み,H138)&gt;0,"休",OR(WEEKDAY(H138)=1,WEEKDAY(H138)=7),TEXT(H138,"aaa"),COUNTIF(祝日,H138)&gt;0,"祝",TRUE,TEXT(H138,"aaa"))</f>
        <v>木</v>
      </c>
      <c r="I139" s="187" t="str" cm="1">
        <f t="array" ref="I139">_xlfn.IFS(I138="","",COUNTIF(休み,I138)&gt;0,"休",OR(WEEKDAY(I138)=1,WEEKDAY(I138)=7),TEXT(I138,"aaa"),COUNTIF(祝日,I138)&gt;0,"祝",TRUE,TEXT(I138,"aaa"))</f>
        <v>金</v>
      </c>
      <c r="J139" s="187" t="str" cm="1">
        <f t="array" ref="J139">_xlfn.IFS(J138="","",COUNTIF(休み,J138)&gt;0,"休",OR(WEEKDAY(J138)=1,WEEKDAY(J138)=7),TEXT(J138,"aaa"),COUNTIF(祝日,J138)&gt;0,"祝",TRUE,TEXT(J138,"aaa"))</f>
        <v>土</v>
      </c>
      <c r="K139" s="187" t="str" cm="1">
        <f t="array" ref="K139">_xlfn.IFS(K138="","",COUNTIF(休み,K138)&gt;0,"休",OR(WEEKDAY(K138)=1,WEEKDAY(K138)=7),TEXT(K138,"aaa"),COUNTIF(祝日,K138)&gt;0,"祝",TRUE,TEXT(K138,"aaa"))</f>
        <v>日</v>
      </c>
      <c r="L139" s="187" t="str" cm="1">
        <f t="array" ref="L139">_xlfn.IFS(L138="","",COUNTIF(休み,L138)&gt;0,"休",OR(WEEKDAY(L138)=1,WEEKDAY(L138)=7),TEXT(L138,"aaa"),COUNTIF(祝日,L138)&gt;0,"祝",TRUE,TEXT(L138,"aaa"))</f>
        <v>月</v>
      </c>
      <c r="M139" s="187" t="str" cm="1">
        <f t="array" ref="M139">_xlfn.IFS(M138="","",COUNTIF(休み,M138)&gt;0,"休",OR(WEEKDAY(M138)=1,WEEKDAY(M138)=7),TEXT(M138,"aaa"),COUNTIF(祝日,M138)&gt;0,"祝",TRUE,TEXT(M138,"aaa"))</f>
        <v>火</v>
      </c>
      <c r="N139" s="187" t="str" cm="1">
        <f t="array" ref="N139">_xlfn.IFS(N138="","",COUNTIF(休み,N138)&gt;0,"休",OR(WEEKDAY(N138)=1,WEEKDAY(N138)=7),TEXT(N138,"aaa"),COUNTIF(祝日,N138)&gt;0,"祝",TRUE,TEXT(N138,"aaa"))</f>
        <v>水</v>
      </c>
      <c r="O139" s="187" t="str" cm="1">
        <f t="array" ref="O139">_xlfn.IFS(O138="","",COUNTIF(休み,O138)&gt;0,"休",OR(WEEKDAY(O138)=1,WEEKDAY(O138)=7),TEXT(O138,"aaa"),COUNTIF(祝日,O138)&gt;0,"祝",TRUE,TEXT(O138,"aaa"))</f>
        <v>木</v>
      </c>
      <c r="P139" s="187" t="str" cm="1">
        <f t="array" ref="P139">_xlfn.IFS(P138="","",COUNTIF(休み,P138)&gt;0,"休",OR(WEEKDAY(P138)=1,WEEKDAY(P138)=7),TEXT(P138,"aaa"),COUNTIF(祝日,P138)&gt;0,"祝",TRUE,TEXT(P138,"aaa"))</f>
        <v>金</v>
      </c>
      <c r="Q139" s="187" t="str" cm="1">
        <f t="array" ref="Q139">_xlfn.IFS(Q138="","",COUNTIF(休み,Q138)&gt;0,"休",OR(WEEKDAY(Q138)=1,WEEKDAY(Q138)=7),TEXT(Q138,"aaa"),COUNTIF(祝日,Q138)&gt;0,"祝",TRUE,TEXT(Q138,"aaa"))</f>
        <v>土</v>
      </c>
      <c r="R139" s="187" t="str" cm="1">
        <f t="array" ref="R139">_xlfn.IFS(R138="","",COUNTIF(休み,R138)&gt;0,"休",OR(WEEKDAY(R138)=1,WEEKDAY(R138)=7),TEXT(R138,"aaa"),COUNTIF(祝日,R138)&gt;0,"祝",TRUE,TEXT(R138,"aaa"))</f>
        <v>日</v>
      </c>
      <c r="S139" s="187" t="str" cm="1">
        <f t="array" ref="S139">_xlfn.IFS(S138="","",COUNTIF(休み,S138)&gt;0,"休",OR(WEEKDAY(S138)=1,WEEKDAY(S138)=7),TEXT(S138,"aaa"),COUNTIF(祝日,S138)&gt;0,"祝",TRUE,TEXT(S138,"aaa"))</f>
        <v>月</v>
      </c>
      <c r="T139" s="187" t="str" cm="1">
        <f t="array" ref="T139">_xlfn.IFS(T138="","",COUNTIF(休み,T138)&gt;0,"休",OR(WEEKDAY(T138)=1,WEEKDAY(T138)=7),TEXT(T138,"aaa"),COUNTIF(祝日,T138)&gt;0,"祝",TRUE,TEXT(T138,"aaa"))</f>
        <v>火</v>
      </c>
      <c r="U139" s="187" t="str" cm="1">
        <f t="array" ref="U139">_xlfn.IFS(U138="","",COUNTIF(休み,U138)&gt;0,"休",OR(WEEKDAY(U138)=1,WEEKDAY(U138)=7),TEXT(U138,"aaa"),COUNTIF(祝日,U138)&gt;0,"祝",TRUE,TEXT(U138,"aaa"))</f>
        <v>水</v>
      </c>
      <c r="V139" s="187" t="str" cm="1">
        <f t="array" ref="V139">_xlfn.IFS(V138="","",COUNTIF(休み,V138)&gt;0,"休",OR(WEEKDAY(V138)=1,WEEKDAY(V138)=7),TEXT(V138,"aaa"),COUNTIF(祝日,V138)&gt;0,"祝",TRUE,TEXT(V138,"aaa"))</f>
        <v>木</v>
      </c>
      <c r="W139" s="187" t="str" cm="1">
        <f t="array" ref="W139">_xlfn.IFS(W138="","",COUNTIF(休み,W138)&gt;0,"休",OR(WEEKDAY(W138)=1,WEEKDAY(W138)=7),TEXT(W138,"aaa"),COUNTIF(祝日,W138)&gt;0,"祝",TRUE,TEXT(W138,"aaa"))</f>
        <v>祝</v>
      </c>
      <c r="X139" s="187" t="str" cm="1">
        <f t="array" ref="X139">_xlfn.IFS(X138="","",COUNTIF(休み,X138)&gt;0,"休",OR(WEEKDAY(X138)=1,WEEKDAY(X138)=7),TEXT(X138,"aaa"),COUNTIF(祝日,X138)&gt;0,"祝",TRUE,TEXT(X138,"aaa"))</f>
        <v>土</v>
      </c>
      <c r="Y139" s="187" t="str" cm="1">
        <f t="array" ref="Y139">_xlfn.IFS(Y138="","",COUNTIF(休み,Y138)&gt;0,"休",OR(WEEKDAY(Y138)=1,WEEKDAY(Y138)=7),TEXT(Y138,"aaa"),COUNTIF(祝日,Y138)&gt;0,"祝",TRUE,TEXT(Y138,"aaa"))</f>
        <v>日</v>
      </c>
      <c r="Z139" s="187" t="str" cm="1">
        <f t="array" ref="Z139">_xlfn.IFS(Z138="","",COUNTIF(休み,Z138)&gt;0,"休",OR(WEEKDAY(Z138)=1,WEEKDAY(Z138)=7),TEXT(Z138,"aaa"),COUNTIF(祝日,Z138)&gt;0,"祝",TRUE,TEXT(Z138,"aaa"))</f>
        <v>月</v>
      </c>
      <c r="AA139" s="187" t="str" cm="1">
        <f t="array" ref="AA139">_xlfn.IFS(AA138="","",COUNTIF(休み,AA138)&gt;0,"休",OR(WEEKDAY(AA138)=1,WEEKDAY(AA138)=7),TEXT(AA138,"aaa"),COUNTIF(祝日,AA138)&gt;0,"祝",TRUE,TEXT(AA138,"aaa"))</f>
        <v>火</v>
      </c>
      <c r="AB139" s="187" t="str" cm="1">
        <f t="array" ref="AB139">_xlfn.IFS(AB138="","",COUNTIF(休み,AB138)&gt;0,"休",OR(WEEKDAY(AB138)=1,WEEKDAY(AB138)=7),TEXT(AB138,"aaa"),COUNTIF(祝日,AB138)&gt;0,"祝",TRUE,TEXT(AB138,"aaa"))</f>
        <v>水</v>
      </c>
      <c r="AC139" s="187" t="str" cm="1">
        <f t="array" ref="AC139">_xlfn.IFS(AC138="","",COUNTIF(休み,AC138)&gt;0,"休",OR(WEEKDAY(AC138)=1,WEEKDAY(AC138)=7),TEXT(AC138,"aaa"),COUNTIF(祝日,AC138)&gt;0,"祝",TRUE,TEXT(AC138,"aaa"))</f>
        <v>木</v>
      </c>
      <c r="AD139" s="187" t="str" cm="1">
        <f t="array" ref="AD139">_xlfn.IFS(AD138="","",COUNTIF(休み,AD138)&gt;0,"休",OR(WEEKDAY(AD138)=1,WEEKDAY(AD138)=7),TEXT(AD138,"aaa"),COUNTIF(祝日,AD138)&gt;0,"祝",TRUE,TEXT(AD138,"aaa"))</f>
        <v>金</v>
      </c>
      <c r="AE139" s="187" t="str" cm="1">
        <f t="array" ref="AE139">_xlfn.IFS(AE138="","",COUNTIF(休み,AE138)&gt;0,"休",OR(WEEKDAY(AE138)=1,WEEKDAY(AE138)=7),TEXT(AE138,"aaa"),COUNTIF(祝日,AE138)&gt;0,"祝",TRUE,TEXT(AE138,"aaa"))</f>
        <v>土</v>
      </c>
      <c r="AF139" s="187" t="str" cm="1">
        <f t="array" ref="AF139">_xlfn.IFS(AF138="","",COUNTIF(休み,AF138)&gt;0,"休",OR(WEEKDAY(AF138)=1,WEEKDAY(AF138)=7),TEXT(AF138,"aaa"),COUNTIF(祝日,AF138)&gt;0,"祝",TRUE,TEXT(AF138,"aaa"))</f>
        <v>日</v>
      </c>
      <c r="AG139" s="187" t="str" cm="1">
        <f t="array" ref="AG139">_xlfn.IFS(AG138="","",COUNTIF(休み,AG138)&gt;0,"休",OR(WEEKDAY(AG138)=1,WEEKDAY(AG138)=7),TEXT(AG138,"aaa"),COUNTIF(祝日,AG138)&gt;0,"祝",TRUE,TEXT(AG138,"aaa"))</f>
        <v>月</v>
      </c>
      <c r="AH139" s="187" t="str" cm="1">
        <f t="array" ref="AH139">_xlfn.IFS(AH138="","",COUNTIF(休み,AH138)&gt;0,"休",OR(WEEKDAY(AH138)=1,WEEKDAY(AH138)=7),TEXT(AH138,"aaa"),COUNTIF(祝日,AH138)&gt;0,"祝",TRUE,TEXT(AH138,"aaa"))</f>
        <v>火</v>
      </c>
      <c r="AI139" s="709"/>
      <c r="AJ139" s="710"/>
      <c r="AK139" s="710"/>
      <c r="AL139" s="711"/>
      <c r="AM139" s="695"/>
      <c r="AN139" s="697"/>
      <c r="AO139" s="700"/>
      <c r="AP139" s="700"/>
      <c r="AQ139" s="713"/>
      <c r="AR139" s="300"/>
      <c r="AS139" s="300"/>
      <c r="AT139" s="300"/>
      <c r="AU139" s="300"/>
      <c r="AV139" s="300"/>
      <c r="AW139" s="300"/>
      <c r="AX139" s="300"/>
      <c r="AY139" s="300"/>
      <c r="AZ139" s="300"/>
      <c r="BA139" s="300"/>
      <c r="BB139" s="300"/>
      <c r="BC139" s="300"/>
      <c r="BD139" s="300"/>
      <c r="BE139" s="300"/>
      <c r="BF139" s="300"/>
      <c r="BG139" s="300"/>
      <c r="BH139" s="300"/>
      <c r="BI139" s="300"/>
      <c r="BJ139" s="300"/>
      <c r="BK139" s="300"/>
      <c r="BL139" s="300"/>
      <c r="BM139" s="300"/>
      <c r="BN139" s="300"/>
      <c r="BO139" s="300"/>
      <c r="BP139" s="300"/>
      <c r="BQ139" s="300"/>
      <c r="BR139" s="188"/>
    </row>
    <row r="140" spans="2:70" s="192" customFormat="1" ht="60" customHeight="1" thickBot="1">
      <c r="B140" s="305" t="s">
        <v>465</v>
      </c>
      <c r="C140" s="272" t="str">
        <f>IF(D137="","","行事")</f>
        <v>行事</v>
      </c>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F140" s="306"/>
      <c r="AG140" s="306"/>
      <c r="AH140" s="307"/>
      <c r="AI140" s="696"/>
      <c r="AJ140" s="699"/>
      <c r="AK140" s="699"/>
      <c r="AL140" s="702"/>
      <c r="AM140" s="695"/>
      <c r="AN140" s="697"/>
      <c r="AO140" s="700"/>
      <c r="AP140" s="700"/>
      <c r="AQ140" s="713"/>
      <c r="AR140" s="300"/>
      <c r="AS140" s="300"/>
      <c r="AT140" s="300"/>
      <c r="AU140" s="300"/>
      <c r="AV140" s="300"/>
      <c r="AW140" s="300"/>
      <c r="AX140" s="300"/>
      <c r="AY140" s="300"/>
      <c r="AZ140" s="300"/>
      <c r="BA140" s="300"/>
      <c r="BB140" s="300"/>
      <c r="BC140" s="300"/>
      <c r="BD140" s="300"/>
      <c r="BE140" s="300"/>
      <c r="BF140" s="300"/>
      <c r="BG140" s="300"/>
      <c r="BH140" s="300"/>
      <c r="BI140" s="300"/>
      <c r="BJ140" s="300"/>
      <c r="BK140" s="300"/>
      <c r="BL140" s="300"/>
      <c r="BM140" s="300"/>
      <c r="BN140" s="300"/>
      <c r="BO140" s="300"/>
      <c r="BP140" s="300"/>
      <c r="BQ140" s="300"/>
      <c r="BR140" s="191"/>
    </row>
    <row r="141" spans="2:70" s="195" customFormat="1" ht="15" customHeight="1">
      <c r="B141" s="719" t="str">
        <f>IF(D137="","",IF($B$21="","",$B$21))</f>
        <v/>
      </c>
      <c r="C141" s="183" t="str">
        <f>IF(D137="","","計画")</f>
        <v>計画</v>
      </c>
      <c r="D141" s="308"/>
      <c r="E141" s="308"/>
      <c r="F141" s="308"/>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08"/>
      <c r="AE141" s="308"/>
      <c r="AF141" s="308"/>
      <c r="AG141" s="308"/>
      <c r="AH141" s="308"/>
      <c r="AI141" s="183">
        <f>IF(D137="","",COUNTIF(D141:AH141,"○"))</f>
        <v>0</v>
      </c>
      <c r="AJ141" s="308">
        <f>IF(D137="","",31-COUNTIF(D139:AH139,"")-COUNTIF(D139:AH139,"休")-COUNTIF(D141:AI141,"/"))</f>
        <v>31</v>
      </c>
      <c r="AK141" s="310">
        <f>IF(D137="","",IFERROR(AI141/AJ141,""))</f>
        <v>0</v>
      </c>
      <c r="AL141" s="311" t="str" cm="1">
        <f t="array" ref="AL141">_xlfn.IFS(OR(D137="",AJ141=0),"",
      COUNTIFS(D139:AH139,"日",D141:AH141,"")+COUNTIFS(D139:AH139,"日",D141:AH141,"○")+COUNTIFS(D139:AH139,"土",D141:AH141,"")+COUNTIFS(D139:AH139,"土",D141:AH141,"○")&lt;=COUNTIF(D141:AH141,"○"),"○",
        AI141/AJ141&gt;=2/7,"○",
         TRUE,"NG")</f>
        <v>NG</v>
      </c>
      <c r="AN141" s="183">
        <f>IF(D137="","",AN126+AI141)</f>
        <v>0</v>
      </c>
      <c r="AO141" s="308">
        <f>IF(D137="","",AO126+AJ141)</f>
        <v>263</v>
      </c>
      <c r="AP141" s="310">
        <f t="shared" ref="AP141:AP150" si="10">IFERROR(AN141/AO141,"")</f>
        <v>0</v>
      </c>
      <c r="AQ141" s="323" t="str">
        <f>IF(D137="","",IF(D152="",IF(AN141/AO141&gt;=2/7,"OK","NG"),"-"))</f>
        <v>-</v>
      </c>
      <c r="AR141" s="297"/>
      <c r="AS141" s="297"/>
      <c r="AT141" s="297"/>
      <c r="AU141" s="297"/>
      <c r="AV141" s="297"/>
      <c r="AW141" s="297"/>
      <c r="AX141" s="297"/>
      <c r="AY141" s="297"/>
      <c r="AZ141" s="297"/>
      <c r="BA141" s="297"/>
      <c r="BB141" s="297"/>
      <c r="BC141" s="297"/>
      <c r="BD141" s="297"/>
      <c r="BE141" s="297"/>
      <c r="BF141" s="297"/>
      <c r="BG141" s="297"/>
      <c r="BH141" s="297"/>
      <c r="BI141" s="297"/>
      <c r="BJ141" s="297"/>
      <c r="BK141" s="297"/>
      <c r="BL141" s="297"/>
      <c r="BM141" s="297"/>
      <c r="BN141" s="297"/>
      <c r="BO141" s="297"/>
      <c r="BP141" s="297"/>
      <c r="BQ141" s="297"/>
      <c r="BR141" s="196"/>
    </row>
    <row r="142" spans="2:70" s="195" customFormat="1" ht="15" customHeight="1" thickBot="1">
      <c r="B142" s="720"/>
      <c r="C142" s="197" t="str">
        <f>IF(D137="","","実施")</f>
        <v>実施</v>
      </c>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7">
        <f>IF(D137="","",COUNTIF(D142:AH142,"●"))</f>
        <v>0</v>
      </c>
      <c r="AJ142" s="198">
        <f>IF(D137="","",31-COUNTIF(D139:AH139,"")-COUNTIF(D139:AH139,"休")-COUNTIF(D142:AI142,"/"))</f>
        <v>31</v>
      </c>
      <c r="AK142" s="199">
        <f>IF(D137="","",IFERROR(AI142/AJ142,""))</f>
        <v>0</v>
      </c>
      <c r="AL142" s="298" t="str" cm="1">
        <f t="array" ref="AL142">_xlfn.IFS(OR(D137="",AJ142=0),"",
      COUNTIFS(D139:AH139,"日",D142:AH142,"")+COUNTIFS(D139:AH139,"日",D142:AH142,"●")+COUNTIFS(D139:AH139,"土",D142:AH142,"")+COUNTIFS(D139:AH139,"土",D142:AH142,"●")&lt;=COUNTIF(D142:AH142,"●"),"○",
        AI142/AJ142&gt;=2/7,"○",
         TRUE,"NG")</f>
        <v>NG</v>
      </c>
      <c r="AN142" s="197">
        <f>IF(D137="","",AN127+AI142)</f>
        <v>0</v>
      </c>
      <c r="AO142" s="198">
        <f>IF(D137="","",AO127+AJ142)</f>
        <v>263</v>
      </c>
      <c r="AP142" s="199">
        <f t="shared" si="10"/>
        <v>0</v>
      </c>
      <c r="AQ142" s="302" t="str">
        <f>IF(D137="","",IF(D152="",IF(AN142/AO142&gt;=2/7,"OK","NG"),"-"))</f>
        <v>-</v>
      </c>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188"/>
    </row>
    <row r="143" spans="2:70" s="195" customFormat="1" ht="15" customHeight="1">
      <c r="B143" s="719" t="str">
        <f>IF(D137="","",IF($B$23="","",$B$23))</f>
        <v/>
      </c>
      <c r="C143" s="184" t="str">
        <f>IF(D137="","","計画")</f>
        <v>計画</v>
      </c>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84">
        <f>IF(D137="","",COUNTIF(D143:AH143,"○"))</f>
        <v>0</v>
      </c>
      <c r="AJ143" s="193">
        <f>IF(D137="","",31-COUNTIF(D139:AH139,"")-COUNTIF(D139:AH139,"休")-COUNTIF(D143:AI143,"/"))</f>
        <v>31</v>
      </c>
      <c r="AK143" s="194">
        <f>IF(D137="","",IFERROR(AI143/AJ143,""))</f>
        <v>0</v>
      </c>
      <c r="AL143" s="295" t="str" cm="1">
        <f t="array" ref="AL143">_xlfn.IFS(OR(D137="",AJ143=0),"",
      COUNTIFS(D139:AH139,"日",D143:AH143,"")+COUNTIFS(D139:AH139,"日",D143:AH143,"○")+COUNTIFS(D139:AH139,"土",D143:AH143,"")+COUNTIFS(D139:AH139,"土",D143:AH143,"○")&lt;=COUNTIF(D143:AH143,"○"),"○",
        AI143/AJ143&gt;=2/7,"○",
         TRUE,"NG")</f>
        <v>NG</v>
      </c>
      <c r="AN143" s="184">
        <f>IF(D137="","",AN128+AI143)</f>
        <v>0</v>
      </c>
      <c r="AO143" s="193">
        <f>IF(D137="","",AO128+AJ143)</f>
        <v>263</v>
      </c>
      <c r="AP143" s="194">
        <f t="shared" si="10"/>
        <v>0</v>
      </c>
      <c r="AQ143" s="301" t="str">
        <f>IF(D137="","",IF(D152="",IF(AN143/AO143&gt;=2/7,"OK","NG"),"-"))</f>
        <v>-</v>
      </c>
      <c r="AR143" s="297"/>
      <c r="AS143" s="297"/>
      <c r="AT143" s="297"/>
      <c r="AU143" s="297"/>
      <c r="AV143" s="297"/>
      <c r="AW143" s="297"/>
      <c r="AX143" s="297"/>
      <c r="AY143" s="297"/>
      <c r="AZ143" s="297"/>
      <c r="BA143" s="297"/>
      <c r="BB143" s="297"/>
      <c r="BC143" s="297"/>
      <c r="BD143" s="297"/>
      <c r="BE143" s="297"/>
      <c r="BF143" s="297"/>
      <c r="BG143" s="297"/>
      <c r="BH143" s="297"/>
      <c r="BI143" s="297"/>
      <c r="BJ143" s="297"/>
      <c r="BK143" s="297"/>
      <c r="BL143" s="297"/>
      <c r="BM143" s="297"/>
      <c r="BN143" s="297"/>
      <c r="BO143" s="297"/>
      <c r="BP143" s="297"/>
      <c r="BQ143" s="297"/>
      <c r="BR143" s="196"/>
    </row>
    <row r="144" spans="2:70" s="195" customFormat="1" ht="15" customHeight="1" thickBot="1">
      <c r="B144" s="720"/>
      <c r="C144" s="197" t="str">
        <f>IF(D137="","","実施")</f>
        <v>実施</v>
      </c>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7">
        <f>IF(D137="","",COUNTIF(D144:AH144,"●"))</f>
        <v>0</v>
      </c>
      <c r="AJ144" s="198">
        <f>IF(D137="","",31-COUNTIF(D139:AH139,"")-COUNTIF(D139:AH139,"休")-COUNTIF(D144:AI144,"/"))</f>
        <v>31</v>
      </c>
      <c r="AK144" s="199">
        <f>IF(D137="","",IFERROR(AI144/AJ144,""))</f>
        <v>0</v>
      </c>
      <c r="AL144" s="298" t="str" cm="1">
        <f t="array" ref="AL144">_xlfn.IFS(OR(D137="",AJ144=0),"",
      COUNTIFS(D139:AH139,"日",D144:AH144,"")+COUNTIFS(D139:AH139,"日",D144:AH144,"●")+COUNTIFS(D139:AH139,"土",D144:AH144,"")+COUNTIFS(D139:AH139,"土",D144:AH144,"●")&lt;=COUNTIF(D144:AH144,"●"),"○",
        AI144/AJ144&gt;=2/7,"○",
         TRUE,"NG")</f>
        <v>NG</v>
      </c>
      <c r="AN144" s="197">
        <f>IF(D137="","",AN129+AI144)</f>
        <v>0</v>
      </c>
      <c r="AO144" s="198">
        <f>IF(D137="","",AO129+AJ144)</f>
        <v>263</v>
      </c>
      <c r="AP144" s="199">
        <f t="shared" si="10"/>
        <v>0</v>
      </c>
      <c r="AQ144" s="302" t="str">
        <f>IF(D137="","",IF(D152="",IF(AN144/AO144&gt;=2/7,"OK","NG"),"-"))</f>
        <v>-</v>
      </c>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188"/>
    </row>
    <row r="145" spans="2:70" s="195" customFormat="1" ht="15" customHeight="1">
      <c r="B145" s="719" t="str">
        <f>IF(D137="","",IF($B$25="","",$B$25))</f>
        <v/>
      </c>
      <c r="C145" s="184" t="str">
        <f>IF(D137="","","計画")</f>
        <v>計画</v>
      </c>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84">
        <f>IF(D137="","",COUNTIF(D145:AH145,"○"))</f>
        <v>0</v>
      </c>
      <c r="AJ145" s="193">
        <f>IF(D137="","",31-COUNTIF(D139:AH139,"")-COUNTIF(D139:AH139,"休")-COUNTIF(D145:AI145,"/"))</f>
        <v>31</v>
      </c>
      <c r="AK145" s="194">
        <f>IF(D137="","",IFERROR(AI145/AJ145,""))</f>
        <v>0</v>
      </c>
      <c r="AL145" s="295" t="str" cm="1">
        <f t="array" ref="AL145">_xlfn.IFS(OR(D137="",AJ145=0),"",
      COUNTIFS(D139:AH139,"日",D145:AH145,"")+COUNTIFS(D139:AH139,"日",D145:AH145,"○")+COUNTIFS(D139:AH139,"土",D145:AH145,"")+COUNTIFS(D139:AH139,"土",D145:AH145,"○")&lt;=COUNTIF(D145:AH145,"○"),"○",
        AI145/AJ145&gt;=2/7,"○",
         TRUE,"NG")</f>
        <v>NG</v>
      </c>
      <c r="AN145" s="184">
        <f>IF(D137="","",AN130+AI145)</f>
        <v>0</v>
      </c>
      <c r="AO145" s="193">
        <f>IF(D137="","",AO130+AJ145)</f>
        <v>263</v>
      </c>
      <c r="AP145" s="194">
        <f t="shared" si="10"/>
        <v>0</v>
      </c>
      <c r="AQ145" s="301" t="str">
        <f>IF(D137="","",IF(D152="",IF(AN145/AO145&gt;=2/7,"OK","NG"),"-"))</f>
        <v>-</v>
      </c>
      <c r="AR145" s="297"/>
      <c r="AS145" s="297"/>
      <c r="AT145" s="297"/>
      <c r="AU145" s="297"/>
      <c r="AV145" s="297"/>
      <c r="AW145" s="297"/>
      <c r="AX145" s="297"/>
      <c r="AY145" s="297"/>
      <c r="AZ145" s="297"/>
      <c r="BA145" s="297"/>
      <c r="BB145" s="297"/>
      <c r="BC145" s="297"/>
      <c r="BD145" s="297"/>
      <c r="BE145" s="297"/>
      <c r="BF145" s="297"/>
      <c r="BG145" s="297"/>
      <c r="BH145" s="297"/>
      <c r="BI145" s="297"/>
      <c r="BJ145" s="297"/>
      <c r="BK145" s="297"/>
      <c r="BL145" s="297"/>
      <c r="BM145" s="297"/>
      <c r="BN145" s="297"/>
      <c r="BO145" s="297"/>
      <c r="BP145" s="297"/>
      <c r="BQ145" s="297"/>
      <c r="BR145" s="196"/>
    </row>
    <row r="146" spans="2:70" s="195" customFormat="1" ht="15" customHeight="1" thickBot="1">
      <c r="B146" s="720"/>
      <c r="C146" s="197" t="str">
        <f>IF(D137="","","実施")</f>
        <v>実施</v>
      </c>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7">
        <f>IF(D137="","",COUNTIF(D146:AH146,"●"))</f>
        <v>0</v>
      </c>
      <c r="AJ146" s="198">
        <f>IF(D137="","",31-COUNTIF(D139:AH139,"")-COUNTIF(D139:AH139,"休")-COUNTIF(D146:AI146,"/"))</f>
        <v>31</v>
      </c>
      <c r="AK146" s="199">
        <f>IF(D137="","",IFERROR(AI146/AJ146,""))</f>
        <v>0</v>
      </c>
      <c r="AL146" s="298" t="str" cm="1">
        <f t="array" ref="AL146">_xlfn.IFS(OR(D137="",AJ146=0),"",
      COUNTIFS(D139:AH139,"日",D146:AH146,"")+COUNTIFS(D139:AH139,"日",D146:AH146,"●")+COUNTIFS(D139:AH139,"土",D146:AH146,"")+COUNTIFS(D139:AH139,"土",D146:AH146,"●")&lt;=COUNTIF(D146:AH146,"●"),"○",
        AI146/AJ146&gt;=2/7,"○",
         TRUE,"NG")</f>
        <v>NG</v>
      </c>
      <c r="AN146" s="197">
        <f>IF(D137="","",AN131+AI146)</f>
        <v>0</v>
      </c>
      <c r="AO146" s="198">
        <f>IF(D137="","",AO131+AJ146)</f>
        <v>263</v>
      </c>
      <c r="AP146" s="199">
        <f t="shared" si="10"/>
        <v>0</v>
      </c>
      <c r="AQ146" s="302" t="str">
        <f>IF(D137="","",IF(D152="",IF(AN146/AO146&gt;=2/7,"OK","NG"),"-"))</f>
        <v>-</v>
      </c>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188"/>
    </row>
    <row r="147" spans="2:70" s="195" customFormat="1" ht="15" customHeight="1">
      <c r="B147" s="719" t="str">
        <f>IF(D137="","",IF($B$27="","",$B$27))</f>
        <v/>
      </c>
      <c r="C147" s="184" t="str">
        <f>IF(D137="","","計画")</f>
        <v>計画</v>
      </c>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84">
        <f>IF(D137="","",COUNTIF(D147:AH147,"○"))</f>
        <v>0</v>
      </c>
      <c r="AJ147" s="193">
        <f>IF(D137="","",31-COUNTIF(D139:AH139,"")-COUNTIF(D139:AH139,"休")-COUNTIF(D147:AI147,"/"))</f>
        <v>31</v>
      </c>
      <c r="AK147" s="194">
        <f>IF(D137="","",IFERROR(AI147/AJ147,""))</f>
        <v>0</v>
      </c>
      <c r="AL147" s="295" t="str" cm="1">
        <f t="array" ref="AL147">_xlfn.IFS(OR(D137="",AJ147=0),"",
      COUNTIFS(D139:AH139,"日",D147:AH147,"")+COUNTIFS(D139:AH139,"日",D147:AH147,"○")+COUNTIFS(D139:AH139,"土",D147:AH147,"")+COUNTIFS(D139:AH139,"土",D147:AH147,"○")&lt;=COUNTIF(D147:AH147,"○"),"○",
        AI147/AJ147&gt;=2/7,"○",
         TRUE,"NG")</f>
        <v>NG</v>
      </c>
      <c r="AN147" s="184">
        <f>IF(D137="","",AN132+AI147)</f>
        <v>0</v>
      </c>
      <c r="AO147" s="193">
        <f>IF(D137="","",AO132+AJ147)</f>
        <v>263</v>
      </c>
      <c r="AP147" s="194">
        <f t="shared" si="10"/>
        <v>0</v>
      </c>
      <c r="AQ147" s="301" t="str">
        <f>IF(D137="","",IF(D152="",IF(AN147/AO147&gt;=2/7,"OK","NG"),"-"))</f>
        <v>-</v>
      </c>
      <c r="AR147" s="297"/>
      <c r="AS147" s="297"/>
      <c r="AT147" s="297"/>
      <c r="AU147" s="297"/>
      <c r="AV147" s="297"/>
      <c r="AW147" s="297"/>
      <c r="AX147" s="297"/>
      <c r="AY147" s="297"/>
      <c r="AZ147" s="297"/>
      <c r="BA147" s="297"/>
      <c r="BB147" s="297"/>
      <c r="BC147" s="297"/>
      <c r="BD147" s="297"/>
      <c r="BE147" s="297"/>
      <c r="BF147" s="297"/>
      <c r="BG147" s="297"/>
      <c r="BH147" s="297"/>
      <c r="BI147" s="297"/>
      <c r="BJ147" s="297"/>
      <c r="BK147" s="297"/>
      <c r="BL147" s="297"/>
      <c r="BM147" s="297"/>
      <c r="BN147" s="297"/>
      <c r="BO147" s="297"/>
      <c r="BP147" s="297"/>
      <c r="BQ147" s="297"/>
      <c r="BR147" s="196"/>
    </row>
    <row r="148" spans="2:70" s="195" customFormat="1" ht="15" customHeight="1" thickBot="1">
      <c r="B148" s="720"/>
      <c r="C148" s="197" t="str">
        <f>IF(D137="","","実施")</f>
        <v>実施</v>
      </c>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7">
        <f>IF(D137="","",COUNTIF(D148:AH148,"●"))</f>
        <v>0</v>
      </c>
      <c r="AJ148" s="198">
        <f>IF(D137="","",31-COUNTIF(D139:AH139,"")-COUNTIF(D139:AH139,"休")-COUNTIF(D148:AI148,"/"))</f>
        <v>31</v>
      </c>
      <c r="AK148" s="199">
        <f>IF(D137="","",IFERROR(AI148/AJ148,""))</f>
        <v>0</v>
      </c>
      <c r="AL148" s="298" t="str" cm="1">
        <f t="array" ref="AL148">_xlfn.IFS(OR(D137="",AJ148=0),"",
      COUNTIFS(D139:AH139,"日",D148:AH148,"")+COUNTIFS(D139:AH139,"日",D148:AH148,"●")+COUNTIFS(D139:AH139,"土",D148:AH148,"")+COUNTIFS(D139:AH139,"土",D148:AH148,"●")&lt;=COUNTIF(D148:AH148,"●"),"○",
        AI148/AJ148&gt;=2/7,"○",
         TRUE,"NG")</f>
        <v>NG</v>
      </c>
      <c r="AN148" s="197">
        <f>IF(D137="","",AN133+AI148)</f>
        <v>0</v>
      </c>
      <c r="AO148" s="198">
        <f>IF(D137="","",AO133+AJ148)</f>
        <v>263</v>
      </c>
      <c r="AP148" s="199">
        <f t="shared" si="10"/>
        <v>0</v>
      </c>
      <c r="AQ148" s="302" t="str">
        <f>IF(D137="","",IF(D152="",IF(AN148/AO148&gt;=2/7,"OK","NG"),"-"))</f>
        <v>-</v>
      </c>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188"/>
    </row>
    <row r="149" spans="2:70" s="195" customFormat="1" ht="15" customHeight="1">
      <c r="B149" s="719" t="str">
        <f>IF(D137="","",IF($B$29="","",$B$29))</f>
        <v/>
      </c>
      <c r="C149" s="184" t="str">
        <f>IF(D137="","","計画")</f>
        <v>計画</v>
      </c>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84">
        <f>IF(D137="","",COUNTIF(D149:AH149,"○"))</f>
        <v>0</v>
      </c>
      <c r="AJ149" s="193">
        <f>IF(D137="","",31-COUNTIF(D139:AH139,"")-COUNTIF(D139:AH139,"休")-COUNTIF(D149:AI149,"/"))</f>
        <v>31</v>
      </c>
      <c r="AK149" s="194">
        <f>IF(D137="","",IFERROR(AI149/AJ149,""))</f>
        <v>0</v>
      </c>
      <c r="AL149" s="295" t="str" cm="1">
        <f t="array" ref="AL149">_xlfn.IFS(OR(D137="",AJ149=0),"",
      COUNTIFS(D139:AH139,"日",D149:AH149,"")+COUNTIFS(D139:AH139,"日",D149:AH149,"○")+COUNTIFS(D139:AH139,"土",D149:AH149,"")+COUNTIFS(D139:AH139,"土",D149:AH149,"○")&lt;=COUNTIF(D149:AH149,"○"),"○",
        AI149/AJ149&gt;=2/7,"○",
         TRUE,"NG")</f>
        <v>NG</v>
      </c>
      <c r="AN149" s="184">
        <f>IF(D137="","",AN134+AI149)</f>
        <v>0</v>
      </c>
      <c r="AO149" s="193">
        <f>IF(D137="","",AO134+AJ149)</f>
        <v>263</v>
      </c>
      <c r="AP149" s="194">
        <f t="shared" si="10"/>
        <v>0</v>
      </c>
      <c r="AQ149" s="301" t="str">
        <f>IF(D137="","",IF(D152="",IF(AN149/AO149&gt;=2/7,"OK","NG"),"-"))</f>
        <v>-</v>
      </c>
      <c r="AR149" s="297"/>
      <c r="AS149" s="297"/>
      <c r="AT149" s="297"/>
      <c r="AU149" s="297"/>
      <c r="AV149" s="297"/>
      <c r="AW149" s="297"/>
      <c r="AX149" s="297"/>
      <c r="AY149" s="297"/>
      <c r="AZ149" s="297"/>
      <c r="BA149" s="297"/>
      <c r="BB149" s="297"/>
      <c r="BC149" s="297"/>
      <c r="BD149" s="297"/>
      <c r="BE149" s="297"/>
      <c r="BF149" s="297"/>
      <c r="BG149" s="297"/>
      <c r="BH149" s="297"/>
      <c r="BI149" s="297"/>
      <c r="BJ149" s="297"/>
      <c r="BK149" s="297"/>
      <c r="BL149" s="297"/>
      <c r="BM149" s="297"/>
      <c r="BN149" s="297"/>
      <c r="BO149" s="297"/>
      <c r="BP149" s="297"/>
      <c r="BQ149" s="297"/>
      <c r="BR149" s="196"/>
    </row>
    <row r="150" spans="2:70" s="195" customFormat="1" ht="15" customHeight="1" thickBot="1">
      <c r="B150" s="720"/>
      <c r="C150" s="197" t="str">
        <f>IF(D137="","","実施")</f>
        <v>実施</v>
      </c>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7">
        <f>IF(D137="","",COUNTIF(D150:AH150,"●"))</f>
        <v>0</v>
      </c>
      <c r="AJ150" s="198">
        <f>IF(D137="","",31-COUNTIF(D139:AH139,"")-COUNTIF(D139:AH139,"休")-COUNTIF(D150:AI150,"/"))</f>
        <v>31</v>
      </c>
      <c r="AK150" s="199">
        <f>IF(D137="","",IFERROR(AI150/AJ150,""))</f>
        <v>0</v>
      </c>
      <c r="AL150" s="298" t="str" cm="1">
        <f t="array" ref="AL150">_xlfn.IFS(OR(D137="",AJ150=0),"",
      COUNTIFS(D139:AH139,"日",D150:AH150,"")+COUNTIFS(D139:AH139,"日",D150:AH150,"●")+COUNTIFS(D139:AH139,"土",D150:AH150,"")+COUNTIFS(D139:AH139,"土",D150:AH150,"●")&lt;=COUNTIF(D150:AH150,"●"),"○",
        AI150/AJ150&gt;=2/7,"○",
         TRUE,"NG")</f>
        <v>NG</v>
      </c>
      <c r="AN150" s="197">
        <f>IF(D137="","",AN135+AI150)</f>
        <v>0</v>
      </c>
      <c r="AO150" s="198">
        <f>IF(D137="","",AO135+AJ150)</f>
        <v>263</v>
      </c>
      <c r="AP150" s="199">
        <f t="shared" si="10"/>
        <v>0</v>
      </c>
      <c r="AQ150" s="302" t="str">
        <f>IF(D137="","",IF(D152="",IF(AN150/AO150&gt;=2/7,"OK","NG"),"-"))</f>
        <v>-</v>
      </c>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188"/>
    </row>
    <row r="151" spans="2:70" ht="18" customHeight="1" thickBot="1">
      <c r="AQ151" s="195"/>
      <c r="AR151" s="195"/>
      <c r="AS151" s="195"/>
      <c r="AT151" s="195"/>
      <c r="AU151" s="195"/>
      <c r="AV151" s="195"/>
      <c r="AW151" s="195"/>
      <c r="AX151" s="195"/>
      <c r="AY151" s="195"/>
      <c r="AZ151" s="195"/>
      <c r="BA151" s="195"/>
      <c r="BB151" s="195"/>
      <c r="BC151" s="195"/>
      <c r="BD151" s="195"/>
      <c r="BE151" s="195"/>
      <c r="BF151" s="195"/>
      <c r="BG151" s="195"/>
      <c r="BH151" s="195"/>
      <c r="BI151" s="195"/>
      <c r="BJ151" s="195"/>
      <c r="BK151" s="195"/>
      <c r="BL151" s="195"/>
      <c r="BM151" s="195"/>
      <c r="BN151" s="195"/>
      <c r="BO151" s="195"/>
      <c r="BP151" s="195"/>
      <c r="BQ151" s="195"/>
      <c r="BR151" s="200"/>
    </row>
    <row r="152" spans="2:70" ht="16.899999999999999" customHeight="1">
      <c r="C152" s="183" t="str">
        <f>IF(D152="","","月")</f>
        <v>月</v>
      </c>
      <c r="D152" s="689">
        <f>IFERROR(IF(EOMONTH(D137,0)+1&gt;$K$5,"",EOMONTH(D137,0)+1),"")</f>
        <v>46113</v>
      </c>
      <c r="E152" s="690"/>
      <c r="F152" s="690"/>
      <c r="G152" s="690"/>
      <c r="H152" s="690"/>
      <c r="I152" s="690"/>
      <c r="J152" s="690"/>
      <c r="K152" s="690"/>
      <c r="L152" s="690"/>
      <c r="M152" s="690"/>
      <c r="N152" s="690"/>
      <c r="O152" s="690"/>
      <c r="P152" s="690"/>
      <c r="Q152" s="690"/>
      <c r="R152" s="690"/>
      <c r="S152" s="690"/>
      <c r="T152" s="690"/>
      <c r="U152" s="690"/>
      <c r="V152" s="690"/>
      <c r="W152" s="690"/>
      <c r="X152" s="690"/>
      <c r="Y152" s="690"/>
      <c r="Z152" s="690"/>
      <c r="AA152" s="690"/>
      <c r="AB152" s="690"/>
      <c r="AC152" s="690"/>
      <c r="AD152" s="690"/>
      <c r="AE152" s="690"/>
      <c r="AF152" s="690"/>
      <c r="AG152" s="690"/>
      <c r="AH152" s="690"/>
      <c r="AI152" s="691" t="str">
        <f>IF(D152="","","月単位")</f>
        <v>月単位</v>
      </c>
      <c r="AJ152" s="692"/>
      <c r="AK152" s="692"/>
      <c r="AL152" s="693"/>
      <c r="AM152" s="694"/>
      <c r="AN152" s="706" t="str">
        <f>IF(D152="","","累計")</f>
        <v>累計</v>
      </c>
      <c r="AO152" s="707"/>
      <c r="AP152" s="707"/>
      <c r="AQ152" s="708"/>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c r="BM152" s="293"/>
      <c r="BN152" s="293"/>
      <c r="BO152" s="293"/>
      <c r="BP152" s="293"/>
      <c r="BQ152" s="293"/>
    </row>
    <row r="153" spans="2:70" ht="15" customHeight="1">
      <c r="C153" s="184" t="str">
        <f>IF(D152="","","日")</f>
        <v>日</v>
      </c>
      <c r="D153" s="185" cm="1">
        <f t="array" ref="D153">_xlfn.IFS($D152="","",
  $D152+COLUMN(D153)-COLUMN($C153)-1&gt;$K$5,"",
   $D152+COLUMN(D153)-COLUMN($C153)-1&gt;=EOMONTH($D152,0)+1,"",
    TRUE,$D152+COLUMN(D153)-COLUMN($C153)-1)</f>
        <v>46113</v>
      </c>
      <c r="E153" s="185" cm="1">
        <f t="array" ref="E153">_xlfn.IFS($D152="","",
  $D152+COLUMN(E153)-COLUMN($C153)-1&gt;$K$5,"",
   $D152+COLUMN(E153)-COLUMN($C153)-1&gt;=EOMONTH($D152,0)+1,"",
    TRUE,$D152+COLUMN(E153)-COLUMN($C153)-1)</f>
        <v>46114</v>
      </c>
      <c r="F153" s="185" cm="1">
        <f t="array" ref="F153">_xlfn.IFS($D152="","",
  $D152+COLUMN(F153)-COLUMN($C153)-1&gt;$K$5,"",
   $D152+COLUMN(F153)-COLUMN($C153)-1&gt;=EOMONTH($D152,0)+1,"",
    TRUE,$D152+COLUMN(F153)-COLUMN($C153)-1)</f>
        <v>46115</v>
      </c>
      <c r="G153" s="185" cm="1">
        <f t="array" ref="G153">_xlfn.IFS($D152="","",
  $D152+COLUMN(G153)-COLUMN($C153)-1&gt;$K$5,"",
   $D152+COLUMN(G153)-COLUMN($C153)-1&gt;=EOMONTH($D152,0)+1,"",
    TRUE,$D152+COLUMN(G153)-COLUMN($C153)-1)</f>
        <v>46116</v>
      </c>
      <c r="H153" s="185" cm="1">
        <f t="array" ref="H153">_xlfn.IFS($D152="","",
  $D152+COLUMN(H153)-COLUMN($C153)-1&gt;$K$5,"",
   $D152+COLUMN(H153)-COLUMN($C153)-1&gt;=EOMONTH($D152,0)+1,"",
    TRUE,$D152+COLUMN(H153)-COLUMN($C153)-1)</f>
        <v>46117</v>
      </c>
      <c r="I153" s="185" cm="1">
        <f t="array" ref="I153">_xlfn.IFS($D152="","",
  $D152+COLUMN(I153)-COLUMN($C153)-1&gt;$K$5,"",
   $D152+COLUMN(I153)-COLUMN($C153)-1&gt;=EOMONTH($D152,0)+1,"",
    TRUE,$D152+COLUMN(I153)-COLUMN($C153)-1)</f>
        <v>46118</v>
      </c>
      <c r="J153" s="185" cm="1">
        <f t="array" ref="J153">_xlfn.IFS($D152="","",
  $D152+COLUMN(J153)-COLUMN($C153)-1&gt;$K$5,"",
   $D152+COLUMN(J153)-COLUMN($C153)-1&gt;=EOMONTH($D152,0)+1,"",
    TRUE,$D152+COLUMN(J153)-COLUMN($C153)-1)</f>
        <v>46119</v>
      </c>
      <c r="K153" s="185" cm="1">
        <f t="array" ref="K153">_xlfn.IFS($D152="","",
  $D152+COLUMN(K153)-COLUMN($C153)-1&gt;$K$5,"",
   $D152+COLUMN(K153)-COLUMN($C153)-1&gt;=EOMONTH($D152,0)+1,"",
    TRUE,$D152+COLUMN(K153)-COLUMN($C153)-1)</f>
        <v>46120</v>
      </c>
      <c r="L153" s="185" cm="1">
        <f t="array" ref="L153">_xlfn.IFS($D152="","",
  $D152+COLUMN(L153)-COLUMN($C153)-1&gt;$K$5,"",
   $D152+COLUMN(L153)-COLUMN($C153)-1&gt;=EOMONTH($D152,0)+1,"",
    TRUE,$D152+COLUMN(L153)-COLUMN($C153)-1)</f>
        <v>46121</v>
      </c>
      <c r="M153" s="185" cm="1">
        <f t="array" ref="M153">_xlfn.IFS($D152="","",
  $D152+COLUMN(M153)-COLUMN($C153)-1&gt;$K$5,"",
   $D152+COLUMN(M153)-COLUMN($C153)-1&gt;=EOMONTH($D152,0)+1,"",
    TRUE,$D152+COLUMN(M153)-COLUMN($C153)-1)</f>
        <v>46122</v>
      </c>
      <c r="N153" s="185" cm="1">
        <f t="array" ref="N153">_xlfn.IFS($D152="","",
  $D152+COLUMN(N153)-COLUMN($C153)-1&gt;$K$5,"",
   $D152+COLUMN(N153)-COLUMN($C153)-1&gt;=EOMONTH($D152,0)+1,"",
    TRUE,$D152+COLUMN(N153)-COLUMN($C153)-1)</f>
        <v>46123</v>
      </c>
      <c r="O153" s="185" cm="1">
        <f t="array" ref="O153">_xlfn.IFS($D152="","",
  $D152+COLUMN(O153)-COLUMN($C153)-1&gt;$K$5,"",
   $D152+COLUMN(O153)-COLUMN($C153)-1&gt;=EOMONTH($D152,0)+1,"",
    TRUE,$D152+COLUMN(O153)-COLUMN($C153)-1)</f>
        <v>46124</v>
      </c>
      <c r="P153" s="185" cm="1">
        <f t="array" ref="P153">_xlfn.IFS($D152="","",
  $D152+COLUMN(P153)-COLUMN($C153)-1&gt;$K$5,"",
   $D152+COLUMN(P153)-COLUMN($C153)-1&gt;=EOMONTH($D152,0)+1,"",
    TRUE,$D152+COLUMN(P153)-COLUMN($C153)-1)</f>
        <v>46125</v>
      </c>
      <c r="Q153" s="185" cm="1">
        <f t="array" ref="Q153">_xlfn.IFS($D152="","",
  $D152+COLUMN(Q153)-COLUMN($C153)-1&gt;$K$5,"",
   $D152+COLUMN(Q153)-COLUMN($C153)-1&gt;=EOMONTH($D152,0)+1,"",
    TRUE,$D152+COLUMN(Q153)-COLUMN($C153)-1)</f>
        <v>46126</v>
      </c>
      <c r="R153" s="185" cm="1">
        <f t="array" ref="R153">_xlfn.IFS($D152="","",
  $D152+COLUMN(R153)-COLUMN($C153)-1&gt;$K$5,"",
   $D152+COLUMN(R153)-COLUMN($C153)-1&gt;=EOMONTH($D152,0)+1,"",
    TRUE,$D152+COLUMN(R153)-COLUMN($C153)-1)</f>
        <v>46127</v>
      </c>
      <c r="S153" s="185" cm="1">
        <f t="array" ref="S153">_xlfn.IFS($D152="","",
  $D152+COLUMN(S153)-COLUMN($C153)-1&gt;$K$5,"",
   $D152+COLUMN(S153)-COLUMN($C153)-1&gt;=EOMONTH($D152,0)+1,"",
    TRUE,$D152+COLUMN(S153)-COLUMN($C153)-1)</f>
        <v>46128</v>
      </c>
      <c r="T153" s="185" cm="1">
        <f t="array" ref="T153">_xlfn.IFS($D152="","",
  $D152+COLUMN(T153)-COLUMN($C153)-1&gt;$K$5,"",
   $D152+COLUMN(T153)-COLUMN($C153)-1&gt;=EOMONTH($D152,0)+1,"",
    TRUE,$D152+COLUMN(T153)-COLUMN($C153)-1)</f>
        <v>46129</v>
      </c>
      <c r="U153" s="185" cm="1">
        <f t="array" ref="U153">_xlfn.IFS($D152="","",
  $D152+COLUMN(U153)-COLUMN($C153)-1&gt;$K$5,"",
   $D152+COLUMN(U153)-COLUMN($C153)-1&gt;=EOMONTH($D152,0)+1,"",
    TRUE,$D152+COLUMN(U153)-COLUMN($C153)-1)</f>
        <v>46130</v>
      </c>
      <c r="V153" s="185" cm="1">
        <f t="array" ref="V153">_xlfn.IFS($D152="","",
  $D152+COLUMN(V153)-COLUMN($C153)-1&gt;$K$5,"",
   $D152+COLUMN(V153)-COLUMN($C153)-1&gt;=EOMONTH($D152,0)+1,"",
    TRUE,$D152+COLUMN(V153)-COLUMN($C153)-1)</f>
        <v>46131</v>
      </c>
      <c r="W153" s="185" cm="1">
        <f t="array" ref="W153">_xlfn.IFS($D152="","",
  $D152+COLUMN(W153)-COLUMN($C153)-1&gt;$K$5,"",
   $D152+COLUMN(W153)-COLUMN($C153)-1&gt;=EOMONTH($D152,0)+1,"",
    TRUE,$D152+COLUMN(W153)-COLUMN($C153)-1)</f>
        <v>46132</v>
      </c>
      <c r="X153" s="185" cm="1">
        <f t="array" ref="X153">_xlfn.IFS($D152="","",
  $D152+COLUMN(X153)-COLUMN($C153)-1&gt;$K$5,"",
   $D152+COLUMN(X153)-COLUMN($C153)-1&gt;=EOMONTH($D152,0)+1,"",
    TRUE,$D152+COLUMN(X153)-COLUMN($C153)-1)</f>
        <v>46133</v>
      </c>
      <c r="Y153" s="185" cm="1">
        <f t="array" ref="Y153">_xlfn.IFS($D152="","",
  $D152+COLUMN(Y153)-COLUMN($C153)-1&gt;$K$5,"",
   $D152+COLUMN(Y153)-COLUMN($C153)-1&gt;=EOMONTH($D152,0)+1,"",
    TRUE,$D152+COLUMN(Y153)-COLUMN($C153)-1)</f>
        <v>46134</v>
      </c>
      <c r="Z153" s="185" cm="1">
        <f t="array" ref="Z153">_xlfn.IFS($D152="","",
  $D152+COLUMN(Z153)-COLUMN($C153)-1&gt;$K$5,"",
   $D152+COLUMN(Z153)-COLUMN($C153)-1&gt;=EOMONTH($D152,0)+1,"",
    TRUE,$D152+COLUMN(Z153)-COLUMN($C153)-1)</f>
        <v>46135</v>
      </c>
      <c r="AA153" s="185" cm="1">
        <f t="array" ref="AA153">_xlfn.IFS($D152="","",
  $D152+COLUMN(AA153)-COLUMN($C153)-1&gt;$K$5,"",
   $D152+COLUMN(AA153)-COLUMN($C153)-1&gt;=EOMONTH($D152,0)+1,"",
    TRUE,$D152+COLUMN(AA153)-COLUMN($C153)-1)</f>
        <v>46136</v>
      </c>
      <c r="AB153" s="185" cm="1">
        <f t="array" ref="AB153">_xlfn.IFS($D152="","",
  $D152+COLUMN(AB153)-COLUMN($C153)-1&gt;$K$5,"",
   $D152+COLUMN(AB153)-COLUMN($C153)-1&gt;=EOMONTH($D152,0)+1,"",
    TRUE,$D152+COLUMN(AB153)-COLUMN($C153)-1)</f>
        <v>46137</v>
      </c>
      <c r="AC153" s="185" cm="1">
        <f t="array" ref="AC153">_xlfn.IFS($D152="","",
  $D152+COLUMN(AC153)-COLUMN($C153)-1&gt;$K$5,"",
   $D152+COLUMN(AC153)-COLUMN($C153)-1&gt;=EOMONTH($D152,0)+1,"",
    TRUE,$D152+COLUMN(AC153)-COLUMN($C153)-1)</f>
        <v>46138</v>
      </c>
      <c r="AD153" s="185" cm="1">
        <f t="array" ref="AD153">_xlfn.IFS($D152="","",
  $D152+COLUMN(AD153)-COLUMN($C153)-1&gt;$K$5,"",
   $D152+COLUMN(AD153)-COLUMN($C153)-1&gt;=EOMONTH($D152,0)+1,"",
    TRUE,$D152+COLUMN(AD153)-COLUMN($C153)-1)</f>
        <v>46139</v>
      </c>
      <c r="AE153" s="185" cm="1">
        <f t="array" ref="AE153">_xlfn.IFS($D152="","",
  $D152+COLUMN(AE153)-COLUMN($C153)-1&gt;$K$5,"",
   $D152+COLUMN(AE153)-COLUMN($C153)-1&gt;=EOMONTH($D152,0)+1,"",
    TRUE,$D152+COLUMN(AE153)-COLUMN($C153)-1)</f>
        <v>46140</v>
      </c>
      <c r="AF153" s="185" cm="1">
        <f t="array" ref="AF153">_xlfn.IFS($D152="","",
  $D152+COLUMN(AF153)-COLUMN($C153)-1&gt;$K$5,"",
   $D152+COLUMN(AF153)-COLUMN($C153)-1&gt;=EOMONTH($D152,0)+1,"",
    TRUE,$D152+COLUMN(AF153)-COLUMN($C153)-1)</f>
        <v>46141</v>
      </c>
      <c r="AG153" s="185" cm="1">
        <f t="array" ref="AG153">_xlfn.IFS($D152="","",
  $D152+COLUMN(AG153)-COLUMN($C153)-1&gt;$K$5,"",
   $D152+COLUMN(AG153)-COLUMN($C153)-1&gt;=EOMONTH($D152,0)+1,"",
    TRUE,$D152+COLUMN(AG153)-COLUMN($C153)-1)</f>
        <v>46142</v>
      </c>
      <c r="AH153" s="185" t="str" cm="1">
        <f t="array" ref="AH153">_xlfn.IFS($D152="","",
  $D152+COLUMN(AH153)-COLUMN($C153)-1&gt;$K$5,"",
   $D152+COLUMN(AH153)-COLUMN($C153)-1&gt;=EOMONTH($D152,0)+1,"",
    TRUE,$D152+COLUMN(AH153)-COLUMN($C153)-1)</f>
        <v/>
      </c>
      <c r="AI153" s="709" t="str">
        <f>IF(D152="","","閉所日数計")</f>
        <v>閉所日数計</v>
      </c>
      <c r="AJ153" s="710" t="str">
        <f>IF(D152="","","対象日数計")</f>
        <v>対象日数計</v>
      </c>
      <c r="AK153" s="710" t="str">
        <f>IF(D152="","","現場閉所率")</f>
        <v>現場閉所率</v>
      </c>
      <c r="AL153" s="711" t="str">
        <f>IF(D152="","","達成状況")</f>
        <v>達成状況</v>
      </c>
      <c r="AM153" s="695"/>
      <c r="AN153" s="696" t="str">
        <f>IF(D152="","","閉所日数計")</f>
        <v>閉所日数計</v>
      </c>
      <c r="AO153" s="699" t="str">
        <f>IF(D152="","","対象日数計")</f>
        <v>対象日数計</v>
      </c>
      <c r="AP153" s="699" t="str">
        <f>IF(D152="","","現場閉所率")</f>
        <v>現場閉所率</v>
      </c>
      <c r="AQ153" s="712" t="str" cm="1">
        <f t="array" ref="AQ153">_xlfn.IFS(D152="","",D167="","達成状況",TRUE,"-")</f>
        <v>-</v>
      </c>
      <c r="AR153" s="300"/>
      <c r="AS153" s="300"/>
      <c r="AT153" s="300"/>
      <c r="AU153" s="300"/>
      <c r="AV153" s="300"/>
      <c r="AW153" s="300"/>
      <c r="AX153" s="300"/>
      <c r="AY153" s="300"/>
      <c r="AZ153" s="300"/>
      <c r="BA153" s="300"/>
      <c r="BB153" s="300"/>
      <c r="BC153" s="300"/>
      <c r="BD153" s="300"/>
      <c r="BE153" s="300"/>
      <c r="BF153" s="300"/>
      <c r="BG153" s="300"/>
      <c r="BH153" s="300"/>
      <c r="BI153" s="300"/>
      <c r="BJ153" s="300"/>
      <c r="BK153" s="300"/>
      <c r="BL153" s="300"/>
      <c r="BM153" s="300"/>
      <c r="BN153" s="300"/>
      <c r="BO153" s="300"/>
      <c r="BP153" s="300"/>
      <c r="BQ153" s="300"/>
    </row>
    <row r="154" spans="2:70" ht="15" customHeight="1">
      <c r="C154" s="184" t="str">
        <f>IF(D152="","","曜日")</f>
        <v>曜日</v>
      </c>
      <c r="D154" s="187" t="str" cm="1">
        <f t="array" ref="D154">_xlfn.IFS(D153="","",COUNTIF(休み,D153)&gt;0,"休",OR(WEEKDAY(D153)=1,WEEKDAY(D153)=7),TEXT(D153,"aaa"),COUNTIF(祝日,D153)&gt;0,"祝",TRUE,TEXT(D153,"aaa"))</f>
        <v>水</v>
      </c>
      <c r="E154" s="187" t="str" cm="1">
        <f t="array" ref="E154">_xlfn.IFS(E153="","",COUNTIF(休み,E153)&gt;0,"休",OR(WEEKDAY(E153)=1,WEEKDAY(E153)=7),TEXT(E153,"aaa"),COUNTIF(祝日,E153)&gt;0,"祝",TRUE,TEXT(E153,"aaa"))</f>
        <v>木</v>
      </c>
      <c r="F154" s="187" t="str" cm="1">
        <f t="array" ref="F154">_xlfn.IFS(F153="","",COUNTIF(休み,F153)&gt;0,"休",OR(WEEKDAY(F153)=1,WEEKDAY(F153)=7),TEXT(F153,"aaa"),COUNTIF(祝日,F153)&gt;0,"祝",TRUE,TEXT(F153,"aaa"))</f>
        <v>金</v>
      </c>
      <c r="G154" s="187" t="str" cm="1">
        <f t="array" ref="G154">_xlfn.IFS(G153="","",COUNTIF(休み,G153)&gt;0,"休",OR(WEEKDAY(G153)=1,WEEKDAY(G153)=7),TEXT(G153,"aaa"),COUNTIF(祝日,G153)&gt;0,"祝",TRUE,TEXT(G153,"aaa"))</f>
        <v>土</v>
      </c>
      <c r="H154" s="187" t="str" cm="1">
        <f t="array" ref="H154">_xlfn.IFS(H153="","",COUNTIF(休み,H153)&gt;0,"休",OR(WEEKDAY(H153)=1,WEEKDAY(H153)=7),TEXT(H153,"aaa"),COUNTIF(祝日,H153)&gt;0,"祝",TRUE,TEXT(H153,"aaa"))</f>
        <v>日</v>
      </c>
      <c r="I154" s="187" t="str" cm="1">
        <f t="array" ref="I154">_xlfn.IFS(I153="","",COUNTIF(休み,I153)&gt;0,"休",OR(WEEKDAY(I153)=1,WEEKDAY(I153)=7),TEXT(I153,"aaa"),COUNTIF(祝日,I153)&gt;0,"祝",TRUE,TEXT(I153,"aaa"))</f>
        <v>月</v>
      </c>
      <c r="J154" s="187" t="str" cm="1">
        <f t="array" ref="J154">_xlfn.IFS(J153="","",COUNTIF(休み,J153)&gt;0,"休",OR(WEEKDAY(J153)=1,WEEKDAY(J153)=7),TEXT(J153,"aaa"),COUNTIF(祝日,J153)&gt;0,"祝",TRUE,TEXT(J153,"aaa"))</f>
        <v>火</v>
      </c>
      <c r="K154" s="187" t="str" cm="1">
        <f t="array" ref="K154">_xlfn.IFS(K153="","",COUNTIF(休み,K153)&gt;0,"休",OR(WEEKDAY(K153)=1,WEEKDAY(K153)=7),TEXT(K153,"aaa"),COUNTIF(祝日,K153)&gt;0,"祝",TRUE,TEXT(K153,"aaa"))</f>
        <v>水</v>
      </c>
      <c r="L154" s="187" t="str" cm="1">
        <f t="array" ref="L154">_xlfn.IFS(L153="","",COUNTIF(休み,L153)&gt;0,"休",OR(WEEKDAY(L153)=1,WEEKDAY(L153)=7),TEXT(L153,"aaa"),COUNTIF(祝日,L153)&gt;0,"祝",TRUE,TEXT(L153,"aaa"))</f>
        <v>木</v>
      </c>
      <c r="M154" s="187" t="str" cm="1">
        <f t="array" ref="M154">_xlfn.IFS(M153="","",COUNTIF(休み,M153)&gt;0,"休",OR(WEEKDAY(M153)=1,WEEKDAY(M153)=7),TEXT(M153,"aaa"),COUNTIF(祝日,M153)&gt;0,"祝",TRUE,TEXT(M153,"aaa"))</f>
        <v>金</v>
      </c>
      <c r="N154" s="187" t="str" cm="1">
        <f t="array" ref="N154">_xlfn.IFS(N153="","",COUNTIF(休み,N153)&gt;0,"休",OR(WEEKDAY(N153)=1,WEEKDAY(N153)=7),TEXT(N153,"aaa"),COUNTIF(祝日,N153)&gt;0,"祝",TRUE,TEXT(N153,"aaa"))</f>
        <v>土</v>
      </c>
      <c r="O154" s="187" t="str" cm="1">
        <f t="array" ref="O154">_xlfn.IFS(O153="","",COUNTIF(休み,O153)&gt;0,"休",OR(WEEKDAY(O153)=1,WEEKDAY(O153)=7),TEXT(O153,"aaa"),COUNTIF(祝日,O153)&gt;0,"祝",TRUE,TEXT(O153,"aaa"))</f>
        <v>日</v>
      </c>
      <c r="P154" s="187" t="str" cm="1">
        <f t="array" ref="P154">_xlfn.IFS(P153="","",COUNTIF(休み,P153)&gt;0,"休",OR(WEEKDAY(P153)=1,WEEKDAY(P153)=7),TEXT(P153,"aaa"),COUNTIF(祝日,P153)&gt;0,"祝",TRUE,TEXT(P153,"aaa"))</f>
        <v>月</v>
      </c>
      <c r="Q154" s="187" t="str" cm="1">
        <f t="array" ref="Q154">_xlfn.IFS(Q153="","",COUNTIF(休み,Q153)&gt;0,"休",OR(WEEKDAY(Q153)=1,WEEKDAY(Q153)=7),TEXT(Q153,"aaa"),COUNTIF(祝日,Q153)&gt;0,"祝",TRUE,TEXT(Q153,"aaa"))</f>
        <v>火</v>
      </c>
      <c r="R154" s="187" t="str" cm="1">
        <f t="array" ref="R154">_xlfn.IFS(R153="","",COUNTIF(休み,R153)&gt;0,"休",OR(WEEKDAY(R153)=1,WEEKDAY(R153)=7),TEXT(R153,"aaa"),COUNTIF(祝日,R153)&gt;0,"祝",TRUE,TEXT(R153,"aaa"))</f>
        <v>水</v>
      </c>
      <c r="S154" s="187" t="str" cm="1">
        <f t="array" ref="S154">_xlfn.IFS(S153="","",COUNTIF(休み,S153)&gt;0,"休",OR(WEEKDAY(S153)=1,WEEKDAY(S153)=7),TEXT(S153,"aaa"),COUNTIF(祝日,S153)&gt;0,"祝",TRUE,TEXT(S153,"aaa"))</f>
        <v>木</v>
      </c>
      <c r="T154" s="187" t="str" cm="1">
        <f t="array" ref="T154">_xlfn.IFS(T153="","",COUNTIF(休み,T153)&gt;0,"休",OR(WEEKDAY(T153)=1,WEEKDAY(T153)=7),TEXT(T153,"aaa"),COUNTIF(祝日,T153)&gt;0,"祝",TRUE,TEXT(T153,"aaa"))</f>
        <v>金</v>
      </c>
      <c r="U154" s="187" t="str" cm="1">
        <f t="array" ref="U154">_xlfn.IFS(U153="","",COUNTIF(休み,U153)&gt;0,"休",OR(WEEKDAY(U153)=1,WEEKDAY(U153)=7),TEXT(U153,"aaa"),COUNTIF(祝日,U153)&gt;0,"祝",TRUE,TEXT(U153,"aaa"))</f>
        <v>土</v>
      </c>
      <c r="V154" s="187" t="str" cm="1">
        <f t="array" ref="V154">_xlfn.IFS(V153="","",COUNTIF(休み,V153)&gt;0,"休",OR(WEEKDAY(V153)=1,WEEKDAY(V153)=7),TEXT(V153,"aaa"),COUNTIF(祝日,V153)&gt;0,"祝",TRUE,TEXT(V153,"aaa"))</f>
        <v>日</v>
      </c>
      <c r="W154" s="187" t="str" cm="1">
        <f t="array" ref="W154">_xlfn.IFS(W153="","",COUNTIF(休み,W153)&gt;0,"休",OR(WEEKDAY(W153)=1,WEEKDAY(W153)=7),TEXT(W153,"aaa"),COUNTIF(祝日,W153)&gt;0,"祝",TRUE,TEXT(W153,"aaa"))</f>
        <v>月</v>
      </c>
      <c r="X154" s="187" t="str" cm="1">
        <f t="array" ref="X154">_xlfn.IFS(X153="","",COUNTIF(休み,X153)&gt;0,"休",OR(WEEKDAY(X153)=1,WEEKDAY(X153)=7),TEXT(X153,"aaa"),COUNTIF(祝日,X153)&gt;0,"祝",TRUE,TEXT(X153,"aaa"))</f>
        <v>火</v>
      </c>
      <c r="Y154" s="187" t="str" cm="1">
        <f t="array" ref="Y154">_xlfn.IFS(Y153="","",COUNTIF(休み,Y153)&gt;0,"休",OR(WEEKDAY(Y153)=1,WEEKDAY(Y153)=7),TEXT(Y153,"aaa"),COUNTIF(祝日,Y153)&gt;0,"祝",TRUE,TEXT(Y153,"aaa"))</f>
        <v>水</v>
      </c>
      <c r="Z154" s="187" t="str" cm="1">
        <f t="array" ref="Z154">_xlfn.IFS(Z153="","",COUNTIF(休み,Z153)&gt;0,"休",OR(WEEKDAY(Z153)=1,WEEKDAY(Z153)=7),TEXT(Z153,"aaa"),COUNTIF(祝日,Z153)&gt;0,"祝",TRUE,TEXT(Z153,"aaa"))</f>
        <v>木</v>
      </c>
      <c r="AA154" s="187" t="str" cm="1">
        <f t="array" ref="AA154">_xlfn.IFS(AA153="","",COUNTIF(休み,AA153)&gt;0,"休",OR(WEEKDAY(AA153)=1,WEEKDAY(AA153)=7),TEXT(AA153,"aaa"),COUNTIF(祝日,AA153)&gt;0,"祝",TRUE,TEXT(AA153,"aaa"))</f>
        <v>金</v>
      </c>
      <c r="AB154" s="187" t="str" cm="1">
        <f t="array" ref="AB154">_xlfn.IFS(AB153="","",COUNTIF(休み,AB153)&gt;0,"休",OR(WEEKDAY(AB153)=1,WEEKDAY(AB153)=7),TEXT(AB153,"aaa"),COUNTIF(祝日,AB153)&gt;0,"祝",TRUE,TEXT(AB153,"aaa"))</f>
        <v>土</v>
      </c>
      <c r="AC154" s="187" t="str" cm="1">
        <f t="array" ref="AC154">_xlfn.IFS(AC153="","",COUNTIF(休み,AC153)&gt;0,"休",OR(WEEKDAY(AC153)=1,WEEKDAY(AC153)=7),TEXT(AC153,"aaa"),COUNTIF(祝日,AC153)&gt;0,"祝",TRUE,TEXT(AC153,"aaa"))</f>
        <v>日</v>
      </c>
      <c r="AD154" s="187" t="str" cm="1">
        <f t="array" ref="AD154">_xlfn.IFS(AD153="","",COUNTIF(休み,AD153)&gt;0,"休",OR(WEEKDAY(AD153)=1,WEEKDAY(AD153)=7),TEXT(AD153,"aaa"),COUNTIF(祝日,AD153)&gt;0,"祝",TRUE,TEXT(AD153,"aaa"))</f>
        <v>月</v>
      </c>
      <c r="AE154" s="187" t="str" cm="1">
        <f t="array" ref="AE154">_xlfn.IFS(AE153="","",COUNTIF(休み,AE153)&gt;0,"休",OR(WEEKDAY(AE153)=1,WEEKDAY(AE153)=7),TEXT(AE153,"aaa"),COUNTIF(祝日,AE153)&gt;0,"祝",TRUE,TEXT(AE153,"aaa"))</f>
        <v>火</v>
      </c>
      <c r="AF154" s="187" t="str" cm="1">
        <f t="array" ref="AF154">_xlfn.IFS(AF153="","",COUNTIF(休み,AF153)&gt;0,"休",OR(WEEKDAY(AF153)=1,WEEKDAY(AF153)=7),TEXT(AF153,"aaa"),COUNTIF(祝日,AF153)&gt;0,"祝",TRUE,TEXT(AF153,"aaa"))</f>
        <v>祝</v>
      </c>
      <c r="AG154" s="187" t="str" cm="1">
        <f t="array" ref="AG154">_xlfn.IFS(AG153="","",COUNTIF(休み,AG153)&gt;0,"休",OR(WEEKDAY(AG153)=1,WEEKDAY(AG153)=7),TEXT(AG153,"aaa"),COUNTIF(祝日,AG153)&gt;0,"祝",TRUE,TEXT(AG153,"aaa"))</f>
        <v>木</v>
      </c>
      <c r="AH154" s="187" t="str" cm="1">
        <f t="array" ref="AH154">_xlfn.IFS(AH153="","",COUNTIF(休み,AH153)&gt;0,"休",OR(WEEKDAY(AH153)=1,WEEKDAY(AH153)=7),TEXT(AH153,"aaa"),COUNTIF(祝日,AH153)&gt;0,"祝",TRUE,TEXT(AH153,"aaa"))</f>
        <v/>
      </c>
      <c r="AI154" s="709"/>
      <c r="AJ154" s="710"/>
      <c r="AK154" s="710"/>
      <c r="AL154" s="711"/>
      <c r="AM154" s="695"/>
      <c r="AN154" s="697"/>
      <c r="AO154" s="700"/>
      <c r="AP154" s="700"/>
      <c r="AQ154" s="713"/>
      <c r="AR154" s="300"/>
      <c r="AS154" s="300"/>
      <c r="AT154" s="300"/>
      <c r="AU154" s="300"/>
      <c r="AV154" s="300"/>
      <c r="AW154" s="300"/>
      <c r="AX154" s="300"/>
      <c r="AY154" s="300"/>
      <c r="AZ154" s="300"/>
      <c r="BA154" s="300"/>
      <c r="BB154" s="300"/>
      <c r="BC154" s="300"/>
      <c r="BD154" s="300"/>
      <c r="BE154" s="300"/>
      <c r="BF154" s="300"/>
      <c r="BG154" s="300"/>
      <c r="BH154" s="300"/>
      <c r="BI154" s="300"/>
      <c r="BJ154" s="300"/>
      <c r="BK154" s="300"/>
      <c r="BL154" s="300"/>
      <c r="BM154" s="300"/>
      <c r="BN154" s="300"/>
      <c r="BO154" s="300"/>
      <c r="BP154" s="300"/>
      <c r="BQ154" s="300"/>
      <c r="BR154" s="188"/>
    </row>
    <row r="155" spans="2:70" s="192" customFormat="1" ht="60" customHeight="1" thickBot="1">
      <c r="B155" s="305" t="s">
        <v>465</v>
      </c>
      <c r="C155" s="272" t="str">
        <f>IF(D152="","","行事")</f>
        <v>行事</v>
      </c>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F155" s="306"/>
      <c r="AG155" s="306"/>
      <c r="AH155" s="307"/>
      <c r="AI155" s="696"/>
      <c r="AJ155" s="699"/>
      <c r="AK155" s="699"/>
      <c r="AL155" s="702"/>
      <c r="AM155" s="695"/>
      <c r="AN155" s="697"/>
      <c r="AO155" s="700"/>
      <c r="AP155" s="700"/>
      <c r="AQ155" s="713"/>
      <c r="AR155" s="300"/>
      <c r="AS155" s="300"/>
      <c r="AT155" s="300"/>
      <c r="AU155" s="300"/>
      <c r="AV155" s="300"/>
      <c r="AW155" s="300"/>
      <c r="AX155" s="300"/>
      <c r="AY155" s="300"/>
      <c r="AZ155" s="300"/>
      <c r="BA155" s="300"/>
      <c r="BB155" s="300"/>
      <c r="BC155" s="300"/>
      <c r="BD155" s="300"/>
      <c r="BE155" s="300"/>
      <c r="BF155" s="300"/>
      <c r="BG155" s="300"/>
      <c r="BH155" s="300"/>
      <c r="BI155" s="300"/>
      <c r="BJ155" s="300"/>
      <c r="BK155" s="300"/>
      <c r="BL155" s="300"/>
      <c r="BM155" s="300"/>
      <c r="BN155" s="300"/>
      <c r="BO155" s="300"/>
      <c r="BP155" s="300"/>
      <c r="BQ155" s="300"/>
      <c r="BR155" s="191"/>
    </row>
    <row r="156" spans="2:70" s="195" customFormat="1" ht="15" customHeight="1">
      <c r="B156" s="719" t="str">
        <f>IF(D152="","",IF($B$21="","",$B$21))</f>
        <v/>
      </c>
      <c r="C156" s="183" t="str">
        <f>IF(D152="","","計画")</f>
        <v>計画</v>
      </c>
      <c r="D156" s="308"/>
      <c r="E156" s="308"/>
      <c r="F156" s="308"/>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08"/>
      <c r="AE156" s="308"/>
      <c r="AF156" s="308"/>
      <c r="AG156" s="308"/>
      <c r="AH156" s="308"/>
      <c r="AI156" s="183">
        <f>IF(D152="","",COUNTIF(D156:AH156,"○"))</f>
        <v>0</v>
      </c>
      <c r="AJ156" s="308">
        <f>IF(D152="","",31-COUNTIF(D154:AH154,"")-COUNTIF(D154:AH154,"休")-COUNTIF(D156:AI156,"/"))</f>
        <v>30</v>
      </c>
      <c r="AK156" s="310">
        <f>IF(D152="","",IFERROR(AI156/AJ156,""))</f>
        <v>0</v>
      </c>
      <c r="AL156" s="311" t="str" cm="1">
        <f t="array" ref="AL156">_xlfn.IFS(OR(D152="",AJ156=0),"",
      COUNTIFS(D154:AH154,"日",D156:AH156,"")+COUNTIFS(D154:AH154,"日",D156:AH156,"○")+COUNTIFS(D154:AH154,"土",D156:AH156,"")+COUNTIFS(D154:AH154,"土",D156:AH156,"○")&lt;=COUNTIF(D156:AH156,"○"),"○",
        AI156/AJ156&gt;=2/7,"○",
         TRUE,"NG")</f>
        <v>NG</v>
      </c>
      <c r="AN156" s="183">
        <f>IF(D152="","",AN141+AI156)</f>
        <v>0</v>
      </c>
      <c r="AO156" s="308">
        <f>IF(D152="","",AO141+AJ156)</f>
        <v>293</v>
      </c>
      <c r="AP156" s="310">
        <f t="shared" ref="AP156:AP165" si="11">IFERROR(AN156/AO156,"")</f>
        <v>0</v>
      </c>
      <c r="AQ156" s="323" t="str">
        <f>IF(D152="","",IF(D167="",IF(AN156/AO156&gt;=2/7,"OK","NG"),"-"))</f>
        <v>-</v>
      </c>
      <c r="AR156" s="297"/>
      <c r="AS156" s="297"/>
      <c r="AT156" s="297"/>
      <c r="AU156" s="297"/>
      <c r="AV156" s="297"/>
      <c r="AW156" s="297"/>
      <c r="AX156" s="297"/>
      <c r="AY156" s="297"/>
      <c r="AZ156" s="297"/>
      <c r="BA156" s="297"/>
      <c r="BB156" s="297"/>
      <c r="BC156" s="297"/>
      <c r="BD156" s="297"/>
      <c r="BE156" s="297"/>
      <c r="BF156" s="297"/>
      <c r="BG156" s="297"/>
      <c r="BH156" s="297"/>
      <c r="BI156" s="297"/>
      <c r="BJ156" s="297"/>
      <c r="BK156" s="297"/>
      <c r="BL156" s="297"/>
      <c r="BM156" s="297"/>
      <c r="BN156" s="297"/>
      <c r="BO156" s="297"/>
      <c r="BP156" s="297"/>
      <c r="BQ156" s="297"/>
      <c r="BR156" s="196"/>
    </row>
    <row r="157" spans="2:70" s="195" customFormat="1" ht="15" customHeight="1" thickBot="1">
      <c r="B157" s="720"/>
      <c r="C157" s="197" t="str">
        <f>IF(D152="","","実施")</f>
        <v>実施</v>
      </c>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7">
        <f>IF(D152="","",COUNTIF(D157:AH157,"●"))</f>
        <v>0</v>
      </c>
      <c r="AJ157" s="198">
        <f>IF(D152="","",31-COUNTIF(D154:AH154,"")-COUNTIF(D154:AH154,"休")-COUNTIF(D157:AI157,"/"))</f>
        <v>30</v>
      </c>
      <c r="AK157" s="199">
        <f>IF(D152="","",IFERROR(AI157/AJ157,""))</f>
        <v>0</v>
      </c>
      <c r="AL157" s="298" t="str" cm="1">
        <f t="array" ref="AL157">_xlfn.IFS(OR(D152="",AJ157=0),"",
      COUNTIFS(D154:AH154,"日",D157:AH157,"")+COUNTIFS(D154:AH154,"日",D157:AH157,"●")+COUNTIFS(D154:AH154,"土",D157:AH157,"")+COUNTIFS(D154:AH154,"土",D157:AH157,"●")&lt;=COUNTIF(D157:AH157,"●"),"○",
        AI157/AJ157&gt;=2/7,"○",
         TRUE,"NG")</f>
        <v>NG</v>
      </c>
      <c r="AN157" s="197">
        <f>IF(D152="","",AN142+AI157)</f>
        <v>0</v>
      </c>
      <c r="AO157" s="198">
        <f>IF(D152="","",AO142+AJ157)</f>
        <v>293</v>
      </c>
      <c r="AP157" s="199">
        <f t="shared" si="11"/>
        <v>0</v>
      </c>
      <c r="AQ157" s="302" t="str">
        <f>IF(D152="","",IF(D167="",IF(AN157/AO157&gt;=2/7,"OK","NG"),"-"))</f>
        <v>-</v>
      </c>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188"/>
    </row>
    <row r="158" spans="2:70" s="195" customFormat="1" ht="15" customHeight="1">
      <c r="B158" s="719" t="str">
        <f>IF(D152="","",IF($B$23="","",$B$23))</f>
        <v/>
      </c>
      <c r="C158" s="184" t="str">
        <f>IF(D152="","","計画")</f>
        <v>計画</v>
      </c>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84">
        <f>IF(D152="","",COUNTIF(D158:AH158,"○"))</f>
        <v>0</v>
      </c>
      <c r="AJ158" s="193">
        <f>IF(D152="","",31-COUNTIF(D154:AH154,"")-COUNTIF(D154:AH154,"休")-COUNTIF(D158:AI158,"/"))</f>
        <v>30</v>
      </c>
      <c r="AK158" s="194">
        <f>IF(D152="","",IFERROR(AI158/AJ158,""))</f>
        <v>0</v>
      </c>
      <c r="AL158" s="295" t="str" cm="1">
        <f t="array" ref="AL158">_xlfn.IFS(OR(D152="",AJ158=0),"",
      COUNTIFS(D154:AH154,"日",D158:AH158,"")+COUNTIFS(D154:AH154,"日",D158:AH158,"○")+COUNTIFS(D154:AH154,"土",D158:AH158,"")+COUNTIFS(D154:AH154,"土",D158:AH158,"○")&lt;=COUNTIF(D158:AH158,"○"),"○",
        AI158/AJ158&gt;=2/7,"○",
         TRUE,"NG")</f>
        <v>NG</v>
      </c>
      <c r="AN158" s="184">
        <f>IF(D152="","",AN143+AI158)</f>
        <v>0</v>
      </c>
      <c r="AO158" s="193">
        <f>IF(D152="","",AO143+AJ158)</f>
        <v>293</v>
      </c>
      <c r="AP158" s="194">
        <f t="shared" si="11"/>
        <v>0</v>
      </c>
      <c r="AQ158" s="301" t="str">
        <f>IF(D152="","",IF(D167="",IF(AN158/AO158&gt;=2/7,"OK","NG"),"-"))</f>
        <v>-</v>
      </c>
      <c r="AR158" s="297"/>
      <c r="AS158" s="297"/>
      <c r="AT158" s="297"/>
      <c r="AU158" s="297"/>
      <c r="AV158" s="297"/>
      <c r="AW158" s="297"/>
      <c r="AX158" s="297"/>
      <c r="AY158" s="297"/>
      <c r="AZ158" s="297"/>
      <c r="BA158" s="297"/>
      <c r="BB158" s="297"/>
      <c r="BC158" s="297"/>
      <c r="BD158" s="297"/>
      <c r="BE158" s="297"/>
      <c r="BF158" s="297"/>
      <c r="BG158" s="297"/>
      <c r="BH158" s="297"/>
      <c r="BI158" s="297"/>
      <c r="BJ158" s="297"/>
      <c r="BK158" s="297"/>
      <c r="BL158" s="297"/>
      <c r="BM158" s="297"/>
      <c r="BN158" s="297"/>
      <c r="BO158" s="297"/>
      <c r="BP158" s="297"/>
      <c r="BQ158" s="297"/>
      <c r="BR158" s="196"/>
    </row>
    <row r="159" spans="2:70" s="195" customFormat="1" ht="15" customHeight="1" thickBot="1">
      <c r="B159" s="720"/>
      <c r="C159" s="197" t="str">
        <f>IF(D152="","","実施")</f>
        <v>実施</v>
      </c>
      <c r="D159" s="198"/>
      <c r="E159" s="198"/>
      <c r="F159" s="198"/>
      <c r="G159" s="198"/>
      <c r="H159" s="198"/>
      <c r="I159" s="198"/>
      <c r="J159" s="198"/>
      <c r="K159" s="198"/>
      <c r="L159" s="198"/>
      <c r="M159" s="198"/>
      <c r="N159" s="198"/>
      <c r="O159" s="198"/>
      <c r="P159" s="198"/>
      <c r="Q159" s="198"/>
      <c r="R159" s="198"/>
      <c r="S159" s="198"/>
      <c r="T159" s="198"/>
      <c r="U159" s="198"/>
      <c r="V159" s="198"/>
      <c r="W159" s="198"/>
      <c r="X159" s="198"/>
      <c r="Y159" s="198"/>
      <c r="Z159" s="198"/>
      <c r="AA159" s="198"/>
      <c r="AB159" s="198"/>
      <c r="AC159" s="198"/>
      <c r="AD159" s="198"/>
      <c r="AE159" s="198"/>
      <c r="AF159" s="198"/>
      <c r="AG159" s="198"/>
      <c r="AH159" s="198"/>
      <c r="AI159" s="197">
        <f>IF(D152="","",COUNTIF(D159:AH159,"●"))</f>
        <v>0</v>
      </c>
      <c r="AJ159" s="198">
        <f>IF(D152="","",31-COUNTIF(D154:AH154,"")-COUNTIF(D154:AH154,"休")-COUNTIF(D159:AI159,"/"))</f>
        <v>30</v>
      </c>
      <c r="AK159" s="199">
        <f>IF(D152="","",IFERROR(AI159/AJ159,""))</f>
        <v>0</v>
      </c>
      <c r="AL159" s="298" t="str" cm="1">
        <f t="array" ref="AL159">_xlfn.IFS(OR(D152="",AJ159=0),"",
      COUNTIFS(D154:AH154,"日",D159:AH159,"")+COUNTIFS(D154:AH154,"日",D159:AH159,"●")+COUNTIFS(D154:AH154,"土",D159:AH159,"")+COUNTIFS(D154:AH154,"土",D159:AH159,"●")&lt;=COUNTIF(D159:AH159,"●"),"○",
        AI159/AJ159&gt;=2/7,"○",
         TRUE,"NG")</f>
        <v>NG</v>
      </c>
      <c r="AN159" s="197">
        <f>IF(D152="","",AN144+AI159)</f>
        <v>0</v>
      </c>
      <c r="AO159" s="198">
        <f>IF(D152="","",AO144+AJ159)</f>
        <v>293</v>
      </c>
      <c r="AP159" s="199">
        <f t="shared" si="11"/>
        <v>0</v>
      </c>
      <c r="AQ159" s="302" t="str">
        <f>IF(D152="","",IF(D167="",IF(AN159/AO159&gt;=2/7,"OK","NG"),"-"))</f>
        <v>-</v>
      </c>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188"/>
    </row>
    <row r="160" spans="2:70" s="195" customFormat="1" ht="15" customHeight="1">
      <c r="B160" s="719" t="str">
        <f>IF(D152="","",IF($B$25="","",$B$25))</f>
        <v/>
      </c>
      <c r="C160" s="184" t="str">
        <f>IF(D152="","","計画")</f>
        <v>計画</v>
      </c>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84">
        <f>IF(D152="","",COUNTIF(D160:AH160,"○"))</f>
        <v>0</v>
      </c>
      <c r="AJ160" s="193">
        <f>IF(D152="","",31-COUNTIF(D154:AH154,"")-COUNTIF(D154:AH154,"休")-COUNTIF(D160:AI160,"/"))</f>
        <v>30</v>
      </c>
      <c r="AK160" s="194">
        <f>IF(D152="","",IFERROR(AI160/AJ160,""))</f>
        <v>0</v>
      </c>
      <c r="AL160" s="295" t="str" cm="1">
        <f t="array" ref="AL160">_xlfn.IFS(OR(D152="",AJ160=0),"",
      COUNTIFS(D154:AH154,"日",D160:AH160,"")+COUNTIFS(D154:AH154,"日",D160:AH160,"○")+COUNTIFS(D154:AH154,"土",D160:AH160,"")+COUNTIFS(D154:AH154,"土",D160:AH160,"○")&lt;=COUNTIF(D160:AH160,"○"),"○",
        AI160/AJ160&gt;=2/7,"○",
         TRUE,"NG")</f>
        <v>NG</v>
      </c>
      <c r="AN160" s="184">
        <f>IF(D152="","",AN145+AI160)</f>
        <v>0</v>
      </c>
      <c r="AO160" s="193">
        <f>IF(D152="","",AO145+AJ160)</f>
        <v>293</v>
      </c>
      <c r="AP160" s="194">
        <f t="shared" si="11"/>
        <v>0</v>
      </c>
      <c r="AQ160" s="301" t="str">
        <f>IF(D152="","",IF(D167="",IF(AN160/AO160&gt;=2/7,"OK","NG"),"-"))</f>
        <v>-</v>
      </c>
      <c r="AR160" s="297"/>
      <c r="AS160" s="297"/>
      <c r="AT160" s="297"/>
      <c r="AU160" s="297"/>
      <c r="AV160" s="297"/>
      <c r="AW160" s="297"/>
      <c r="AX160" s="297"/>
      <c r="AY160" s="297"/>
      <c r="AZ160" s="297"/>
      <c r="BA160" s="297"/>
      <c r="BB160" s="297"/>
      <c r="BC160" s="297"/>
      <c r="BD160" s="297"/>
      <c r="BE160" s="297"/>
      <c r="BF160" s="297"/>
      <c r="BG160" s="297"/>
      <c r="BH160" s="297"/>
      <c r="BI160" s="297"/>
      <c r="BJ160" s="297"/>
      <c r="BK160" s="297"/>
      <c r="BL160" s="297"/>
      <c r="BM160" s="297"/>
      <c r="BN160" s="297"/>
      <c r="BO160" s="297"/>
      <c r="BP160" s="297"/>
      <c r="BQ160" s="297"/>
      <c r="BR160" s="196"/>
    </row>
    <row r="161" spans="2:70" s="195" customFormat="1" ht="15" customHeight="1" thickBot="1">
      <c r="B161" s="720"/>
      <c r="C161" s="197" t="str">
        <f>IF(D152="","","実施")</f>
        <v>実施</v>
      </c>
      <c r="D161" s="198"/>
      <c r="E161" s="198"/>
      <c r="F161" s="198"/>
      <c r="G161" s="198"/>
      <c r="H161" s="198"/>
      <c r="I161" s="198"/>
      <c r="J161" s="198"/>
      <c r="K161" s="198"/>
      <c r="L161" s="198"/>
      <c r="M161" s="198"/>
      <c r="N161" s="198"/>
      <c r="O161" s="198"/>
      <c r="P161" s="198"/>
      <c r="Q161" s="198"/>
      <c r="R161" s="198"/>
      <c r="S161" s="198"/>
      <c r="T161" s="198"/>
      <c r="U161" s="198"/>
      <c r="V161" s="198"/>
      <c r="W161" s="198"/>
      <c r="X161" s="198"/>
      <c r="Y161" s="198"/>
      <c r="Z161" s="198"/>
      <c r="AA161" s="198"/>
      <c r="AB161" s="198"/>
      <c r="AC161" s="198"/>
      <c r="AD161" s="198"/>
      <c r="AE161" s="198"/>
      <c r="AF161" s="198"/>
      <c r="AG161" s="198"/>
      <c r="AH161" s="198"/>
      <c r="AI161" s="197">
        <f>IF(D152="","",COUNTIF(D161:AH161,"●"))</f>
        <v>0</v>
      </c>
      <c r="AJ161" s="198">
        <f>IF(D152="","",31-COUNTIF(D154:AH154,"")-COUNTIF(D154:AH154,"休")-COUNTIF(D161:AI161,"/"))</f>
        <v>30</v>
      </c>
      <c r="AK161" s="199">
        <f>IF(D152="","",IFERROR(AI161/AJ161,""))</f>
        <v>0</v>
      </c>
      <c r="AL161" s="298" t="str" cm="1">
        <f t="array" ref="AL161">_xlfn.IFS(OR(D152="",AJ161=0),"",
      COUNTIFS(D154:AH154,"日",D161:AH161,"")+COUNTIFS(D154:AH154,"日",D161:AH161,"●")+COUNTIFS(D154:AH154,"土",D161:AH161,"")+COUNTIFS(D154:AH154,"土",D161:AH161,"●")&lt;=COUNTIF(D161:AH161,"●"),"○",
        AI161/AJ161&gt;=2/7,"○",
         TRUE,"NG")</f>
        <v>NG</v>
      </c>
      <c r="AN161" s="197">
        <f>IF(D152="","",AN146+AI161)</f>
        <v>0</v>
      </c>
      <c r="AO161" s="198">
        <f>IF(D152="","",AO146+AJ161)</f>
        <v>293</v>
      </c>
      <c r="AP161" s="199">
        <f t="shared" si="11"/>
        <v>0</v>
      </c>
      <c r="AQ161" s="302" t="str">
        <f>IF(D152="","",IF(D167="",IF(AN161/AO161&gt;=2/7,"OK","NG"),"-"))</f>
        <v>-</v>
      </c>
      <c r="AR161" s="222"/>
      <c r="AS161" s="222"/>
      <c r="AT161" s="222"/>
      <c r="AU161" s="222"/>
      <c r="AV161" s="222"/>
      <c r="AW161" s="222"/>
      <c r="AX161" s="222"/>
      <c r="AY161" s="222"/>
      <c r="AZ161" s="222"/>
      <c r="BA161" s="222"/>
      <c r="BB161" s="222"/>
      <c r="BC161" s="222"/>
      <c r="BD161" s="222"/>
      <c r="BE161" s="222"/>
      <c r="BF161" s="222"/>
      <c r="BG161" s="222"/>
      <c r="BH161" s="222"/>
      <c r="BI161" s="222"/>
      <c r="BJ161" s="222"/>
      <c r="BK161" s="222"/>
      <c r="BL161" s="222"/>
      <c r="BM161" s="222"/>
      <c r="BN161" s="222"/>
      <c r="BO161" s="222"/>
      <c r="BP161" s="222"/>
      <c r="BQ161" s="222"/>
      <c r="BR161" s="188"/>
    </row>
    <row r="162" spans="2:70" s="195" customFormat="1" ht="15" customHeight="1">
      <c r="B162" s="719" t="str">
        <f>IF(D152="","",IF($B$27="","",$B$27))</f>
        <v/>
      </c>
      <c r="C162" s="184" t="str">
        <f>IF(D152="","","計画")</f>
        <v>計画</v>
      </c>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c r="AA162" s="193"/>
      <c r="AB162" s="193"/>
      <c r="AC162" s="193"/>
      <c r="AD162" s="193"/>
      <c r="AE162" s="193"/>
      <c r="AF162" s="193"/>
      <c r="AG162" s="193"/>
      <c r="AH162" s="193"/>
      <c r="AI162" s="184">
        <f>IF(D152="","",COUNTIF(D162:AH162,"○"))</f>
        <v>0</v>
      </c>
      <c r="AJ162" s="193">
        <f>IF(D152="","",31-COUNTIF(D154:AH154,"")-COUNTIF(D154:AH154,"休")-COUNTIF(D162:AI162,"/"))</f>
        <v>30</v>
      </c>
      <c r="AK162" s="194">
        <f>IF(D152="","",IFERROR(AI162/AJ162,""))</f>
        <v>0</v>
      </c>
      <c r="AL162" s="295" t="str" cm="1">
        <f t="array" ref="AL162">_xlfn.IFS(OR(D152="",AJ162=0),"",
      COUNTIFS(D154:AH154,"日",D162:AH162,"")+COUNTIFS(D154:AH154,"日",D162:AH162,"○")+COUNTIFS(D154:AH154,"土",D162:AH162,"")+COUNTIFS(D154:AH154,"土",D162:AH162,"○")&lt;=COUNTIF(D162:AH162,"○"),"○",
        AI162/AJ162&gt;=2/7,"○",
         TRUE,"NG")</f>
        <v>NG</v>
      </c>
      <c r="AN162" s="184">
        <f>IF(D152="","",AN147+AI162)</f>
        <v>0</v>
      </c>
      <c r="AO162" s="193">
        <f>IF(D152="","",AO147+AJ162)</f>
        <v>293</v>
      </c>
      <c r="AP162" s="194">
        <f t="shared" si="11"/>
        <v>0</v>
      </c>
      <c r="AQ162" s="301" t="str">
        <f>IF(D152="","",IF(D167="",IF(AN162/AO162&gt;=2/7,"OK","NG"),"-"))</f>
        <v>-</v>
      </c>
      <c r="AR162" s="297"/>
      <c r="AS162" s="297"/>
      <c r="AT162" s="297"/>
      <c r="AU162" s="297"/>
      <c r="AV162" s="297"/>
      <c r="AW162" s="297"/>
      <c r="AX162" s="297"/>
      <c r="AY162" s="297"/>
      <c r="AZ162" s="297"/>
      <c r="BA162" s="297"/>
      <c r="BB162" s="297"/>
      <c r="BC162" s="297"/>
      <c r="BD162" s="297"/>
      <c r="BE162" s="297"/>
      <c r="BF162" s="297"/>
      <c r="BG162" s="297"/>
      <c r="BH162" s="297"/>
      <c r="BI162" s="297"/>
      <c r="BJ162" s="297"/>
      <c r="BK162" s="297"/>
      <c r="BL162" s="297"/>
      <c r="BM162" s="297"/>
      <c r="BN162" s="297"/>
      <c r="BO162" s="297"/>
      <c r="BP162" s="297"/>
      <c r="BQ162" s="297"/>
      <c r="BR162" s="196"/>
    </row>
    <row r="163" spans="2:70" s="195" customFormat="1" ht="15" customHeight="1" thickBot="1">
      <c r="B163" s="720"/>
      <c r="C163" s="197" t="str">
        <f>IF(D152="","","実施")</f>
        <v>実施</v>
      </c>
      <c r="D163" s="198"/>
      <c r="E163" s="198"/>
      <c r="F163" s="198"/>
      <c r="G163" s="198"/>
      <c r="H163" s="198"/>
      <c r="I163" s="198"/>
      <c r="J163" s="198"/>
      <c r="K163" s="198"/>
      <c r="L163" s="198"/>
      <c r="M163" s="198"/>
      <c r="N163" s="198"/>
      <c r="O163" s="198"/>
      <c r="P163" s="198"/>
      <c r="Q163" s="198"/>
      <c r="R163" s="198"/>
      <c r="S163" s="198"/>
      <c r="T163" s="198"/>
      <c r="U163" s="198"/>
      <c r="V163" s="198"/>
      <c r="W163" s="198"/>
      <c r="X163" s="198"/>
      <c r="Y163" s="198"/>
      <c r="Z163" s="198"/>
      <c r="AA163" s="198"/>
      <c r="AB163" s="198"/>
      <c r="AC163" s="198"/>
      <c r="AD163" s="198"/>
      <c r="AE163" s="198"/>
      <c r="AF163" s="198"/>
      <c r="AG163" s="198"/>
      <c r="AH163" s="198"/>
      <c r="AI163" s="197">
        <f>IF(D152="","",COUNTIF(D163:AH163,"●"))</f>
        <v>0</v>
      </c>
      <c r="AJ163" s="198">
        <f>IF(D152="","",31-COUNTIF(D154:AH154,"")-COUNTIF(D154:AH154,"休")-COUNTIF(D163:AI163,"/"))</f>
        <v>30</v>
      </c>
      <c r="AK163" s="199">
        <f>IF(D152="","",IFERROR(AI163/AJ163,""))</f>
        <v>0</v>
      </c>
      <c r="AL163" s="298" t="str" cm="1">
        <f t="array" ref="AL163">_xlfn.IFS(OR(D152="",AJ163=0),"",
      COUNTIFS(D154:AH154,"日",D163:AH163,"")+COUNTIFS(D154:AH154,"日",D163:AH163,"●")+COUNTIFS(D154:AH154,"土",D163:AH163,"")+COUNTIFS(D154:AH154,"土",D163:AH163,"●")&lt;=COUNTIF(D163:AH163,"●"),"○",
        AI163/AJ163&gt;=2/7,"○",
         TRUE,"NG")</f>
        <v>NG</v>
      </c>
      <c r="AN163" s="197">
        <f>IF(D152="","",AN148+AI163)</f>
        <v>0</v>
      </c>
      <c r="AO163" s="198">
        <f>IF(D152="","",AO148+AJ163)</f>
        <v>293</v>
      </c>
      <c r="AP163" s="199">
        <f t="shared" si="11"/>
        <v>0</v>
      </c>
      <c r="AQ163" s="302" t="str">
        <f>IF(D152="","",IF(D167="",IF(AN163/AO163&gt;=2/7,"OK","NG"),"-"))</f>
        <v>-</v>
      </c>
      <c r="AR163" s="222"/>
      <c r="AS163" s="222"/>
      <c r="AT163" s="222"/>
      <c r="AU163" s="222"/>
      <c r="AV163" s="222"/>
      <c r="AW163" s="222"/>
      <c r="AX163" s="222"/>
      <c r="AY163" s="222"/>
      <c r="AZ163" s="222"/>
      <c r="BA163" s="222"/>
      <c r="BB163" s="222"/>
      <c r="BC163" s="222"/>
      <c r="BD163" s="222"/>
      <c r="BE163" s="222"/>
      <c r="BF163" s="222"/>
      <c r="BG163" s="222"/>
      <c r="BH163" s="222"/>
      <c r="BI163" s="222"/>
      <c r="BJ163" s="222"/>
      <c r="BK163" s="222"/>
      <c r="BL163" s="222"/>
      <c r="BM163" s="222"/>
      <c r="BN163" s="222"/>
      <c r="BO163" s="222"/>
      <c r="BP163" s="222"/>
      <c r="BQ163" s="222"/>
      <c r="BR163" s="188"/>
    </row>
    <row r="164" spans="2:70" s="195" customFormat="1" ht="15" customHeight="1">
      <c r="B164" s="719" t="str">
        <f>IF(D152="","",IF($B$29="","",$B$29))</f>
        <v/>
      </c>
      <c r="C164" s="184" t="str">
        <f>IF(D152="","","計画")</f>
        <v>計画</v>
      </c>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c r="AA164" s="193"/>
      <c r="AB164" s="193"/>
      <c r="AC164" s="193"/>
      <c r="AD164" s="193"/>
      <c r="AE164" s="193"/>
      <c r="AF164" s="193"/>
      <c r="AG164" s="193"/>
      <c r="AH164" s="193"/>
      <c r="AI164" s="184">
        <f>IF(D152="","",COUNTIF(D164:AH164,"○"))</f>
        <v>0</v>
      </c>
      <c r="AJ164" s="193">
        <f>IF(D152="","",31-COUNTIF(D154:AH154,"")-COUNTIF(D154:AH154,"休")-COUNTIF(D164:AI164,"/"))</f>
        <v>30</v>
      </c>
      <c r="AK164" s="194">
        <f>IF(D152="","",IFERROR(AI164/AJ164,""))</f>
        <v>0</v>
      </c>
      <c r="AL164" s="295" t="str" cm="1">
        <f t="array" ref="AL164">_xlfn.IFS(OR(D152="",AJ164=0),"",
      COUNTIFS(D154:AH154,"日",D164:AH164,"")+COUNTIFS(D154:AH154,"日",D164:AH164,"○")+COUNTIFS(D154:AH154,"土",D164:AH164,"")+COUNTIFS(D154:AH154,"土",D164:AH164,"○")&lt;=COUNTIF(D164:AH164,"○"),"○",
        AI164/AJ164&gt;=2/7,"○",
         TRUE,"NG")</f>
        <v>NG</v>
      </c>
      <c r="AN164" s="184">
        <f>IF(D152="","",AN149+AI164)</f>
        <v>0</v>
      </c>
      <c r="AO164" s="193">
        <f>IF(D152="","",AO149+AJ164)</f>
        <v>293</v>
      </c>
      <c r="AP164" s="194">
        <f t="shared" si="11"/>
        <v>0</v>
      </c>
      <c r="AQ164" s="301" t="str">
        <f>IF(D152="","",IF(D167="",IF(AN164/AO164&gt;=2/7,"OK","NG"),"-"))</f>
        <v>-</v>
      </c>
      <c r="AR164" s="297"/>
      <c r="AS164" s="297"/>
      <c r="AT164" s="297"/>
      <c r="AU164" s="297"/>
      <c r="AV164" s="297"/>
      <c r="AW164" s="297"/>
      <c r="AX164" s="297"/>
      <c r="AY164" s="297"/>
      <c r="AZ164" s="297"/>
      <c r="BA164" s="297"/>
      <c r="BB164" s="297"/>
      <c r="BC164" s="297"/>
      <c r="BD164" s="297"/>
      <c r="BE164" s="297"/>
      <c r="BF164" s="297"/>
      <c r="BG164" s="297"/>
      <c r="BH164" s="297"/>
      <c r="BI164" s="297"/>
      <c r="BJ164" s="297"/>
      <c r="BK164" s="297"/>
      <c r="BL164" s="297"/>
      <c r="BM164" s="297"/>
      <c r="BN164" s="297"/>
      <c r="BO164" s="297"/>
      <c r="BP164" s="297"/>
      <c r="BQ164" s="297"/>
      <c r="BR164" s="196"/>
    </row>
    <row r="165" spans="2:70" s="195" customFormat="1" ht="15" customHeight="1" thickBot="1">
      <c r="B165" s="720"/>
      <c r="C165" s="197" t="str">
        <f>IF(D152="","","実施")</f>
        <v>実施</v>
      </c>
      <c r="D165" s="198"/>
      <c r="E165" s="198"/>
      <c r="F165" s="198"/>
      <c r="G165" s="198"/>
      <c r="H165" s="198"/>
      <c r="I165" s="198"/>
      <c r="J165" s="198"/>
      <c r="K165" s="198"/>
      <c r="L165" s="198"/>
      <c r="M165" s="198"/>
      <c r="N165" s="198"/>
      <c r="O165" s="198"/>
      <c r="P165" s="198"/>
      <c r="Q165" s="198"/>
      <c r="R165" s="198"/>
      <c r="S165" s="198"/>
      <c r="T165" s="198"/>
      <c r="U165" s="198"/>
      <c r="V165" s="198"/>
      <c r="W165" s="198"/>
      <c r="X165" s="198"/>
      <c r="Y165" s="198"/>
      <c r="Z165" s="198"/>
      <c r="AA165" s="198"/>
      <c r="AB165" s="198"/>
      <c r="AC165" s="198"/>
      <c r="AD165" s="198"/>
      <c r="AE165" s="198"/>
      <c r="AF165" s="198"/>
      <c r="AG165" s="198"/>
      <c r="AH165" s="198"/>
      <c r="AI165" s="197">
        <f>IF(D152="","",COUNTIF(D165:AH165,"●"))</f>
        <v>0</v>
      </c>
      <c r="AJ165" s="198">
        <f>IF(D152="","",31-COUNTIF(D154:AH154,"")-COUNTIF(D154:AH154,"休")-COUNTIF(D165:AI165,"/"))</f>
        <v>30</v>
      </c>
      <c r="AK165" s="199">
        <f>IF(D152="","",IFERROR(AI165/AJ165,""))</f>
        <v>0</v>
      </c>
      <c r="AL165" s="298" t="str" cm="1">
        <f t="array" ref="AL165">_xlfn.IFS(OR(D152="",AJ165=0),"",
      COUNTIFS(D154:AH154,"日",D165:AH165,"")+COUNTIFS(D154:AH154,"日",D165:AH165,"●")+COUNTIFS(D154:AH154,"土",D165:AH165,"")+COUNTIFS(D154:AH154,"土",D165:AH165,"●")&lt;=COUNTIF(D165:AH165,"●"),"○",
        AI165/AJ165&gt;=2/7,"○",
         TRUE,"NG")</f>
        <v>NG</v>
      </c>
      <c r="AN165" s="197">
        <f>IF(D152="","",AN150+AI165)</f>
        <v>0</v>
      </c>
      <c r="AO165" s="198">
        <f>IF(D152="","",AO150+AJ165)</f>
        <v>293</v>
      </c>
      <c r="AP165" s="199">
        <f t="shared" si="11"/>
        <v>0</v>
      </c>
      <c r="AQ165" s="302" t="str">
        <f>IF(D152="","",IF(D167="",IF(AN165/AO165&gt;=2/7,"OK","NG"),"-"))</f>
        <v>-</v>
      </c>
      <c r="AR165" s="222"/>
      <c r="AS165" s="222"/>
      <c r="AT165" s="222"/>
      <c r="AU165" s="222"/>
      <c r="AV165" s="222"/>
      <c r="AW165" s="222"/>
      <c r="AX165" s="222"/>
      <c r="AY165" s="222"/>
      <c r="AZ165" s="222"/>
      <c r="BA165" s="222"/>
      <c r="BB165" s="222"/>
      <c r="BC165" s="222"/>
      <c r="BD165" s="222"/>
      <c r="BE165" s="222"/>
      <c r="BF165" s="222"/>
      <c r="BG165" s="222"/>
      <c r="BH165" s="222"/>
      <c r="BI165" s="222"/>
      <c r="BJ165" s="222"/>
      <c r="BK165" s="222"/>
      <c r="BL165" s="222"/>
      <c r="BM165" s="222"/>
      <c r="BN165" s="222"/>
      <c r="BO165" s="222"/>
      <c r="BP165" s="222"/>
      <c r="BQ165" s="222"/>
      <c r="BR165" s="188"/>
    </row>
    <row r="166" spans="2:70" ht="18" customHeight="1" thickBot="1">
      <c r="AQ166" s="195"/>
      <c r="AR166" s="195"/>
      <c r="AS166" s="195"/>
      <c r="AT166" s="195"/>
      <c r="AU166" s="195"/>
      <c r="AV166" s="195"/>
      <c r="AW166" s="195"/>
      <c r="AX166" s="195"/>
      <c r="AY166" s="195"/>
      <c r="AZ166" s="195"/>
      <c r="BA166" s="195"/>
      <c r="BB166" s="195"/>
      <c r="BC166" s="195"/>
      <c r="BD166" s="195"/>
      <c r="BE166" s="195"/>
      <c r="BF166" s="195"/>
      <c r="BG166" s="195"/>
      <c r="BH166" s="195"/>
      <c r="BI166" s="195"/>
      <c r="BJ166" s="195"/>
      <c r="BK166" s="195"/>
      <c r="BL166" s="195"/>
      <c r="BM166" s="195"/>
      <c r="BN166" s="195"/>
      <c r="BO166" s="195"/>
      <c r="BP166" s="195"/>
      <c r="BQ166" s="195"/>
      <c r="BR166" s="200"/>
    </row>
    <row r="167" spans="2:70" ht="16.899999999999999" customHeight="1">
      <c r="C167" s="183" t="str">
        <f>IF(D167="","","月")</f>
        <v>月</v>
      </c>
      <c r="D167" s="689">
        <f>IFERROR(IF(EOMONTH(D152,0)+1&gt;$K$5,"",EOMONTH(D152,0)+1),"")</f>
        <v>46143</v>
      </c>
      <c r="E167" s="690"/>
      <c r="F167" s="690"/>
      <c r="G167" s="690"/>
      <c r="H167" s="690"/>
      <c r="I167" s="690"/>
      <c r="J167" s="690"/>
      <c r="K167" s="690"/>
      <c r="L167" s="690"/>
      <c r="M167" s="690"/>
      <c r="N167" s="690"/>
      <c r="O167" s="690"/>
      <c r="P167" s="690"/>
      <c r="Q167" s="690"/>
      <c r="R167" s="690"/>
      <c r="S167" s="690"/>
      <c r="T167" s="690"/>
      <c r="U167" s="690"/>
      <c r="V167" s="690"/>
      <c r="W167" s="690"/>
      <c r="X167" s="690"/>
      <c r="Y167" s="690"/>
      <c r="Z167" s="690"/>
      <c r="AA167" s="690"/>
      <c r="AB167" s="690"/>
      <c r="AC167" s="690"/>
      <c r="AD167" s="690"/>
      <c r="AE167" s="690"/>
      <c r="AF167" s="690"/>
      <c r="AG167" s="690"/>
      <c r="AH167" s="690"/>
      <c r="AI167" s="691" t="str">
        <f>IF(D167="","","月単位")</f>
        <v>月単位</v>
      </c>
      <c r="AJ167" s="692"/>
      <c r="AK167" s="692"/>
      <c r="AL167" s="693"/>
      <c r="AM167" s="694"/>
      <c r="AN167" s="706" t="str">
        <f>IF(D167="","","累計")</f>
        <v>累計</v>
      </c>
      <c r="AO167" s="707"/>
      <c r="AP167" s="707"/>
      <c r="AQ167" s="708"/>
      <c r="AR167" s="293"/>
      <c r="AS167" s="293"/>
      <c r="AT167" s="293"/>
      <c r="AU167" s="293"/>
      <c r="AV167" s="293"/>
      <c r="AW167" s="293"/>
      <c r="AX167" s="293"/>
      <c r="AY167" s="293"/>
      <c r="AZ167" s="293"/>
      <c r="BA167" s="293"/>
      <c r="BB167" s="293"/>
      <c r="BC167" s="293"/>
      <c r="BD167" s="293"/>
      <c r="BE167" s="293"/>
      <c r="BF167" s="293"/>
      <c r="BG167" s="293"/>
      <c r="BH167" s="293"/>
      <c r="BI167" s="293"/>
      <c r="BJ167" s="293"/>
      <c r="BK167" s="293"/>
      <c r="BL167" s="293"/>
      <c r="BM167" s="293"/>
      <c r="BN167" s="293"/>
      <c r="BO167" s="293"/>
      <c r="BP167" s="293"/>
      <c r="BQ167" s="293"/>
    </row>
    <row r="168" spans="2:70" ht="15" customHeight="1">
      <c r="C168" s="184" t="str">
        <f>IF(D167="","","日")</f>
        <v>日</v>
      </c>
      <c r="D168" s="185" cm="1">
        <f t="array" ref="D168">_xlfn.IFS($D167="","",
  $D167+COLUMN(D168)-COLUMN($C168)-1&gt;$K$5,"",
   $D167+COLUMN(D168)-COLUMN($C168)-1&gt;=EOMONTH($D167,0)+1,"",
    TRUE,$D167+COLUMN(D168)-COLUMN($C168)-1)</f>
        <v>46143</v>
      </c>
      <c r="E168" s="185" cm="1">
        <f t="array" ref="E168">_xlfn.IFS($D167="","",
  $D167+COLUMN(E168)-COLUMN($C168)-1&gt;$K$5,"",
   $D167+COLUMN(E168)-COLUMN($C168)-1&gt;=EOMONTH($D167,0)+1,"",
    TRUE,$D167+COLUMN(E168)-COLUMN($C168)-1)</f>
        <v>46144</v>
      </c>
      <c r="F168" s="185" cm="1">
        <f t="array" ref="F168">_xlfn.IFS($D167="","",
  $D167+COLUMN(F168)-COLUMN($C168)-1&gt;$K$5,"",
   $D167+COLUMN(F168)-COLUMN($C168)-1&gt;=EOMONTH($D167,0)+1,"",
    TRUE,$D167+COLUMN(F168)-COLUMN($C168)-1)</f>
        <v>46145</v>
      </c>
      <c r="G168" s="185" cm="1">
        <f t="array" ref="G168">_xlfn.IFS($D167="","",
  $D167+COLUMN(G168)-COLUMN($C168)-1&gt;$K$5,"",
   $D167+COLUMN(G168)-COLUMN($C168)-1&gt;=EOMONTH($D167,0)+1,"",
    TRUE,$D167+COLUMN(G168)-COLUMN($C168)-1)</f>
        <v>46146</v>
      </c>
      <c r="H168" s="185" cm="1">
        <f t="array" ref="H168">_xlfn.IFS($D167="","",
  $D167+COLUMN(H168)-COLUMN($C168)-1&gt;$K$5,"",
   $D167+COLUMN(H168)-COLUMN($C168)-1&gt;=EOMONTH($D167,0)+1,"",
    TRUE,$D167+COLUMN(H168)-COLUMN($C168)-1)</f>
        <v>46147</v>
      </c>
      <c r="I168" s="185" cm="1">
        <f t="array" ref="I168">_xlfn.IFS($D167="","",
  $D167+COLUMN(I168)-COLUMN($C168)-1&gt;$K$5,"",
   $D167+COLUMN(I168)-COLUMN($C168)-1&gt;=EOMONTH($D167,0)+1,"",
    TRUE,$D167+COLUMN(I168)-COLUMN($C168)-1)</f>
        <v>46148</v>
      </c>
      <c r="J168" s="185" cm="1">
        <f t="array" ref="J168">_xlfn.IFS($D167="","",
  $D167+COLUMN(J168)-COLUMN($C168)-1&gt;$K$5,"",
   $D167+COLUMN(J168)-COLUMN($C168)-1&gt;=EOMONTH($D167,0)+1,"",
    TRUE,$D167+COLUMN(J168)-COLUMN($C168)-1)</f>
        <v>46149</v>
      </c>
      <c r="K168" s="185" cm="1">
        <f t="array" ref="K168">_xlfn.IFS($D167="","",
  $D167+COLUMN(K168)-COLUMN($C168)-1&gt;$K$5,"",
   $D167+COLUMN(K168)-COLUMN($C168)-1&gt;=EOMONTH($D167,0)+1,"",
    TRUE,$D167+COLUMN(K168)-COLUMN($C168)-1)</f>
        <v>46150</v>
      </c>
      <c r="L168" s="185" cm="1">
        <f t="array" ref="L168">_xlfn.IFS($D167="","",
  $D167+COLUMN(L168)-COLUMN($C168)-1&gt;$K$5,"",
   $D167+COLUMN(L168)-COLUMN($C168)-1&gt;=EOMONTH($D167,0)+1,"",
    TRUE,$D167+COLUMN(L168)-COLUMN($C168)-1)</f>
        <v>46151</v>
      </c>
      <c r="M168" s="185" cm="1">
        <f t="array" ref="M168">_xlfn.IFS($D167="","",
  $D167+COLUMN(M168)-COLUMN($C168)-1&gt;$K$5,"",
   $D167+COLUMN(M168)-COLUMN($C168)-1&gt;=EOMONTH($D167,0)+1,"",
    TRUE,$D167+COLUMN(M168)-COLUMN($C168)-1)</f>
        <v>46152</v>
      </c>
      <c r="N168" s="185" cm="1">
        <f t="array" ref="N168">_xlfn.IFS($D167="","",
  $D167+COLUMN(N168)-COLUMN($C168)-1&gt;$K$5,"",
   $D167+COLUMN(N168)-COLUMN($C168)-1&gt;=EOMONTH($D167,0)+1,"",
    TRUE,$D167+COLUMN(N168)-COLUMN($C168)-1)</f>
        <v>46153</v>
      </c>
      <c r="O168" s="185" cm="1">
        <f t="array" ref="O168">_xlfn.IFS($D167="","",
  $D167+COLUMN(O168)-COLUMN($C168)-1&gt;$K$5,"",
   $D167+COLUMN(O168)-COLUMN($C168)-1&gt;=EOMONTH($D167,0)+1,"",
    TRUE,$D167+COLUMN(O168)-COLUMN($C168)-1)</f>
        <v>46154</v>
      </c>
      <c r="P168" s="185" cm="1">
        <f t="array" ref="P168">_xlfn.IFS($D167="","",
  $D167+COLUMN(P168)-COLUMN($C168)-1&gt;$K$5,"",
   $D167+COLUMN(P168)-COLUMN($C168)-1&gt;=EOMONTH($D167,0)+1,"",
    TRUE,$D167+COLUMN(P168)-COLUMN($C168)-1)</f>
        <v>46155</v>
      </c>
      <c r="Q168" s="185" cm="1">
        <f t="array" ref="Q168">_xlfn.IFS($D167="","",
  $D167+COLUMN(Q168)-COLUMN($C168)-1&gt;$K$5,"",
   $D167+COLUMN(Q168)-COLUMN($C168)-1&gt;=EOMONTH($D167,0)+1,"",
    TRUE,$D167+COLUMN(Q168)-COLUMN($C168)-1)</f>
        <v>46156</v>
      </c>
      <c r="R168" s="185" cm="1">
        <f t="array" ref="R168">_xlfn.IFS($D167="","",
  $D167+COLUMN(R168)-COLUMN($C168)-1&gt;$K$5,"",
   $D167+COLUMN(R168)-COLUMN($C168)-1&gt;=EOMONTH($D167,0)+1,"",
    TRUE,$D167+COLUMN(R168)-COLUMN($C168)-1)</f>
        <v>46157</v>
      </c>
      <c r="S168" s="185" cm="1">
        <f t="array" ref="S168">_xlfn.IFS($D167="","",
  $D167+COLUMN(S168)-COLUMN($C168)-1&gt;$K$5,"",
   $D167+COLUMN(S168)-COLUMN($C168)-1&gt;=EOMONTH($D167,0)+1,"",
    TRUE,$D167+COLUMN(S168)-COLUMN($C168)-1)</f>
        <v>46158</v>
      </c>
      <c r="T168" s="185" cm="1">
        <f t="array" ref="T168">_xlfn.IFS($D167="","",
  $D167+COLUMN(T168)-COLUMN($C168)-1&gt;$K$5,"",
   $D167+COLUMN(T168)-COLUMN($C168)-1&gt;=EOMONTH($D167,0)+1,"",
    TRUE,$D167+COLUMN(T168)-COLUMN($C168)-1)</f>
        <v>46159</v>
      </c>
      <c r="U168" s="185" cm="1">
        <f t="array" ref="U168">_xlfn.IFS($D167="","",
  $D167+COLUMN(U168)-COLUMN($C168)-1&gt;$K$5,"",
   $D167+COLUMN(U168)-COLUMN($C168)-1&gt;=EOMONTH($D167,0)+1,"",
    TRUE,$D167+COLUMN(U168)-COLUMN($C168)-1)</f>
        <v>46160</v>
      </c>
      <c r="V168" s="185" cm="1">
        <f t="array" ref="V168">_xlfn.IFS($D167="","",
  $D167+COLUMN(V168)-COLUMN($C168)-1&gt;$K$5,"",
   $D167+COLUMN(V168)-COLUMN($C168)-1&gt;=EOMONTH($D167,0)+1,"",
    TRUE,$D167+COLUMN(V168)-COLUMN($C168)-1)</f>
        <v>46161</v>
      </c>
      <c r="W168" s="185" cm="1">
        <f t="array" ref="W168">_xlfn.IFS($D167="","",
  $D167+COLUMN(W168)-COLUMN($C168)-1&gt;$K$5,"",
   $D167+COLUMN(W168)-COLUMN($C168)-1&gt;=EOMONTH($D167,0)+1,"",
    TRUE,$D167+COLUMN(W168)-COLUMN($C168)-1)</f>
        <v>46162</v>
      </c>
      <c r="X168" s="185" cm="1">
        <f t="array" ref="X168">_xlfn.IFS($D167="","",
  $D167+COLUMN(X168)-COLUMN($C168)-1&gt;$K$5,"",
   $D167+COLUMN(X168)-COLUMN($C168)-1&gt;=EOMONTH($D167,0)+1,"",
    TRUE,$D167+COLUMN(X168)-COLUMN($C168)-1)</f>
        <v>46163</v>
      </c>
      <c r="Y168" s="185" cm="1">
        <f t="array" ref="Y168">_xlfn.IFS($D167="","",
  $D167+COLUMN(Y168)-COLUMN($C168)-1&gt;$K$5,"",
   $D167+COLUMN(Y168)-COLUMN($C168)-1&gt;=EOMONTH($D167,0)+1,"",
    TRUE,$D167+COLUMN(Y168)-COLUMN($C168)-1)</f>
        <v>46164</v>
      </c>
      <c r="Z168" s="185" cm="1">
        <f t="array" ref="Z168">_xlfn.IFS($D167="","",
  $D167+COLUMN(Z168)-COLUMN($C168)-1&gt;$K$5,"",
   $D167+COLUMN(Z168)-COLUMN($C168)-1&gt;=EOMONTH($D167,0)+1,"",
    TRUE,$D167+COLUMN(Z168)-COLUMN($C168)-1)</f>
        <v>46165</v>
      </c>
      <c r="AA168" s="185" cm="1">
        <f t="array" ref="AA168">_xlfn.IFS($D167="","",
  $D167+COLUMN(AA168)-COLUMN($C168)-1&gt;$K$5,"",
   $D167+COLUMN(AA168)-COLUMN($C168)-1&gt;=EOMONTH($D167,0)+1,"",
    TRUE,$D167+COLUMN(AA168)-COLUMN($C168)-1)</f>
        <v>46166</v>
      </c>
      <c r="AB168" s="185" cm="1">
        <f t="array" ref="AB168">_xlfn.IFS($D167="","",
  $D167+COLUMN(AB168)-COLUMN($C168)-1&gt;$K$5,"",
   $D167+COLUMN(AB168)-COLUMN($C168)-1&gt;=EOMONTH($D167,0)+1,"",
    TRUE,$D167+COLUMN(AB168)-COLUMN($C168)-1)</f>
        <v>46167</v>
      </c>
      <c r="AC168" s="185" cm="1">
        <f t="array" ref="AC168">_xlfn.IFS($D167="","",
  $D167+COLUMN(AC168)-COLUMN($C168)-1&gt;$K$5,"",
   $D167+COLUMN(AC168)-COLUMN($C168)-1&gt;=EOMONTH($D167,0)+1,"",
    TRUE,$D167+COLUMN(AC168)-COLUMN($C168)-1)</f>
        <v>46168</v>
      </c>
      <c r="AD168" s="185" cm="1">
        <f t="array" ref="AD168">_xlfn.IFS($D167="","",
  $D167+COLUMN(AD168)-COLUMN($C168)-1&gt;$K$5,"",
   $D167+COLUMN(AD168)-COLUMN($C168)-1&gt;=EOMONTH($D167,0)+1,"",
    TRUE,$D167+COLUMN(AD168)-COLUMN($C168)-1)</f>
        <v>46169</v>
      </c>
      <c r="AE168" s="185" cm="1">
        <f t="array" ref="AE168">_xlfn.IFS($D167="","",
  $D167+COLUMN(AE168)-COLUMN($C168)-1&gt;$K$5,"",
   $D167+COLUMN(AE168)-COLUMN($C168)-1&gt;=EOMONTH($D167,0)+1,"",
    TRUE,$D167+COLUMN(AE168)-COLUMN($C168)-1)</f>
        <v>46170</v>
      </c>
      <c r="AF168" s="185" cm="1">
        <f t="array" ref="AF168">_xlfn.IFS($D167="","",
  $D167+COLUMN(AF168)-COLUMN($C168)-1&gt;$K$5,"",
   $D167+COLUMN(AF168)-COLUMN($C168)-1&gt;=EOMONTH($D167,0)+1,"",
    TRUE,$D167+COLUMN(AF168)-COLUMN($C168)-1)</f>
        <v>46171</v>
      </c>
      <c r="AG168" s="185" cm="1">
        <f t="array" ref="AG168">_xlfn.IFS($D167="","",
  $D167+COLUMN(AG168)-COLUMN($C168)-1&gt;$K$5,"",
   $D167+COLUMN(AG168)-COLUMN($C168)-1&gt;=EOMONTH($D167,0)+1,"",
    TRUE,$D167+COLUMN(AG168)-COLUMN($C168)-1)</f>
        <v>46172</v>
      </c>
      <c r="AH168" s="185" cm="1">
        <f t="array" ref="AH168">_xlfn.IFS($D167="","",
  $D167+COLUMN(AH168)-COLUMN($C168)-1&gt;$K$5,"",
   $D167+COLUMN(AH168)-COLUMN($C168)-1&gt;=EOMONTH($D167,0)+1,"",
    TRUE,$D167+COLUMN(AH168)-COLUMN($C168)-1)</f>
        <v>46173</v>
      </c>
      <c r="AI168" s="709" t="str">
        <f>IF(D167="","","閉所日数計")</f>
        <v>閉所日数計</v>
      </c>
      <c r="AJ168" s="710" t="str">
        <f>IF(D167="","","対象日数計")</f>
        <v>対象日数計</v>
      </c>
      <c r="AK168" s="710" t="str">
        <f>IF(D167="","","現場閉所率")</f>
        <v>現場閉所率</v>
      </c>
      <c r="AL168" s="711" t="str">
        <f>IF(D167="","","達成状況")</f>
        <v>達成状況</v>
      </c>
      <c r="AM168" s="695"/>
      <c r="AN168" s="696" t="str">
        <f>IF(D167="","","閉所日数計")</f>
        <v>閉所日数計</v>
      </c>
      <c r="AO168" s="699" t="str">
        <f>IF(D167="","","対象日数計")</f>
        <v>対象日数計</v>
      </c>
      <c r="AP168" s="699" t="str">
        <f>IF(D167="","","現場閉所率")</f>
        <v>現場閉所率</v>
      </c>
      <c r="AQ168" s="712" t="str" cm="1">
        <f t="array" ref="AQ168">_xlfn.IFS(D167="","",D182="","達成状況",TRUE,"-")</f>
        <v>-</v>
      </c>
      <c r="AR168" s="300"/>
      <c r="AS168" s="300"/>
      <c r="AT168" s="300"/>
      <c r="AU168" s="300"/>
      <c r="AV168" s="300"/>
      <c r="AW168" s="300"/>
      <c r="AX168" s="300"/>
      <c r="AY168" s="300"/>
      <c r="AZ168" s="300"/>
      <c r="BA168" s="300"/>
      <c r="BB168" s="300"/>
      <c r="BC168" s="300"/>
      <c r="BD168" s="300"/>
      <c r="BE168" s="300"/>
      <c r="BF168" s="300"/>
      <c r="BG168" s="300"/>
      <c r="BH168" s="300"/>
      <c r="BI168" s="300"/>
      <c r="BJ168" s="300"/>
      <c r="BK168" s="300"/>
      <c r="BL168" s="300"/>
      <c r="BM168" s="300"/>
      <c r="BN168" s="300"/>
      <c r="BO168" s="300"/>
      <c r="BP168" s="300"/>
      <c r="BQ168" s="300"/>
    </row>
    <row r="169" spans="2:70" ht="15" customHeight="1">
      <c r="C169" s="184" t="str">
        <f>IF(D167="","","曜日")</f>
        <v>曜日</v>
      </c>
      <c r="D169" s="187" t="str" cm="1">
        <f t="array" ref="D169">_xlfn.IFS(D168="","",COUNTIF(休み,D168)&gt;0,"休",OR(WEEKDAY(D168)=1,WEEKDAY(D168)=7),TEXT(D168,"aaa"),COUNTIF(祝日,D168)&gt;0,"祝",TRUE,TEXT(D168,"aaa"))</f>
        <v>金</v>
      </c>
      <c r="E169" s="187" t="str" cm="1">
        <f t="array" ref="E169">_xlfn.IFS(E168="","",COUNTIF(休み,E168)&gt;0,"休",OR(WEEKDAY(E168)=1,WEEKDAY(E168)=7),TEXT(E168,"aaa"),COUNTIF(祝日,E168)&gt;0,"祝",TRUE,TEXT(E168,"aaa"))</f>
        <v>土</v>
      </c>
      <c r="F169" s="187" t="str" cm="1">
        <f t="array" ref="F169">_xlfn.IFS(F168="","",COUNTIF(休み,F168)&gt;0,"休",OR(WEEKDAY(F168)=1,WEEKDAY(F168)=7),TEXT(F168,"aaa"),COUNTIF(祝日,F168)&gt;0,"祝",TRUE,TEXT(F168,"aaa"))</f>
        <v>日</v>
      </c>
      <c r="G169" s="187" t="str" cm="1">
        <f t="array" ref="G169">_xlfn.IFS(G168="","",COUNTIF(休み,G168)&gt;0,"休",OR(WEEKDAY(G168)=1,WEEKDAY(G168)=7),TEXT(G168,"aaa"),COUNTIF(祝日,G168)&gt;0,"祝",TRUE,TEXT(G168,"aaa"))</f>
        <v>祝</v>
      </c>
      <c r="H169" s="187" t="str" cm="1">
        <f t="array" ref="H169">_xlfn.IFS(H168="","",COUNTIF(休み,H168)&gt;0,"休",OR(WEEKDAY(H168)=1,WEEKDAY(H168)=7),TEXT(H168,"aaa"),COUNTIF(祝日,H168)&gt;0,"祝",TRUE,TEXT(H168,"aaa"))</f>
        <v>祝</v>
      </c>
      <c r="I169" s="187" t="str" cm="1">
        <f t="array" ref="I169">_xlfn.IFS(I168="","",COUNTIF(休み,I168)&gt;0,"休",OR(WEEKDAY(I168)=1,WEEKDAY(I168)=7),TEXT(I168,"aaa"),COUNTIF(祝日,I168)&gt;0,"祝",TRUE,TEXT(I168,"aaa"))</f>
        <v>祝</v>
      </c>
      <c r="J169" s="187" t="str" cm="1">
        <f t="array" ref="J169">_xlfn.IFS(J168="","",COUNTIF(休み,J168)&gt;0,"休",OR(WEEKDAY(J168)=1,WEEKDAY(J168)=7),TEXT(J168,"aaa"),COUNTIF(祝日,J168)&gt;0,"祝",TRUE,TEXT(J168,"aaa"))</f>
        <v>木</v>
      </c>
      <c r="K169" s="187" t="str" cm="1">
        <f t="array" ref="K169">_xlfn.IFS(K168="","",COUNTIF(休み,K168)&gt;0,"休",OR(WEEKDAY(K168)=1,WEEKDAY(K168)=7),TEXT(K168,"aaa"),COUNTIF(祝日,K168)&gt;0,"祝",TRUE,TEXT(K168,"aaa"))</f>
        <v>金</v>
      </c>
      <c r="L169" s="187" t="str" cm="1">
        <f t="array" ref="L169">_xlfn.IFS(L168="","",COUNTIF(休み,L168)&gt;0,"休",OR(WEEKDAY(L168)=1,WEEKDAY(L168)=7),TEXT(L168,"aaa"),COUNTIF(祝日,L168)&gt;0,"祝",TRUE,TEXT(L168,"aaa"))</f>
        <v>土</v>
      </c>
      <c r="M169" s="187" t="str" cm="1">
        <f t="array" ref="M169">_xlfn.IFS(M168="","",COUNTIF(休み,M168)&gt;0,"休",OR(WEEKDAY(M168)=1,WEEKDAY(M168)=7),TEXT(M168,"aaa"),COUNTIF(祝日,M168)&gt;0,"祝",TRUE,TEXT(M168,"aaa"))</f>
        <v>日</v>
      </c>
      <c r="N169" s="187" t="str" cm="1">
        <f t="array" ref="N169">_xlfn.IFS(N168="","",COUNTIF(休み,N168)&gt;0,"休",OR(WEEKDAY(N168)=1,WEEKDAY(N168)=7),TEXT(N168,"aaa"),COUNTIF(祝日,N168)&gt;0,"祝",TRUE,TEXT(N168,"aaa"))</f>
        <v>月</v>
      </c>
      <c r="O169" s="187" t="str" cm="1">
        <f t="array" ref="O169">_xlfn.IFS(O168="","",COUNTIF(休み,O168)&gt;0,"休",OR(WEEKDAY(O168)=1,WEEKDAY(O168)=7),TEXT(O168,"aaa"),COUNTIF(祝日,O168)&gt;0,"祝",TRUE,TEXT(O168,"aaa"))</f>
        <v>火</v>
      </c>
      <c r="P169" s="187" t="str" cm="1">
        <f t="array" ref="P169">_xlfn.IFS(P168="","",COUNTIF(休み,P168)&gt;0,"休",OR(WEEKDAY(P168)=1,WEEKDAY(P168)=7),TEXT(P168,"aaa"),COUNTIF(祝日,P168)&gt;0,"祝",TRUE,TEXT(P168,"aaa"))</f>
        <v>水</v>
      </c>
      <c r="Q169" s="187" t="str" cm="1">
        <f t="array" ref="Q169">_xlfn.IFS(Q168="","",COUNTIF(休み,Q168)&gt;0,"休",OR(WEEKDAY(Q168)=1,WEEKDAY(Q168)=7),TEXT(Q168,"aaa"),COUNTIF(祝日,Q168)&gt;0,"祝",TRUE,TEXT(Q168,"aaa"))</f>
        <v>木</v>
      </c>
      <c r="R169" s="187" t="str" cm="1">
        <f t="array" ref="R169">_xlfn.IFS(R168="","",COUNTIF(休み,R168)&gt;0,"休",OR(WEEKDAY(R168)=1,WEEKDAY(R168)=7),TEXT(R168,"aaa"),COUNTIF(祝日,R168)&gt;0,"祝",TRUE,TEXT(R168,"aaa"))</f>
        <v>金</v>
      </c>
      <c r="S169" s="187" t="str" cm="1">
        <f t="array" ref="S169">_xlfn.IFS(S168="","",COUNTIF(休み,S168)&gt;0,"休",OR(WEEKDAY(S168)=1,WEEKDAY(S168)=7),TEXT(S168,"aaa"),COUNTIF(祝日,S168)&gt;0,"祝",TRUE,TEXT(S168,"aaa"))</f>
        <v>土</v>
      </c>
      <c r="T169" s="187" t="str" cm="1">
        <f t="array" ref="T169">_xlfn.IFS(T168="","",COUNTIF(休み,T168)&gt;0,"休",OR(WEEKDAY(T168)=1,WEEKDAY(T168)=7),TEXT(T168,"aaa"),COUNTIF(祝日,T168)&gt;0,"祝",TRUE,TEXT(T168,"aaa"))</f>
        <v>日</v>
      </c>
      <c r="U169" s="187" t="str" cm="1">
        <f t="array" ref="U169">_xlfn.IFS(U168="","",COUNTIF(休み,U168)&gt;0,"休",OR(WEEKDAY(U168)=1,WEEKDAY(U168)=7),TEXT(U168,"aaa"),COUNTIF(祝日,U168)&gt;0,"祝",TRUE,TEXT(U168,"aaa"))</f>
        <v>月</v>
      </c>
      <c r="V169" s="187" t="str" cm="1">
        <f t="array" ref="V169">_xlfn.IFS(V168="","",COUNTIF(休み,V168)&gt;0,"休",OR(WEEKDAY(V168)=1,WEEKDAY(V168)=7),TEXT(V168,"aaa"),COUNTIF(祝日,V168)&gt;0,"祝",TRUE,TEXT(V168,"aaa"))</f>
        <v>火</v>
      </c>
      <c r="W169" s="187" t="str" cm="1">
        <f t="array" ref="W169">_xlfn.IFS(W168="","",COUNTIF(休み,W168)&gt;0,"休",OR(WEEKDAY(W168)=1,WEEKDAY(W168)=7),TEXT(W168,"aaa"),COUNTIF(祝日,W168)&gt;0,"祝",TRUE,TEXT(W168,"aaa"))</f>
        <v>水</v>
      </c>
      <c r="X169" s="187" t="str" cm="1">
        <f t="array" ref="X169">_xlfn.IFS(X168="","",COUNTIF(休み,X168)&gt;0,"休",OR(WEEKDAY(X168)=1,WEEKDAY(X168)=7),TEXT(X168,"aaa"),COUNTIF(祝日,X168)&gt;0,"祝",TRUE,TEXT(X168,"aaa"))</f>
        <v>木</v>
      </c>
      <c r="Y169" s="187" t="str" cm="1">
        <f t="array" ref="Y169">_xlfn.IFS(Y168="","",COUNTIF(休み,Y168)&gt;0,"休",OR(WEEKDAY(Y168)=1,WEEKDAY(Y168)=7),TEXT(Y168,"aaa"),COUNTIF(祝日,Y168)&gt;0,"祝",TRUE,TEXT(Y168,"aaa"))</f>
        <v>金</v>
      </c>
      <c r="Z169" s="187" t="str" cm="1">
        <f t="array" ref="Z169">_xlfn.IFS(Z168="","",COUNTIF(休み,Z168)&gt;0,"休",OR(WEEKDAY(Z168)=1,WEEKDAY(Z168)=7),TEXT(Z168,"aaa"),COUNTIF(祝日,Z168)&gt;0,"祝",TRUE,TEXT(Z168,"aaa"))</f>
        <v>土</v>
      </c>
      <c r="AA169" s="187" t="str" cm="1">
        <f t="array" ref="AA169">_xlfn.IFS(AA168="","",COUNTIF(休み,AA168)&gt;0,"休",OR(WEEKDAY(AA168)=1,WEEKDAY(AA168)=7),TEXT(AA168,"aaa"),COUNTIF(祝日,AA168)&gt;0,"祝",TRUE,TEXT(AA168,"aaa"))</f>
        <v>日</v>
      </c>
      <c r="AB169" s="187" t="str" cm="1">
        <f t="array" ref="AB169">_xlfn.IFS(AB168="","",COUNTIF(休み,AB168)&gt;0,"休",OR(WEEKDAY(AB168)=1,WEEKDAY(AB168)=7),TEXT(AB168,"aaa"),COUNTIF(祝日,AB168)&gt;0,"祝",TRUE,TEXT(AB168,"aaa"))</f>
        <v>月</v>
      </c>
      <c r="AC169" s="187" t="str" cm="1">
        <f t="array" ref="AC169">_xlfn.IFS(AC168="","",COUNTIF(休み,AC168)&gt;0,"休",OR(WEEKDAY(AC168)=1,WEEKDAY(AC168)=7),TEXT(AC168,"aaa"),COUNTIF(祝日,AC168)&gt;0,"祝",TRUE,TEXT(AC168,"aaa"))</f>
        <v>火</v>
      </c>
      <c r="AD169" s="187" t="str" cm="1">
        <f t="array" ref="AD169">_xlfn.IFS(AD168="","",COUNTIF(休み,AD168)&gt;0,"休",OR(WEEKDAY(AD168)=1,WEEKDAY(AD168)=7),TEXT(AD168,"aaa"),COUNTIF(祝日,AD168)&gt;0,"祝",TRUE,TEXT(AD168,"aaa"))</f>
        <v>水</v>
      </c>
      <c r="AE169" s="187" t="str" cm="1">
        <f t="array" ref="AE169">_xlfn.IFS(AE168="","",COUNTIF(休み,AE168)&gt;0,"休",OR(WEEKDAY(AE168)=1,WEEKDAY(AE168)=7),TEXT(AE168,"aaa"),COUNTIF(祝日,AE168)&gt;0,"祝",TRUE,TEXT(AE168,"aaa"))</f>
        <v>木</v>
      </c>
      <c r="AF169" s="187" t="str" cm="1">
        <f t="array" ref="AF169">_xlfn.IFS(AF168="","",COUNTIF(休み,AF168)&gt;0,"休",OR(WEEKDAY(AF168)=1,WEEKDAY(AF168)=7),TEXT(AF168,"aaa"),COUNTIF(祝日,AF168)&gt;0,"祝",TRUE,TEXT(AF168,"aaa"))</f>
        <v>金</v>
      </c>
      <c r="AG169" s="187" t="str" cm="1">
        <f t="array" ref="AG169">_xlfn.IFS(AG168="","",COUNTIF(休み,AG168)&gt;0,"休",OR(WEEKDAY(AG168)=1,WEEKDAY(AG168)=7),TEXT(AG168,"aaa"),COUNTIF(祝日,AG168)&gt;0,"祝",TRUE,TEXT(AG168,"aaa"))</f>
        <v>土</v>
      </c>
      <c r="AH169" s="187" t="str" cm="1">
        <f t="array" ref="AH169">_xlfn.IFS(AH168="","",COUNTIF(休み,AH168)&gt;0,"休",OR(WEEKDAY(AH168)=1,WEEKDAY(AH168)=7),TEXT(AH168,"aaa"),COUNTIF(祝日,AH168)&gt;0,"祝",TRUE,TEXT(AH168,"aaa"))</f>
        <v>日</v>
      </c>
      <c r="AI169" s="709"/>
      <c r="AJ169" s="710"/>
      <c r="AK169" s="710"/>
      <c r="AL169" s="711"/>
      <c r="AM169" s="695"/>
      <c r="AN169" s="697"/>
      <c r="AO169" s="700"/>
      <c r="AP169" s="700"/>
      <c r="AQ169" s="713"/>
      <c r="AR169" s="300"/>
      <c r="AS169" s="300"/>
      <c r="AT169" s="300"/>
      <c r="AU169" s="300"/>
      <c r="AV169" s="300"/>
      <c r="AW169" s="300"/>
      <c r="AX169" s="300"/>
      <c r="AY169" s="300"/>
      <c r="AZ169" s="300"/>
      <c r="BA169" s="300"/>
      <c r="BB169" s="300"/>
      <c r="BC169" s="300"/>
      <c r="BD169" s="300"/>
      <c r="BE169" s="300"/>
      <c r="BF169" s="300"/>
      <c r="BG169" s="300"/>
      <c r="BH169" s="300"/>
      <c r="BI169" s="300"/>
      <c r="BJ169" s="300"/>
      <c r="BK169" s="300"/>
      <c r="BL169" s="300"/>
      <c r="BM169" s="300"/>
      <c r="BN169" s="300"/>
      <c r="BO169" s="300"/>
      <c r="BP169" s="300"/>
      <c r="BQ169" s="300"/>
      <c r="BR169" s="188"/>
    </row>
    <row r="170" spans="2:70" s="192" customFormat="1" ht="60" customHeight="1" thickBot="1">
      <c r="B170" s="305" t="s">
        <v>465</v>
      </c>
      <c r="C170" s="272" t="str">
        <f>IF(D167="","","行事")</f>
        <v>行事</v>
      </c>
      <c r="D170" s="306"/>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6"/>
      <c r="AB170" s="306"/>
      <c r="AC170" s="306"/>
      <c r="AD170" s="306"/>
      <c r="AE170" s="306"/>
      <c r="AF170" s="306"/>
      <c r="AG170" s="306"/>
      <c r="AH170" s="307"/>
      <c r="AI170" s="696"/>
      <c r="AJ170" s="699"/>
      <c r="AK170" s="699"/>
      <c r="AL170" s="702"/>
      <c r="AM170" s="695"/>
      <c r="AN170" s="697"/>
      <c r="AO170" s="700"/>
      <c r="AP170" s="700"/>
      <c r="AQ170" s="713"/>
      <c r="AR170" s="300"/>
      <c r="AS170" s="300"/>
      <c r="AT170" s="300"/>
      <c r="AU170" s="300"/>
      <c r="AV170" s="300"/>
      <c r="AW170" s="300"/>
      <c r="AX170" s="300"/>
      <c r="AY170" s="300"/>
      <c r="AZ170" s="300"/>
      <c r="BA170" s="300"/>
      <c r="BB170" s="300"/>
      <c r="BC170" s="300"/>
      <c r="BD170" s="300"/>
      <c r="BE170" s="300"/>
      <c r="BF170" s="300"/>
      <c r="BG170" s="300"/>
      <c r="BH170" s="300"/>
      <c r="BI170" s="300"/>
      <c r="BJ170" s="300"/>
      <c r="BK170" s="300"/>
      <c r="BL170" s="300"/>
      <c r="BM170" s="300"/>
      <c r="BN170" s="300"/>
      <c r="BO170" s="300"/>
      <c r="BP170" s="300"/>
      <c r="BQ170" s="300"/>
      <c r="BR170" s="191"/>
    </row>
    <row r="171" spans="2:70" s="195" customFormat="1" ht="15" customHeight="1">
      <c r="B171" s="719" t="str">
        <f>IF(D167="","",IF($B$21="","",$B$21))</f>
        <v/>
      </c>
      <c r="C171" s="183" t="str">
        <f>IF(D167="","","計画")</f>
        <v>計画</v>
      </c>
      <c r="D171" s="308"/>
      <c r="E171" s="308"/>
      <c r="F171" s="308"/>
      <c r="G171" s="308"/>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08"/>
      <c r="AE171" s="308"/>
      <c r="AF171" s="308"/>
      <c r="AG171" s="308"/>
      <c r="AH171" s="308"/>
      <c r="AI171" s="183">
        <f>IF(D167="","",COUNTIF(D171:AH171,"○"))</f>
        <v>0</v>
      </c>
      <c r="AJ171" s="308">
        <f>IF(D167="","",31-COUNTIF(D169:AH169,"")-COUNTIF(D169:AH169,"休")-COUNTIF(D171:AI171,"/"))</f>
        <v>31</v>
      </c>
      <c r="AK171" s="310">
        <f>IF(D167="","",IFERROR(AI171/AJ171,""))</f>
        <v>0</v>
      </c>
      <c r="AL171" s="311" t="str" cm="1">
        <f t="array" ref="AL171">_xlfn.IFS(OR(D167="",AJ171=0),"",
      COUNTIFS(D169:AH169,"日",D171:AH171,"")+COUNTIFS(D169:AH169,"日",D171:AH171,"○")+COUNTIFS(D169:AH169,"土",D171:AH171,"")+COUNTIFS(D169:AH169,"土",D171:AH171,"○")&lt;=COUNTIF(D171:AH171,"○"),"○",
        AI171/AJ171&gt;=2/7,"○",
         TRUE,"NG")</f>
        <v>NG</v>
      </c>
      <c r="AN171" s="183">
        <f>IF(D167="","",AN156+AI171)</f>
        <v>0</v>
      </c>
      <c r="AO171" s="308">
        <f>IF(D167="","",AO156+AJ171)</f>
        <v>324</v>
      </c>
      <c r="AP171" s="310">
        <f t="shared" ref="AP171:AP180" si="12">IFERROR(AN171/AO171,"")</f>
        <v>0</v>
      </c>
      <c r="AQ171" s="323" t="str">
        <f>IF(D167="","",IF(D182="",IF(AN171/AO171&gt;=2/7,"OK","NG"),"-"))</f>
        <v>-</v>
      </c>
      <c r="AR171" s="297"/>
      <c r="AS171" s="297"/>
      <c r="AT171" s="297"/>
      <c r="AU171" s="297"/>
      <c r="AV171" s="297"/>
      <c r="AW171" s="297"/>
      <c r="AX171" s="297"/>
      <c r="AY171" s="297"/>
      <c r="AZ171" s="297"/>
      <c r="BA171" s="297"/>
      <c r="BB171" s="297"/>
      <c r="BC171" s="297"/>
      <c r="BD171" s="297"/>
      <c r="BE171" s="297"/>
      <c r="BF171" s="297"/>
      <c r="BG171" s="297"/>
      <c r="BH171" s="297"/>
      <c r="BI171" s="297"/>
      <c r="BJ171" s="297"/>
      <c r="BK171" s="297"/>
      <c r="BL171" s="297"/>
      <c r="BM171" s="297"/>
      <c r="BN171" s="297"/>
      <c r="BO171" s="297"/>
      <c r="BP171" s="297"/>
      <c r="BQ171" s="297"/>
      <c r="BR171" s="196"/>
    </row>
    <row r="172" spans="2:70" s="195" customFormat="1" ht="15" customHeight="1" thickBot="1">
      <c r="B172" s="720"/>
      <c r="C172" s="197" t="str">
        <f>IF(D167="","","実施")</f>
        <v>実施</v>
      </c>
      <c r="D172" s="198"/>
      <c r="E172" s="198"/>
      <c r="F172" s="198"/>
      <c r="G172" s="198"/>
      <c r="H172" s="198"/>
      <c r="I172" s="198"/>
      <c r="J172" s="198"/>
      <c r="K172" s="198"/>
      <c r="L172" s="198"/>
      <c r="M172" s="198"/>
      <c r="N172" s="198"/>
      <c r="O172" s="198"/>
      <c r="P172" s="198"/>
      <c r="Q172" s="198"/>
      <c r="R172" s="198"/>
      <c r="S172" s="198"/>
      <c r="T172" s="198"/>
      <c r="U172" s="198"/>
      <c r="V172" s="198"/>
      <c r="W172" s="198"/>
      <c r="X172" s="198"/>
      <c r="Y172" s="198"/>
      <c r="Z172" s="198"/>
      <c r="AA172" s="198"/>
      <c r="AB172" s="198"/>
      <c r="AC172" s="198"/>
      <c r="AD172" s="198"/>
      <c r="AE172" s="198"/>
      <c r="AF172" s="198"/>
      <c r="AG172" s="198"/>
      <c r="AH172" s="198"/>
      <c r="AI172" s="197">
        <f>IF(D167="","",COUNTIF(D172:AH172,"●"))</f>
        <v>0</v>
      </c>
      <c r="AJ172" s="198">
        <f>IF(D167="","",31-COUNTIF(D169:AH169,"")-COUNTIF(D169:AH169,"休")-COUNTIF(D172:AI172,"/"))</f>
        <v>31</v>
      </c>
      <c r="AK172" s="199">
        <f>IF(D167="","",IFERROR(AI172/AJ172,""))</f>
        <v>0</v>
      </c>
      <c r="AL172" s="298" t="str" cm="1">
        <f t="array" ref="AL172">_xlfn.IFS(OR(D167="",AJ172=0),"",
      COUNTIFS(D169:AH169,"日",D172:AH172,"")+COUNTIFS(D169:AH169,"日",D172:AH172,"●")+COUNTIFS(D169:AH169,"土",D172:AH172,"")+COUNTIFS(D169:AH169,"土",D172:AH172,"●")&lt;=COUNTIF(D172:AH172,"●"),"○",
        AI172/AJ172&gt;=2/7,"○",
         TRUE,"NG")</f>
        <v>NG</v>
      </c>
      <c r="AN172" s="197">
        <f>IF(D167="","",AN157+AI172)</f>
        <v>0</v>
      </c>
      <c r="AO172" s="198">
        <f>IF(D167="","",AO157+AJ172)</f>
        <v>324</v>
      </c>
      <c r="AP172" s="199">
        <f t="shared" si="12"/>
        <v>0</v>
      </c>
      <c r="AQ172" s="302" t="str">
        <f>IF(D167="","",IF(D182="",IF(AN172/AO172&gt;=2/7,"OK","NG"),"-"))</f>
        <v>-</v>
      </c>
      <c r="AR172" s="222"/>
      <c r="AS172" s="222"/>
      <c r="AT172" s="222"/>
      <c r="AU172" s="222"/>
      <c r="AV172" s="222"/>
      <c r="AW172" s="222"/>
      <c r="AX172" s="222"/>
      <c r="AY172" s="222"/>
      <c r="AZ172" s="222"/>
      <c r="BA172" s="222"/>
      <c r="BB172" s="222"/>
      <c r="BC172" s="222"/>
      <c r="BD172" s="222"/>
      <c r="BE172" s="222"/>
      <c r="BF172" s="222"/>
      <c r="BG172" s="222"/>
      <c r="BH172" s="222"/>
      <c r="BI172" s="222"/>
      <c r="BJ172" s="222"/>
      <c r="BK172" s="222"/>
      <c r="BL172" s="222"/>
      <c r="BM172" s="222"/>
      <c r="BN172" s="222"/>
      <c r="BO172" s="222"/>
      <c r="BP172" s="222"/>
      <c r="BQ172" s="222"/>
      <c r="BR172" s="188"/>
    </row>
    <row r="173" spans="2:70" s="195" customFormat="1" ht="15" customHeight="1">
      <c r="B173" s="719" t="str">
        <f>IF(D167="","",IF($B$23="","",$B$23))</f>
        <v/>
      </c>
      <c r="C173" s="184" t="str">
        <f>IF(D167="","","計画")</f>
        <v>計画</v>
      </c>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c r="AA173" s="193"/>
      <c r="AB173" s="193"/>
      <c r="AC173" s="193"/>
      <c r="AD173" s="193"/>
      <c r="AE173" s="193"/>
      <c r="AF173" s="193"/>
      <c r="AG173" s="193"/>
      <c r="AH173" s="193"/>
      <c r="AI173" s="184">
        <f>IF(D167="","",COUNTIF(D173:AH173,"○"))</f>
        <v>0</v>
      </c>
      <c r="AJ173" s="193">
        <f>IF(D167="","",31-COUNTIF(D169:AH169,"")-COUNTIF(D169:AH169,"休")-COUNTIF(D173:AI173,"/"))</f>
        <v>31</v>
      </c>
      <c r="AK173" s="194">
        <f>IF(D167="","",IFERROR(AI173/AJ173,""))</f>
        <v>0</v>
      </c>
      <c r="AL173" s="295" t="str" cm="1">
        <f t="array" ref="AL173">_xlfn.IFS(OR(D167="",AJ173=0),"",
      COUNTIFS(D169:AH169,"日",D173:AH173,"")+COUNTIFS(D169:AH169,"日",D173:AH173,"○")+COUNTIFS(D169:AH169,"土",D173:AH173,"")+COUNTIFS(D169:AH169,"土",D173:AH173,"○")&lt;=COUNTIF(D173:AH173,"○"),"○",
        AI173/AJ173&gt;=2/7,"○",
         TRUE,"NG")</f>
        <v>NG</v>
      </c>
      <c r="AN173" s="184">
        <f>IF(D167="","",AN158+AI173)</f>
        <v>0</v>
      </c>
      <c r="AO173" s="193">
        <f>IF(D167="","",AO158+AJ173)</f>
        <v>324</v>
      </c>
      <c r="AP173" s="194">
        <f t="shared" si="12"/>
        <v>0</v>
      </c>
      <c r="AQ173" s="301" t="str">
        <f>IF(D167="","",IF(D182="",IF(AN173/AO173&gt;=2/7,"OK","NG"),"-"))</f>
        <v>-</v>
      </c>
      <c r="AR173" s="297"/>
      <c r="AS173" s="297"/>
      <c r="AT173" s="297"/>
      <c r="AU173" s="297"/>
      <c r="AV173" s="297"/>
      <c r="AW173" s="297"/>
      <c r="AX173" s="297"/>
      <c r="AY173" s="297"/>
      <c r="AZ173" s="297"/>
      <c r="BA173" s="297"/>
      <c r="BB173" s="297"/>
      <c r="BC173" s="297"/>
      <c r="BD173" s="297"/>
      <c r="BE173" s="297"/>
      <c r="BF173" s="297"/>
      <c r="BG173" s="297"/>
      <c r="BH173" s="297"/>
      <c r="BI173" s="297"/>
      <c r="BJ173" s="297"/>
      <c r="BK173" s="297"/>
      <c r="BL173" s="297"/>
      <c r="BM173" s="297"/>
      <c r="BN173" s="297"/>
      <c r="BO173" s="297"/>
      <c r="BP173" s="297"/>
      <c r="BQ173" s="297"/>
      <c r="BR173" s="196"/>
    </row>
    <row r="174" spans="2:70" s="195" customFormat="1" ht="15" customHeight="1" thickBot="1">
      <c r="B174" s="720"/>
      <c r="C174" s="197" t="str">
        <f>IF(D167="","","実施")</f>
        <v>実施</v>
      </c>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c r="AA174" s="198"/>
      <c r="AB174" s="198"/>
      <c r="AC174" s="198"/>
      <c r="AD174" s="198"/>
      <c r="AE174" s="198"/>
      <c r="AF174" s="198"/>
      <c r="AG174" s="198"/>
      <c r="AH174" s="198"/>
      <c r="AI174" s="197">
        <f>IF(D167="","",COUNTIF(D174:AH174,"●"))</f>
        <v>0</v>
      </c>
      <c r="AJ174" s="198">
        <f>IF(D167="","",31-COUNTIF(D169:AH169,"")-COUNTIF(D169:AH169,"休")-COUNTIF(D174:AI174,"/"))</f>
        <v>31</v>
      </c>
      <c r="AK174" s="199">
        <f>IF(D167="","",IFERROR(AI174/AJ174,""))</f>
        <v>0</v>
      </c>
      <c r="AL174" s="298" t="str" cm="1">
        <f t="array" ref="AL174">_xlfn.IFS(OR(D167="",AJ174=0),"",
      COUNTIFS(D169:AH169,"日",D174:AH174,"")+COUNTIFS(D169:AH169,"日",D174:AH174,"●")+COUNTIFS(D169:AH169,"土",D174:AH174,"")+COUNTIFS(D169:AH169,"土",D174:AH174,"●")&lt;=COUNTIF(D174:AH174,"●"),"○",
        AI174/AJ174&gt;=2/7,"○",
         TRUE,"NG")</f>
        <v>NG</v>
      </c>
      <c r="AN174" s="197">
        <f>IF(D167="","",AN159+AI174)</f>
        <v>0</v>
      </c>
      <c r="AO174" s="198">
        <f>IF(D167="","",AO159+AJ174)</f>
        <v>324</v>
      </c>
      <c r="AP174" s="199">
        <f t="shared" si="12"/>
        <v>0</v>
      </c>
      <c r="AQ174" s="302" t="str">
        <f>IF(D167="","",IF(D182="",IF(AN174/AO174&gt;=2/7,"OK","NG"),"-"))</f>
        <v>-</v>
      </c>
      <c r="AR174" s="222"/>
      <c r="AS174" s="222"/>
      <c r="AT174" s="222"/>
      <c r="AU174" s="222"/>
      <c r="AV174" s="222"/>
      <c r="AW174" s="222"/>
      <c r="AX174" s="222"/>
      <c r="AY174" s="222"/>
      <c r="AZ174" s="222"/>
      <c r="BA174" s="222"/>
      <c r="BB174" s="222"/>
      <c r="BC174" s="222"/>
      <c r="BD174" s="222"/>
      <c r="BE174" s="222"/>
      <c r="BF174" s="222"/>
      <c r="BG174" s="222"/>
      <c r="BH174" s="222"/>
      <c r="BI174" s="222"/>
      <c r="BJ174" s="222"/>
      <c r="BK174" s="222"/>
      <c r="BL174" s="222"/>
      <c r="BM174" s="222"/>
      <c r="BN174" s="222"/>
      <c r="BO174" s="222"/>
      <c r="BP174" s="222"/>
      <c r="BQ174" s="222"/>
      <c r="BR174" s="188"/>
    </row>
    <row r="175" spans="2:70" s="195" customFormat="1" ht="15" customHeight="1">
      <c r="B175" s="719" t="str">
        <f>IF(D167="","",IF($B$25="","",$B$25))</f>
        <v/>
      </c>
      <c r="C175" s="184" t="str">
        <f>IF(D167="","","計画")</f>
        <v>計画</v>
      </c>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c r="AA175" s="193"/>
      <c r="AB175" s="193"/>
      <c r="AC175" s="193"/>
      <c r="AD175" s="193"/>
      <c r="AE175" s="193"/>
      <c r="AF175" s="193"/>
      <c r="AG175" s="193"/>
      <c r="AH175" s="193"/>
      <c r="AI175" s="184">
        <f>IF(D167="","",COUNTIF(D175:AH175,"○"))</f>
        <v>0</v>
      </c>
      <c r="AJ175" s="193">
        <f>IF(D167="","",31-COUNTIF(D169:AH169,"")-COUNTIF(D169:AH169,"休")-COUNTIF(D175:AI175,"/"))</f>
        <v>31</v>
      </c>
      <c r="AK175" s="194">
        <f>IF(D167="","",IFERROR(AI175/AJ175,""))</f>
        <v>0</v>
      </c>
      <c r="AL175" s="295" t="str" cm="1">
        <f t="array" ref="AL175">_xlfn.IFS(OR(D167="",AJ175=0),"",
      COUNTIFS(D169:AH169,"日",D175:AH175,"")+COUNTIFS(D169:AH169,"日",D175:AH175,"○")+COUNTIFS(D169:AH169,"土",D175:AH175,"")+COUNTIFS(D169:AH169,"土",D175:AH175,"○")&lt;=COUNTIF(D175:AH175,"○"),"○",
        AI175/AJ175&gt;=2/7,"○",
         TRUE,"NG")</f>
        <v>NG</v>
      </c>
      <c r="AN175" s="184">
        <f>IF(D167="","",AN160+AI175)</f>
        <v>0</v>
      </c>
      <c r="AO175" s="193">
        <f>IF(D167="","",AO160+AJ175)</f>
        <v>324</v>
      </c>
      <c r="AP175" s="194">
        <f t="shared" si="12"/>
        <v>0</v>
      </c>
      <c r="AQ175" s="301" t="str">
        <f>IF(D167="","",IF(D182="",IF(AN175/AO175&gt;=2/7,"OK","NG"),"-"))</f>
        <v>-</v>
      </c>
      <c r="AR175" s="297"/>
      <c r="AS175" s="297"/>
      <c r="AT175" s="297"/>
      <c r="AU175" s="297"/>
      <c r="AV175" s="297"/>
      <c r="AW175" s="297"/>
      <c r="AX175" s="297"/>
      <c r="AY175" s="297"/>
      <c r="AZ175" s="297"/>
      <c r="BA175" s="297"/>
      <c r="BB175" s="297"/>
      <c r="BC175" s="297"/>
      <c r="BD175" s="297"/>
      <c r="BE175" s="297"/>
      <c r="BF175" s="297"/>
      <c r="BG175" s="297"/>
      <c r="BH175" s="297"/>
      <c r="BI175" s="297"/>
      <c r="BJ175" s="297"/>
      <c r="BK175" s="297"/>
      <c r="BL175" s="297"/>
      <c r="BM175" s="297"/>
      <c r="BN175" s="297"/>
      <c r="BO175" s="297"/>
      <c r="BP175" s="297"/>
      <c r="BQ175" s="297"/>
      <c r="BR175" s="196"/>
    </row>
    <row r="176" spans="2:70" s="195" customFormat="1" ht="15" customHeight="1" thickBot="1">
      <c r="B176" s="720"/>
      <c r="C176" s="197" t="str">
        <f>IF(D167="","","実施")</f>
        <v>実施</v>
      </c>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c r="AA176" s="198"/>
      <c r="AB176" s="198"/>
      <c r="AC176" s="198"/>
      <c r="AD176" s="198"/>
      <c r="AE176" s="198"/>
      <c r="AF176" s="198"/>
      <c r="AG176" s="198"/>
      <c r="AH176" s="198"/>
      <c r="AI176" s="197">
        <f>IF(D167="","",COUNTIF(D176:AH176,"●"))</f>
        <v>0</v>
      </c>
      <c r="AJ176" s="198">
        <f>IF(D167="","",31-COUNTIF(D169:AH169,"")-COUNTIF(D169:AH169,"休")-COUNTIF(D176:AI176,"/"))</f>
        <v>31</v>
      </c>
      <c r="AK176" s="199">
        <f>IF(D167="","",IFERROR(AI176/AJ176,""))</f>
        <v>0</v>
      </c>
      <c r="AL176" s="298" t="str" cm="1">
        <f t="array" ref="AL176">_xlfn.IFS(OR(D167="",AJ176=0),"",
      COUNTIFS(D169:AH169,"日",D176:AH176,"")+COUNTIFS(D169:AH169,"日",D176:AH176,"●")+COUNTIFS(D169:AH169,"土",D176:AH176,"")+COUNTIFS(D169:AH169,"土",D176:AH176,"●")&lt;=COUNTIF(D176:AH176,"●"),"○",
        AI176/AJ176&gt;=2/7,"○",
         TRUE,"NG")</f>
        <v>NG</v>
      </c>
      <c r="AN176" s="197">
        <f>IF(D167="","",AN161+AI176)</f>
        <v>0</v>
      </c>
      <c r="AO176" s="198">
        <f>IF(D167="","",AO161+AJ176)</f>
        <v>324</v>
      </c>
      <c r="AP176" s="199">
        <f t="shared" si="12"/>
        <v>0</v>
      </c>
      <c r="AQ176" s="302" t="str">
        <f>IF(D167="","",IF(D182="",IF(AN176/AO176&gt;=2/7,"OK","NG"),"-"))</f>
        <v>-</v>
      </c>
      <c r="AR176" s="222"/>
      <c r="AS176" s="222"/>
      <c r="AT176" s="222"/>
      <c r="AU176" s="222"/>
      <c r="AV176" s="222"/>
      <c r="AW176" s="222"/>
      <c r="AX176" s="222"/>
      <c r="AY176" s="222"/>
      <c r="AZ176" s="222"/>
      <c r="BA176" s="222"/>
      <c r="BB176" s="222"/>
      <c r="BC176" s="222"/>
      <c r="BD176" s="222"/>
      <c r="BE176" s="222"/>
      <c r="BF176" s="222"/>
      <c r="BG176" s="222"/>
      <c r="BH176" s="222"/>
      <c r="BI176" s="222"/>
      <c r="BJ176" s="222"/>
      <c r="BK176" s="222"/>
      <c r="BL176" s="222"/>
      <c r="BM176" s="222"/>
      <c r="BN176" s="222"/>
      <c r="BO176" s="222"/>
      <c r="BP176" s="222"/>
      <c r="BQ176" s="222"/>
      <c r="BR176" s="188"/>
    </row>
    <row r="177" spans="2:70" s="195" customFormat="1" ht="15" customHeight="1">
      <c r="B177" s="719" t="str">
        <f>IF(D167="","",IF($B$27="","",$B$27))</f>
        <v/>
      </c>
      <c r="C177" s="184" t="str">
        <f>IF(D167="","","計画")</f>
        <v>計画</v>
      </c>
      <c r="D177" s="193"/>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c r="AA177" s="193"/>
      <c r="AB177" s="193"/>
      <c r="AC177" s="193"/>
      <c r="AD177" s="193"/>
      <c r="AE177" s="193"/>
      <c r="AF177" s="193"/>
      <c r="AG177" s="193"/>
      <c r="AH177" s="193"/>
      <c r="AI177" s="184">
        <f>IF(D167="","",COUNTIF(D177:AH177,"○"))</f>
        <v>0</v>
      </c>
      <c r="AJ177" s="193">
        <f>IF(D167="","",31-COUNTIF(D169:AH169,"")-COUNTIF(D169:AH169,"休")-COUNTIF(D177:AI177,"/"))</f>
        <v>31</v>
      </c>
      <c r="AK177" s="194">
        <f>IF(D167="","",IFERROR(AI177/AJ177,""))</f>
        <v>0</v>
      </c>
      <c r="AL177" s="295" t="str" cm="1">
        <f t="array" ref="AL177">_xlfn.IFS(OR(D167="",AJ177=0),"",
      COUNTIFS(D169:AH169,"日",D177:AH177,"")+COUNTIFS(D169:AH169,"日",D177:AH177,"○")+COUNTIFS(D169:AH169,"土",D177:AH177,"")+COUNTIFS(D169:AH169,"土",D177:AH177,"○")&lt;=COUNTIF(D177:AH177,"○"),"○",
        AI177/AJ177&gt;=2/7,"○",
         TRUE,"NG")</f>
        <v>NG</v>
      </c>
      <c r="AN177" s="184">
        <f>IF(D167="","",AN162+AI177)</f>
        <v>0</v>
      </c>
      <c r="AO177" s="193">
        <f>IF(D167="","",AO162+AJ177)</f>
        <v>324</v>
      </c>
      <c r="AP177" s="194">
        <f t="shared" si="12"/>
        <v>0</v>
      </c>
      <c r="AQ177" s="301" t="str">
        <f>IF(D167="","",IF(D182="",IF(AN177/AO177&gt;=2/7,"OK","NG"),"-"))</f>
        <v>-</v>
      </c>
      <c r="AR177" s="297"/>
      <c r="AS177" s="297"/>
      <c r="AT177" s="297"/>
      <c r="AU177" s="297"/>
      <c r="AV177" s="297"/>
      <c r="AW177" s="297"/>
      <c r="AX177" s="297"/>
      <c r="AY177" s="297"/>
      <c r="AZ177" s="297"/>
      <c r="BA177" s="297"/>
      <c r="BB177" s="297"/>
      <c r="BC177" s="297"/>
      <c r="BD177" s="297"/>
      <c r="BE177" s="297"/>
      <c r="BF177" s="297"/>
      <c r="BG177" s="297"/>
      <c r="BH177" s="297"/>
      <c r="BI177" s="297"/>
      <c r="BJ177" s="297"/>
      <c r="BK177" s="297"/>
      <c r="BL177" s="297"/>
      <c r="BM177" s="297"/>
      <c r="BN177" s="297"/>
      <c r="BO177" s="297"/>
      <c r="BP177" s="297"/>
      <c r="BQ177" s="297"/>
      <c r="BR177" s="196"/>
    </row>
    <row r="178" spans="2:70" s="195" customFormat="1" ht="15" customHeight="1" thickBot="1">
      <c r="B178" s="720"/>
      <c r="C178" s="197" t="str">
        <f>IF(D167="","","実施")</f>
        <v>実施</v>
      </c>
      <c r="D178" s="198"/>
      <c r="E178" s="198"/>
      <c r="F178" s="198"/>
      <c r="G178" s="198"/>
      <c r="H178" s="198"/>
      <c r="I178" s="198"/>
      <c r="J178" s="198"/>
      <c r="K178" s="198"/>
      <c r="L178" s="198"/>
      <c r="M178" s="198"/>
      <c r="N178" s="198"/>
      <c r="O178" s="198"/>
      <c r="P178" s="198"/>
      <c r="Q178" s="198"/>
      <c r="R178" s="198"/>
      <c r="S178" s="198"/>
      <c r="T178" s="198"/>
      <c r="U178" s="198"/>
      <c r="V178" s="198"/>
      <c r="W178" s="198"/>
      <c r="X178" s="198"/>
      <c r="Y178" s="198"/>
      <c r="Z178" s="198"/>
      <c r="AA178" s="198"/>
      <c r="AB178" s="198"/>
      <c r="AC178" s="198"/>
      <c r="AD178" s="198"/>
      <c r="AE178" s="198"/>
      <c r="AF178" s="198"/>
      <c r="AG178" s="198"/>
      <c r="AH178" s="198"/>
      <c r="AI178" s="197">
        <f>IF(D167="","",COUNTIF(D178:AH178,"●"))</f>
        <v>0</v>
      </c>
      <c r="AJ178" s="198">
        <f>IF(D167="","",31-COUNTIF(D169:AH169,"")-COUNTIF(D169:AH169,"休")-COUNTIF(D178:AI178,"/"))</f>
        <v>31</v>
      </c>
      <c r="AK178" s="199">
        <f>IF(D167="","",IFERROR(AI178/AJ178,""))</f>
        <v>0</v>
      </c>
      <c r="AL178" s="298" t="str" cm="1">
        <f t="array" ref="AL178">_xlfn.IFS(OR(D167="",AJ178=0),"",
      COUNTIFS(D169:AH169,"日",D178:AH178,"")+COUNTIFS(D169:AH169,"日",D178:AH178,"●")+COUNTIFS(D169:AH169,"土",D178:AH178,"")+COUNTIFS(D169:AH169,"土",D178:AH178,"●")&lt;=COUNTIF(D178:AH178,"●"),"○",
        AI178/AJ178&gt;=2/7,"○",
         TRUE,"NG")</f>
        <v>NG</v>
      </c>
      <c r="AN178" s="197">
        <f>IF(D167="","",AN163+AI178)</f>
        <v>0</v>
      </c>
      <c r="AO178" s="198">
        <f>IF(D167="","",AO163+AJ178)</f>
        <v>324</v>
      </c>
      <c r="AP178" s="199">
        <f t="shared" si="12"/>
        <v>0</v>
      </c>
      <c r="AQ178" s="302" t="str">
        <f>IF(D167="","",IF(D182="",IF(AN178/AO178&gt;=2/7,"OK","NG"),"-"))</f>
        <v>-</v>
      </c>
      <c r="AR178" s="222"/>
      <c r="AS178" s="222"/>
      <c r="AT178" s="222"/>
      <c r="AU178" s="222"/>
      <c r="AV178" s="222"/>
      <c r="AW178" s="222"/>
      <c r="AX178" s="222"/>
      <c r="AY178" s="222"/>
      <c r="AZ178" s="222"/>
      <c r="BA178" s="222"/>
      <c r="BB178" s="222"/>
      <c r="BC178" s="222"/>
      <c r="BD178" s="222"/>
      <c r="BE178" s="222"/>
      <c r="BF178" s="222"/>
      <c r="BG178" s="222"/>
      <c r="BH178" s="222"/>
      <c r="BI178" s="222"/>
      <c r="BJ178" s="222"/>
      <c r="BK178" s="222"/>
      <c r="BL178" s="222"/>
      <c r="BM178" s="222"/>
      <c r="BN178" s="222"/>
      <c r="BO178" s="222"/>
      <c r="BP178" s="222"/>
      <c r="BQ178" s="222"/>
      <c r="BR178" s="188"/>
    </row>
    <row r="179" spans="2:70" s="195" customFormat="1" ht="15" customHeight="1">
      <c r="B179" s="719" t="str">
        <f>IF(D167="","",IF($B$29="","",$B$29))</f>
        <v/>
      </c>
      <c r="C179" s="184" t="str">
        <f>IF(D167="","","計画")</f>
        <v>計画</v>
      </c>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84">
        <f>IF(D167="","",COUNTIF(D179:AH179,"○"))</f>
        <v>0</v>
      </c>
      <c r="AJ179" s="193">
        <f>IF(D167="","",31-COUNTIF(D169:AH169,"")-COUNTIF(D169:AH169,"休")-COUNTIF(D179:AI179,"/"))</f>
        <v>31</v>
      </c>
      <c r="AK179" s="194">
        <f>IF(D167="","",IFERROR(AI179/AJ179,""))</f>
        <v>0</v>
      </c>
      <c r="AL179" s="295" t="str" cm="1">
        <f t="array" ref="AL179">_xlfn.IFS(OR(D167="",AJ179=0),"",
      COUNTIFS(D169:AH169,"日",D179:AH179,"")+COUNTIFS(D169:AH169,"日",D179:AH179,"○")+COUNTIFS(D169:AH169,"土",D179:AH179,"")+COUNTIFS(D169:AH169,"土",D179:AH179,"○")&lt;=COUNTIF(D179:AH179,"○"),"○",
        AI179/AJ179&gt;=2/7,"○",
         TRUE,"NG")</f>
        <v>NG</v>
      </c>
      <c r="AN179" s="184">
        <f>IF(D167="","",AN164+AI179)</f>
        <v>0</v>
      </c>
      <c r="AO179" s="193">
        <f>IF(D167="","",AO164+AJ179)</f>
        <v>324</v>
      </c>
      <c r="AP179" s="194">
        <f t="shared" si="12"/>
        <v>0</v>
      </c>
      <c r="AQ179" s="301" t="str">
        <f>IF(D167="","",IF(D182="",IF(AN179/AO179&gt;=2/7,"OK","NG"),"-"))</f>
        <v>-</v>
      </c>
      <c r="AR179" s="297"/>
      <c r="AS179" s="297"/>
      <c r="AT179" s="297"/>
      <c r="AU179" s="297"/>
      <c r="AV179" s="297"/>
      <c r="AW179" s="297"/>
      <c r="AX179" s="297"/>
      <c r="AY179" s="297"/>
      <c r="AZ179" s="297"/>
      <c r="BA179" s="297"/>
      <c r="BB179" s="297"/>
      <c r="BC179" s="297"/>
      <c r="BD179" s="297"/>
      <c r="BE179" s="297"/>
      <c r="BF179" s="297"/>
      <c r="BG179" s="297"/>
      <c r="BH179" s="297"/>
      <c r="BI179" s="297"/>
      <c r="BJ179" s="297"/>
      <c r="BK179" s="297"/>
      <c r="BL179" s="297"/>
      <c r="BM179" s="297"/>
      <c r="BN179" s="297"/>
      <c r="BO179" s="297"/>
      <c r="BP179" s="297"/>
      <c r="BQ179" s="297"/>
      <c r="BR179" s="196"/>
    </row>
    <row r="180" spans="2:70" s="195" customFormat="1" ht="15" customHeight="1" thickBot="1">
      <c r="B180" s="720"/>
      <c r="C180" s="197" t="str">
        <f>IF(D167="","","実施")</f>
        <v>実施</v>
      </c>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7">
        <f>IF(D167="","",COUNTIF(D180:AH180,"●"))</f>
        <v>0</v>
      </c>
      <c r="AJ180" s="198">
        <f>IF(D167="","",31-COUNTIF(D169:AH169,"")-COUNTIF(D169:AH169,"休")-COUNTIF(D180:AI180,"/"))</f>
        <v>31</v>
      </c>
      <c r="AK180" s="199">
        <f>IF(D167="","",IFERROR(AI180/AJ180,""))</f>
        <v>0</v>
      </c>
      <c r="AL180" s="298" t="str" cm="1">
        <f t="array" ref="AL180">_xlfn.IFS(OR(D167="",AJ180=0),"",
      COUNTIFS(D169:AH169,"日",D180:AH180,"")+COUNTIFS(D169:AH169,"日",D180:AH180,"●")+COUNTIFS(D169:AH169,"土",D180:AH180,"")+COUNTIFS(D169:AH169,"土",D180:AH180,"●")&lt;=COUNTIF(D180:AH180,"●"),"○",
        AI180/AJ180&gt;=2/7,"○",
         TRUE,"NG")</f>
        <v>NG</v>
      </c>
      <c r="AN180" s="197">
        <f>IF(D167="","",AN165+AI180)</f>
        <v>0</v>
      </c>
      <c r="AO180" s="198">
        <f>IF(D167="","",AO165+AJ180)</f>
        <v>324</v>
      </c>
      <c r="AP180" s="199">
        <f t="shared" si="12"/>
        <v>0</v>
      </c>
      <c r="AQ180" s="302" t="str">
        <f>IF(D167="","",IF(D182="",IF(AN180/AO180&gt;=2/7,"OK","NG"),"-"))</f>
        <v>-</v>
      </c>
      <c r="AR180" s="222"/>
      <c r="AS180" s="222"/>
      <c r="AT180" s="222"/>
      <c r="AU180" s="222"/>
      <c r="AV180" s="222"/>
      <c r="AW180" s="222"/>
      <c r="AX180" s="222"/>
      <c r="AY180" s="222"/>
      <c r="AZ180" s="222"/>
      <c r="BA180" s="222"/>
      <c r="BB180" s="222"/>
      <c r="BC180" s="222"/>
      <c r="BD180" s="222"/>
      <c r="BE180" s="222"/>
      <c r="BF180" s="222"/>
      <c r="BG180" s="222"/>
      <c r="BH180" s="222"/>
      <c r="BI180" s="222"/>
      <c r="BJ180" s="222"/>
      <c r="BK180" s="222"/>
      <c r="BL180" s="222"/>
      <c r="BM180" s="222"/>
      <c r="BN180" s="222"/>
      <c r="BO180" s="222"/>
      <c r="BP180" s="222"/>
      <c r="BQ180" s="222"/>
      <c r="BR180" s="188"/>
    </row>
    <row r="181" spans="2:70" ht="18" customHeight="1" thickBot="1">
      <c r="AQ181" s="195"/>
      <c r="AR181" s="195"/>
      <c r="AS181" s="195"/>
      <c r="AT181" s="195"/>
      <c r="AU181" s="195"/>
      <c r="AV181" s="195"/>
      <c r="AW181" s="195"/>
      <c r="AX181" s="195"/>
      <c r="AY181" s="195"/>
      <c r="AZ181" s="195"/>
      <c r="BA181" s="195"/>
      <c r="BB181" s="195"/>
      <c r="BC181" s="195"/>
      <c r="BD181" s="195"/>
      <c r="BE181" s="195"/>
      <c r="BF181" s="195"/>
      <c r="BG181" s="195"/>
      <c r="BH181" s="195"/>
      <c r="BI181" s="195"/>
      <c r="BJ181" s="195"/>
      <c r="BK181" s="195"/>
      <c r="BL181" s="195"/>
      <c r="BM181" s="195"/>
      <c r="BN181" s="195"/>
      <c r="BO181" s="195"/>
      <c r="BP181" s="195"/>
      <c r="BQ181" s="195"/>
      <c r="BR181" s="200"/>
    </row>
    <row r="182" spans="2:70" ht="16.899999999999999" customHeight="1">
      <c r="C182" s="183" t="str">
        <f>IF(D182="","","月")</f>
        <v>月</v>
      </c>
      <c r="D182" s="689">
        <f>IFERROR(IF(EOMONTH(D167,0)+1&gt;$K$5,"",EOMONTH(D167,0)+1),"")</f>
        <v>46174</v>
      </c>
      <c r="E182" s="690"/>
      <c r="F182" s="690"/>
      <c r="G182" s="690"/>
      <c r="H182" s="690"/>
      <c r="I182" s="690"/>
      <c r="J182" s="690"/>
      <c r="K182" s="690"/>
      <c r="L182" s="690"/>
      <c r="M182" s="690"/>
      <c r="N182" s="690"/>
      <c r="O182" s="690"/>
      <c r="P182" s="690"/>
      <c r="Q182" s="690"/>
      <c r="R182" s="690"/>
      <c r="S182" s="690"/>
      <c r="T182" s="690"/>
      <c r="U182" s="690"/>
      <c r="V182" s="690"/>
      <c r="W182" s="690"/>
      <c r="X182" s="690"/>
      <c r="Y182" s="690"/>
      <c r="Z182" s="690"/>
      <c r="AA182" s="690"/>
      <c r="AB182" s="690"/>
      <c r="AC182" s="690"/>
      <c r="AD182" s="690"/>
      <c r="AE182" s="690"/>
      <c r="AF182" s="690"/>
      <c r="AG182" s="690"/>
      <c r="AH182" s="690"/>
      <c r="AI182" s="691" t="str">
        <f>IF(D182="","","月単位")</f>
        <v>月単位</v>
      </c>
      <c r="AJ182" s="692"/>
      <c r="AK182" s="692"/>
      <c r="AL182" s="693"/>
      <c r="AM182" s="694"/>
      <c r="AN182" s="706" t="str">
        <f>IF(D182="","","累計")</f>
        <v>累計</v>
      </c>
      <c r="AO182" s="707"/>
      <c r="AP182" s="707"/>
      <c r="AQ182" s="708"/>
      <c r="AR182" s="293"/>
      <c r="AS182" s="293"/>
      <c r="AT182" s="293"/>
      <c r="AU182" s="293"/>
      <c r="AV182" s="293"/>
      <c r="AW182" s="293"/>
      <c r="AX182" s="293"/>
      <c r="AY182" s="293"/>
      <c r="AZ182" s="293"/>
      <c r="BA182" s="293"/>
      <c r="BB182" s="293"/>
      <c r="BC182" s="293"/>
      <c r="BD182" s="293"/>
      <c r="BE182" s="293"/>
      <c r="BF182" s="293"/>
      <c r="BG182" s="293"/>
      <c r="BH182" s="293"/>
      <c r="BI182" s="293"/>
      <c r="BJ182" s="293"/>
      <c r="BK182" s="293"/>
      <c r="BL182" s="293"/>
      <c r="BM182" s="293"/>
      <c r="BN182" s="293"/>
      <c r="BO182" s="293"/>
      <c r="BP182" s="293"/>
      <c r="BQ182" s="293"/>
    </row>
    <row r="183" spans="2:70" ht="15" customHeight="1">
      <c r="C183" s="184" t="str">
        <f>IF(D182="","","日")</f>
        <v>日</v>
      </c>
      <c r="D183" s="185" cm="1">
        <f t="array" ref="D183">_xlfn.IFS($D182="","",
  $D182+COLUMN(D183)-COLUMN($C183)-1&gt;$K$5,"",
   $D182+COLUMN(D183)-COLUMN($C183)-1&gt;=EOMONTH($D182,0)+1,"",
    TRUE,$D182+COLUMN(D183)-COLUMN($C183)-1)</f>
        <v>46174</v>
      </c>
      <c r="E183" s="185" cm="1">
        <f t="array" ref="E183">_xlfn.IFS($D182="","",
  $D182+COLUMN(E183)-COLUMN($C183)-1&gt;$K$5,"",
   $D182+COLUMN(E183)-COLUMN($C183)-1&gt;=EOMONTH($D182,0)+1,"",
    TRUE,$D182+COLUMN(E183)-COLUMN($C183)-1)</f>
        <v>46175</v>
      </c>
      <c r="F183" s="185" cm="1">
        <f t="array" ref="F183">_xlfn.IFS($D182="","",
  $D182+COLUMN(F183)-COLUMN($C183)-1&gt;$K$5,"",
   $D182+COLUMN(F183)-COLUMN($C183)-1&gt;=EOMONTH($D182,0)+1,"",
    TRUE,$D182+COLUMN(F183)-COLUMN($C183)-1)</f>
        <v>46176</v>
      </c>
      <c r="G183" s="185" cm="1">
        <f t="array" ref="G183">_xlfn.IFS($D182="","",
  $D182+COLUMN(G183)-COLUMN($C183)-1&gt;$K$5,"",
   $D182+COLUMN(G183)-COLUMN($C183)-1&gt;=EOMONTH($D182,0)+1,"",
    TRUE,$D182+COLUMN(G183)-COLUMN($C183)-1)</f>
        <v>46177</v>
      </c>
      <c r="H183" s="185" cm="1">
        <f t="array" ref="H183">_xlfn.IFS($D182="","",
  $D182+COLUMN(H183)-COLUMN($C183)-1&gt;$K$5,"",
   $D182+COLUMN(H183)-COLUMN($C183)-1&gt;=EOMONTH($D182,0)+1,"",
    TRUE,$D182+COLUMN(H183)-COLUMN($C183)-1)</f>
        <v>46178</v>
      </c>
      <c r="I183" s="185" cm="1">
        <f t="array" ref="I183">_xlfn.IFS($D182="","",
  $D182+COLUMN(I183)-COLUMN($C183)-1&gt;$K$5,"",
   $D182+COLUMN(I183)-COLUMN($C183)-1&gt;=EOMONTH($D182,0)+1,"",
    TRUE,$D182+COLUMN(I183)-COLUMN($C183)-1)</f>
        <v>46179</v>
      </c>
      <c r="J183" s="185" cm="1">
        <f t="array" ref="J183">_xlfn.IFS($D182="","",
  $D182+COLUMN(J183)-COLUMN($C183)-1&gt;$K$5,"",
   $D182+COLUMN(J183)-COLUMN($C183)-1&gt;=EOMONTH($D182,0)+1,"",
    TRUE,$D182+COLUMN(J183)-COLUMN($C183)-1)</f>
        <v>46180</v>
      </c>
      <c r="K183" s="185" cm="1">
        <f t="array" ref="K183">_xlfn.IFS($D182="","",
  $D182+COLUMN(K183)-COLUMN($C183)-1&gt;$K$5,"",
   $D182+COLUMN(K183)-COLUMN($C183)-1&gt;=EOMONTH($D182,0)+1,"",
    TRUE,$D182+COLUMN(K183)-COLUMN($C183)-1)</f>
        <v>46181</v>
      </c>
      <c r="L183" s="185" cm="1">
        <f t="array" ref="L183">_xlfn.IFS($D182="","",
  $D182+COLUMN(L183)-COLUMN($C183)-1&gt;$K$5,"",
   $D182+COLUMN(L183)-COLUMN($C183)-1&gt;=EOMONTH($D182,0)+1,"",
    TRUE,$D182+COLUMN(L183)-COLUMN($C183)-1)</f>
        <v>46182</v>
      </c>
      <c r="M183" s="185" cm="1">
        <f t="array" ref="M183">_xlfn.IFS($D182="","",
  $D182+COLUMN(M183)-COLUMN($C183)-1&gt;$K$5,"",
   $D182+COLUMN(M183)-COLUMN($C183)-1&gt;=EOMONTH($D182,0)+1,"",
    TRUE,$D182+COLUMN(M183)-COLUMN($C183)-1)</f>
        <v>46183</v>
      </c>
      <c r="N183" s="185" cm="1">
        <f t="array" ref="N183">_xlfn.IFS($D182="","",
  $D182+COLUMN(N183)-COLUMN($C183)-1&gt;$K$5,"",
   $D182+COLUMN(N183)-COLUMN($C183)-1&gt;=EOMONTH($D182,0)+1,"",
    TRUE,$D182+COLUMN(N183)-COLUMN($C183)-1)</f>
        <v>46184</v>
      </c>
      <c r="O183" s="185" cm="1">
        <f t="array" ref="O183">_xlfn.IFS($D182="","",
  $D182+COLUMN(O183)-COLUMN($C183)-1&gt;$K$5,"",
   $D182+COLUMN(O183)-COLUMN($C183)-1&gt;=EOMONTH($D182,0)+1,"",
    TRUE,$D182+COLUMN(O183)-COLUMN($C183)-1)</f>
        <v>46185</v>
      </c>
      <c r="P183" s="185" cm="1">
        <f t="array" ref="P183">_xlfn.IFS($D182="","",
  $D182+COLUMN(P183)-COLUMN($C183)-1&gt;$K$5,"",
   $D182+COLUMN(P183)-COLUMN($C183)-1&gt;=EOMONTH($D182,0)+1,"",
    TRUE,$D182+COLUMN(P183)-COLUMN($C183)-1)</f>
        <v>46186</v>
      </c>
      <c r="Q183" s="185" cm="1">
        <f t="array" ref="Q183">_xlfn.IFS($D182="","",
  $D182+COLUMN(Q183)-COLUMN($C183)-1&gt;$K$5,"",
   $D182+COLUMN(Q183)-COLUMN($C183)-1&gt;=EOMONTH($D182,0)+1,"",
    TRUE,$D182+COLUMN(Q183)-COLUMN($C183)-1)</f>
        <v>46187</v>
      </c>
      <c r="R183" s="185" cm="1">
        <f t="array" ref="R183">_xlfn.IFS($D182="","",
  $D182+COLUMN(R183)-COLUMN($C183)-1&gt;$K$5,"",
   $D182+COLUMN(R183)-COLUMN($C183)-1&gt;=EOMONTH($D182,0)+1,"",
    TRUE,$D182+COLUMN(R183)-COLUMN($C183)-1)</f>
        <v>46188</v>
      </c>
      <c r="S183" s="185" cm="1">
        <f t="array" ref="S183">_xlfn.IFS($D182="","",
  $D182+COLUMN(S183)-COLUMN($C183)-1&gt;$K$5,"",
   $D182+COLUMN(S183)-COLUMN($C183)-1&gt;=EOMONTH($D182,0)+1,"",
    TRUE,$D182+COLUMN(S183)-COLUMN($C183)-1)</f>
        <v>46189</v>
      </c>
      <c r="T183" s="185" cm="1">
        <f t="array" ref="T183">_xlfn.IFS($D182="","",
  $D182+COLUMN(T183)-COLUMN($C183)-1&gt;$K$5,"",
   $D182+COLUMN(T183)-COLUMN($C183)-1&gt;=EOMONTH($D182,0)+1,"",
    TRUE,$D182+COLUMN(T183)-COLUMN($C183)-1)</f>
        <v>46190</v>
      </c>
      <c r="U183" s="185" cm="1">
        <f t="array" ref="U183">_xlfn.IFS($D182="","",
  $D182+COLUMN(U183)-COLUMN($C183)-1&gt;$K$5,"",
   $D182+COLUMN(U183)-COLUMN($C183)-1&gt;=EOMONTH($D182,0)+1,"",
    TRUE,$D182+COLUMN(U183)-COLUMN($C183)-1)</f>
        <v>46191</v>
      </c>
      <c r="V183" s="185" cm="1">
        <f t="array" ref="V183">_xlfn.IFS($D182="","",
  $D182+COLUMN(V183)-COLUMN($C183)-1&gt;$K$5,"",
   $D182+COLUMN(V183)-COLUMN($C183)-1&gt;=EOMONTH($D182,0)+1,"",
    TRUE,$D182+COLUMN(V183)-COLUMN($C183)-1)</f>
        <v>46192</v>
      </c>
      <c r="W183" s="185" cm="1">
        <f t="array" ref="W183">_xlfn.IFS($D182="","",
  $D182+COLUMN(W183)-COLUMN($C183)-1&gt;$K$5,"",
   $D182+COLUMN(W183)-COLUMN($C183)-1&gt;=EOMONTH($D182,0)+1,"",
    TRUE,$D182+COLUMN(W183)-COLUMN($C183)-1)</f>
        <v>46193</v>
      </c>
      <c r="X183" s="185" cm="1">
        <f t="array" ref="X183">_xlfn.IFS($D182="","",
  $D182+COLUMN(X183)-COLUMN($C183)-1&gt;$K$5,"",
   $D182+COLUMN(X183)-COLUMN($C183)-1&gt;=EOMONTH($D182,0)+1,"",
    TRUE,$D182+COLUMN(X183)-COLUMN($C183)-1)</f>
        <v>46194</v>
      </c>
      <c r="Y183" s="185" cm="1">
        <f t="array" ref="Y183">_xlfn.IFS($D182="","",
  $D182+COLUMN(Y183)-COLUMN($C183)-1&gt;$K$5,"",
   $D182+COLUMN(Y183)-COLUMN($C183)-1&gt;=EOMONTH($D182,0)+1,"",
    TRUE,$D182+COLUMN(Y183)-COLUMN($C183)-1)</f>
        <v>46195</v>
      </c>
      <c r="Z183" s="185" cm="1">
        <f t="array" ref="Z183">_xlfn.IFS($D182="","",
  $D182+COLUMN(Z183)-COLUMN($C183)-1&gt;$K$5,"",
   $D182+COLUMN(Z183)-COLUMN($C183)-1&gt;=EOMONTH($D182,0)+1,"",
    TRUE,$D182+COLUMN(Z183)-COLUMN($C183)-1)</f>
        <v>46196</v>
      </c>
      <c r="AA183" s="185" cm="1">
        <f t="array" ref="AA183">_xlfn.IFS($D182="","",
  $D182+COLUMN(AA183)-COLUMN($C183)-1&gt;$K$5,"",
   $D182+COLUMN(AA183)-COLUMN($C183)-1&gt;=EOMONTH($D182,0)+1,"",
    TRUE,$D182+COLUMN(AA183)-COLUMN($C183)-1)</f>
        <v>46197</v>
      </c>
      <c r="AB183" s="185" cm="1">
        <f t="array" ref="AB183">_xlfn.IFS($D182="","",
  $D182+COLUMN(AB183)-COLUMN($C183)-1&gt;$K$5,"",
   $D182+COLUMN(AB183)-COLUMN($C183)-1&gt;=EOMONTH($D182,0)+1,"",
    TRUE,$D182+COLUMN(AB183)-COLUMN($C183)-1)</f>
        <v>46198</v>
      </c>
      <c r="AC183" s="185" cm="1">
        <f t="array" ref="AC183">_xlfn.IFS($D182="","",
  $D182+COLUMN(AC183)-COLUMN($C183)-1&gt;$K$5,"",
   $D182+COLUMN(AC183)-COLUMN($C183)-1&gt;=EOMONTH($D182,0)+1,"",
    TRUE,$D182+COLUMN(AC183)-COLUMN($C183)-1)</f>
        <v>46199</v>
      </c>
      <c r="AD183" s="185" cm="1">
        <f t="array" ref="AD183">_xlfn.IFS($D182="","",
  $D182+COLUMN(AD183)-COLUMN($C183)-1&gt;$K$5,"",
   $D182+COLUMN(AD183)-COLUMN($C183)-1&gt;=EOMONTH($D182,0)+1,"",
    TRUE,$D182+COLUMN(AD183)-COLUMN($C183)-1)</f>
        <v>46200</v>
      </c>
      <c r="AE183" s="185" cm="1">
        <f t="array" ref="AE183">_xlfn.IFS($D182="","",
  $D182+COLUMN(AE183)-COLUMN($C183)-1&gt;$K$5,"",
   $D182+COLUMN(AE183)-COLUMN($C183)-1&gt;=EOMONTH($D182,0)+1,"",
    TRUE,$D182+COLUMN(AE183)-COLUMN($C183)-1)</f>
        <v>46201</v>
      </c>
      <c r="AF183" s="185" cm="1">
        <f t="array" ref="AF183">_xlfn.IFS($D182="","",
  $D182+COLUMN(AF183)-COLUMN($C183)-1&gt;$K$5,"",
   $D182+COLUMN(AF183)-COLUMN($C183)-1&gt;=EOMONTH($D182,0)+1,"",
    TRUE,$D182+COLUMN(AF183)-COLUMN($C183)-1)</f>
        <v>46202</v>
      </c>
      <c r="AG183" s="185" cm="1">
        <f t="array" ref="AG183">_xlfn.IFS($D182="","",
  $D182+COLUMN(AG183)-COLUMN($C183)-1&gt;$K$5,"",
   $D182+COLUMN(AG183)-COLUMN($C183)-1&gt;=EOMONTH($D182,0)+1,"",
    TRUE,$D182+COLUMN(AG183)-COLUMN($C183)-1)</f>
        <v>46203</v>
      </c>
      <c r="AH183" s="185" t="str" cm="1">
        <f t="array" ref="AH183">_xlfn.IFS($D182="","",
  $D182+COLUMN(AH183)-COLUMN($C183)-1&gt;$K$5,"",
   $D182+COLUMN(AH183)-COLUMN($C183)-1&gt;=EOMONTH($D182,0)+1,"",
    TRUE,$D182+COLUMN(AH183)-COLUMN($C183)-1)</f>
        <v/>
      </c>
      <c r="AI183" s="709" t="str">
        <f>IF(D182="","","閉所日数計")</f>
        <v>閉所日数計</v>
      </c>
      <c r="AJ183" s="710" t="str">
        <f>IF(D182="","","対象日数計")</f>
        <v>対象日数計</v>
      </c>
      <c r="AK183" s="710" t="str">
        <f>IF(D182="","","現場閉所率")</f>
        <v>現場閉所率</v>
      </c>
      <c r="AL183" s="711" t="str">
        <f>IF(D182="","","達成状況")</f>
        <v>達成状況</v>
      </c>
      <c r="AM183" s="695"/>
      <c r="AN183" s="696" t="str">
        <f>IF(D182="","","閉所日数計")</f>
        <v>閉所日数計</v>
      </c>
      <c r="AO183" s="699" t="str">
        <f>IF(D182="","","対象日数計")</f>
        <v>対象日数計</v>
      </c>
      <c r="AP183" s="699" t="str">
        <f>IF(D182="","","現場閉所率")</f>
        <v>現場閉所率</v>
      </c>
      <c r="AQ183" s="712" t="str" cm="1">
        <f t="array" ref="AQ183">_xlfn.IFS(D182="","",D197="","達成状況",TRUE,"-")</f>
        <v>-</v>
      </c>
      <c r="AR183" s="300"/>
      <c r="AS183" s="300"/>
      <c r="AT183" s="300"/>
      <c r="AU183" s="300"/>
      <c r="AV183" s="300"/>
      <c r="AW183" s="300"/>
      <c r="AX183" s="300"/>
      <c r="AY183" s="300"/>
      <c r="AZ183" s="300"/>
      <c r="BA183" s="300"/>
      <c r="BB183" s="300"/>
      <c r="BC183" s="300"/>
      <c r="BD183" s="300"/>
      <c r="BE183" s="300"/>
      <c r="BF183" s="300"/>
      <c r="BG183" s="300"/>
      <c r="BH183" s="300"/>
      <c r="BI183" s="300"/>
      <c r="BJ183" s="300"/>
      <c r="BK183" s="300"/>
      <c r="BL183" s="300"/>
      <c r="BM183" s="300"/>
      <c r="BN183" s="300"/>
      <c r="BO183" s="300"/>
      <c r="BP183" s="300"/>
      <c r="BQ183" s="300"/>
    </row>
    <row r="184" spans="2:70" ht="15" customHeight="1">
      <c r="C184" s="184" t="str">
        <f>IF(D182="","","曜日")</f>
        <v>曜日</v>
      </c>
      <c r="D184" s="187" t="str" cm="1">
        <f t="array" ref="D184">_xlfn.IFS(D183="","",COUNTIF(休み,D183)&gt;0,"休",OR(WEEKDAY(D183)=1,WEEKDAY(D183)=7),TEXT(D183,"aaa"),COUNTIF(祝日,D183)&gt;0,"祝",TRUE,TEXT(D183,"aaa"))</f>
        <v>月</v>
      </c>
      <c r="E184" s="187" t="str" cm="1">
        <f t="array" ref="E184">_xlfn.IFS(E183="","",COUNTIF(休み,E183)&gt;0,"休",OR(WEEKDAY(E183)=1,WEEKDAY(E183)=7),TEXT(E183,"aaa"),COUNTIF(祝日,E183)&gt;0,"祝",TRUE,TEXT(E183,"aaa"))</f>
        <v>火</v>
      </c>
      <c r="F184" s="187" t="str" cm="1">
        <f t="array" ref="F184">_xlfn.IFS(F183="","",COUNTIF(休み,F183)&gt;0,"休",OR(WEEKDAY(F183)=1,WEEKDAY(F183)=7),TEXT(F183,"aaa"),COUNTIF(祝日,F183)&gt;0,"祝",TRUE,TEXT(F183,"aaa"))</f>
        <v>水</v>
      </c>
      <c r="G184" s="187" t="str" cm="1">
        <f t="array" ref="G184">_xlfn.IFS(G183="","",COUNTIF(休み,G183)&gt;0,"休",OR(WEEKDAY(G183)=1,WEEKDAY(G183)=7),TEXT(G183,"aaa"),COUNTIF(祝日,G183)&gt;0,"祝",TRUE,TEXT(G183,"aaa"))</f>
        <v>木</v>
      </c>
      <c r="H184" s="187" t="str" cm="1">
        <f t="array" ref="H184">_xlfn.IFS(H183="","",COUNTIF(休み,H183)&gt;0,"休",OR(WEEKDAY(H183)=1,WEEKDAY(H183)=7),TEXT(H183,"aaa"),COUNTIF(祝日,H183)&gt;0,"祝",TRUE,TEXT(H183,"aaa"))</f>
        <v>金</v>
      </c>
      <c r="I184" s="187" t="str" cm="1">
        <f t="array" ref="I184">_xlfn.IFS(I183="","",COUNTIF(休み,I183)&gt;0,"休",OR(WEEKDAY(I183)=1,WEEKDAY(I183)=7),TEXT(I183,"aaa"),COUNTIF(祝日,I183)&gt;0,"祝",TRUE,TEXT(I183,"aaa"))</f>
        <v>土</v>
      </c>
      <c r="J184" s="187" t="str" cm="1">
        <f t="array" ref="J184">_xlfn.IFS(J183="","",COUNTIF(休み,J183)&gt;0,"休",OR(WEEKDAY(J183)=1,WEEKDAY(J183)=7),TEXT(J183,"aaa"),COUNTIF(祝日,J183)&gt;0,"祝",TRUE,TEXT(J183,"aaa"))</f>
        <v>日</v>
      </c>
      <c r="K184" s="187" t="str" cm="1">
        <f t="array" ref="K184">_xlfn.IFS(K183="","",COUNTIF(休み,K183)&gt;0,"休",OR(WEEKDAY(K183)=1,WEEKDAY(K183)=7),TEXT(K183,"aaa"),COUNTIF(祝日,K183)&gt;0,"祝",TRUE,TEXT(K183,"aaa"))</f>
        <v>月</v>
      </c>
      <c r="L184" s="187" t="str" cm="1">
        <f t="array" ref="L184">_xlfn.IFS(L183="","",COUNTIF(休み,L183)&gt;0,"休",OR(WEEKDAY(L183)=1,WEEKDAY(L183)=7),TEXT(L183,"aaa"),COUNTIF(祝日,L183)&gt;0,"祝",TRUE,TEXT(L183,"aaa"))</f>
        <v>火</v>
      </c>
      <c r="M184" s="187" t="str" cm="1">
        <f t="array" ref="M184">_xlfn.IFS(M183="","",COUNTIF(休み,M183)&gt;0,"休",OR(WEEKDAY(M183)=1,WEEKDAY(M183)=7),TEXT(M183,"aaa"),COUNTIF(祝日,M183)&gt;0,"祝",TRUE,TEXT(M183,"aaa"))</f>
        <v>水</v>
      </c>
      <c r="N184" s="187" t="str" cm="1">
        <f t="array" ref="N184">_xlfn.IFS(N183="","",COUNTIF(休み,N183)&gt;0,"休",OR(WEEKDAY(N183)=1,WEEKDAY(N183)=7),TEXT(N183,"aaa"),COUNTIF(祝日,N183)&gt;0,"祝",TRUE,TEXT(N183,"aaa"))</f>
        <v>木</v>
      </c>
      <c r="O184" s="187" t="str" cm="1">
        <f t="array" ref="O184">_xlfn.IFS(O183="","",COUNTIF(休み,O183)&gt;0,"休",OR(WEEKDAY(O183)=1,WEEKDAY(O183)=7),TEXT(O183,"aaa"),COUNTIF(祝日,O183)&gt;0,"祝",TRUE,TEXT(O183,"aaa"))</f>
        <v>金</v>
      </c>
      <c r="P184" s="187" t="str" cm="1">
        <f t="array" ref="P184">_xlfn.IFS(P183="","",COUNTIF(休み,P183)&gt;0,"休",OR(WEEKDAY(P183)=1,WEEKDAY(P183)=7),TEXT(P183,"aaa"),COUNTIF(祝日,P183)&gt;0,"祝",TRUE,TEXT(P183,"aaa"))</f>
        <v>土</v>
      </c>
      <c r="Q184" s="187" t="str" cm="1">
        <f t="array" ref="Q184">_xlfn.IFS(Q183="","",COUNTIF(休み,Q183)&gt;0,"休",OR(WEEKDAY(Q183)=1,WEEKDAY(Q183)=7),TEXT(Q183,"aaa"),COUNTIF(祝日,Q183)&gt;0,"祝",TRUE,TEXT(Q183,"aaa"))</f>
        <v>日</v>
      </c>
      <c r="R184" s="187" t="str" cm="1">
        <f t="array" ref="R184">_xlfn.IFS(R183="","",COUNTIF(休み,R183)&gt;0,"休",OR(WEEKDAY(R183)=1,WEEKDAY(R183)=7),TEXT(R183,"aaa"),COUNTIF(祝日,R183)&gt;0,"祝",TRUE,TEXT(R183,"aaa"))</f>
        <v>月</v>
      </c>
      <c r="S184" s="187" t="str" cm="1">
        <f t="array" ref="S184">_xlfn.IFS(S183="","",COUNTIF(休み,S183)&gt;0,"休",OR(WEEKDAY(S183)=1,WEEKDAY(S183)=7),TEXT(S183,"aaa"),COUNTIF(祝日,S183)&gt;0,"祝",TRUE,TEXT(S183,"aaa"))</f>
        <v>火</v>
      </c>
      <c r="T184" s="187" t="str" cm="1">
        <f t="array" ref="T184">_xlfn.IFS(T183="","",COUNTIF(休み,T183)&gt;0,"休",OR(WEEKDAY(T183)=1,WEEKDAY(T183)=7),TEXT(T183,"aaa"),COUNTIF(祝日,T183)&gt;0,"祝",TRUE,TEXT(T183,"aaa"))</f>
        <v>水</v>
      </c>
      <c r="U184" s="187" t="str" cm="1">
        <f t="array" ref="U184">_xlfn.IFS(U183="","",COUNTIF(休み,U183)&gt;0,"休",OR(WEEKDAY(U183)=1,WEEKDAY(U183)=7),TEXT(U183,"aaa"),COUNTIF(祝日,U183)&gt;0,"祝",TRUE,TEXT(U183,"aaa"))</f>
        <v>木</v>
      </c>
      <c r="V184" s="187" t="str" cm="1">
        <f t="array" ref="V184">_xlfn.IFS(V183="","",COUNTIF(休み,V183)&gt;0,"休",OR(WEEKDAY(V183)=1,WEEKDAY(V183)=7),TEXT(V183,"aaa"),COUNTIF(祝日,V183)&gt;0,"祝",TRUE,TEXT(V183,"aaa"))</f>
        <v>金</v>
      </c>
      <c r="W184" s="187" t="str" cm="1">
        <f t="array" ref="W184">_xlfn.IFS(W183="","",COUNTIF(休み,W183)&gt;0,"休",OR(WEEKDAY(W183)=1,WEEKDAY(W183)=7),TEXT(W183,"aaa"),COUNTIF(祝日,W183)&gt;0,"祝",TRUE,TEXT(W183,"aaa"))</f>
        <v>土</v>
      </c>
      <c r="X184" s="187" t="str" cm="1">
        <f t="array" ref="X184">_xlfn.IFS(X183="","",COUNTIF(休み,X183)&gt;0,"休",OR(WEEKDAY(X183)=1,WEEKDAY(X183)=7),TEXT(X183,"aaa"),COUNTIF(祝日,X183)&gt;0,"祝",TRUE,TEXT(X183,"aaa"))</f>
        <v>日</v>
      </c>
      <c r="Y184" s="187" t="str" cm="1">
        <f t="array" ref="Y184">_xlfn.IFS(Y183="","",COUNTIF(休み,Y183)&gt;0,"休",OR(WEEKDAY(Y183)=1,WEEKDAY(Y183)=7),TEXT(Y183,"aaa"),COUNTIF(祝日,Y183)&gt;0,"祝",TRUE,TEXT(Y183,"aaa"))</f>
        <v>月</v>
      </c>
      <c r="Z184" s="187" t="str" cm="1">
        <f t="array" ref="Z184">_xlfn.IFS(Z183="","",COUNTIF(休み,Z183)&gt;0,"休",OR(WEEKDAY(Z183)=1,WEEKDAY(Z183)=7),TEXT(Z183,"aaa"),COUNTIF(祝日,Z183)&gt;0,"祝",TRUE,TEXT(Z183,"aaa"))</f>
        <v>火</v>
      </c>
      <c r="AA184" s="187" t="str" cm="1">
        <f t="array" ref="AA184">_xlfn.IFS(AA183="","",COUNTIF(休み,AA183)&gt;0,"休",OR(WEEKDAY(AA183)=1,WEEKDAY(AA183)=7),TEXT(AA183,"aaa"),COUNTIF(祝日,AA183)&gt;0,"祝",TRUE,TEXT(AA183,"aaa"))</f>
        <v>水</v>
      </c>
      <c r="AB184" s="187" t="str" cm="1">
        <f t="array" ref="AB184">_xlfn.IFS(AB183="","",COUNTIF(休み,AB183)&gt;0,"休",OR(WEEKDAY(AB183)=1,WEEKDAY(AB183)=7),TEXT(AB183,"aaa"),COUNTIF(祝日,AB183)&gt;0,"祝",TRUE,TEXT(AB183,"aaa"))</f>
        <v>木</v>
      </c>
      <c r="AC184" s="187" t="str" cm="1">
        <f t="array" ref="AC184">_xlfn.IFS(AC183="","",COUNTIF(休み,AC183)&gt;0,"休",OR(WEEKDAY(AC183)=1,WEEKDAY(AC183)=7),TEXT(AC183,"aaa"),COUNTIF(祝日,AC183)&gt;0,"祝",TRUE,TEXT(AC183,"aaa"))</f>
        <v>金</v>
      </c>
      <c r="AD184" s="187" t="str" cm="1">
        <f t="array" ref="AD184">_xlfn.IFS(AD183="","",COUNTIF(休み,AD183)&gt;0,"休",OR(WEEKDAY(AD183)=1,WEEKDAY(AD183)=7),TEXT(AD183,"aaa"),COUNTIF(祝日,AD183)&gt;0,"祝",TRUE,TEXT(AD183,"aaa"))</f>
        <v>土</v>
      </c>
      <c r="AE184" s="187" t="str" cm="1">
        <f t="array" ref="AE184">_xlfn.IFS(AE183="","",COUNTIF(休み,AE183)&gt;0,"休",OR(WEEKDAY(AE183)=1,WEEKDAY(AE183)=7),TEXT(AE183,"aaa"),COUNTIF(祝日,AE183)&gt;0,"祝",TRUE,TEXT(AE183,"aaa"))</f>
        <v>日</v>
      </c>
      <c r="AF184" s="187" t="str" cm="1">
        <f t="array" ref="AF184">_xlfn.IFS(AF183="","",COUNTIF(休み,AF183)&gt;0,"休",OR(WEEKDAY(AF183)=1,WEEKDAY(AF183)=7),TEXT(AF183,"aaa"),COUNTIF(祝日,AF183)&gt;0,"祝",TRUE,TEXT(AF183,"aaa"))</f>
        <v>月</v>
      </c>
      <c r="AG184" s="187" t="str" cm="1">
        <f t="array" ref="AG184">_xlfn.IFS(AG183="","",COUNTIF(休み,AG183)&gt;0,"休",OR(WEEKDAY(AG183)=1,WEEKDAY(AG183)=7),TEXT(AG183,"aaa"),COUNTIF(祝日,AG183)&gt;0,"祝",TRUE,TEXT(AG183,"aaa"))</f>
        <v>火</v>
      </c>
      <c r="AH184" s="187" t="str" cm="1">
        <f t="array" ref="AH184">_xlfn.IFS(AH183="","",COUNTIF(休み,AH183)&gt;0,"休",OR(WEEKDAY(AH183)=1,WEEKDAY(AH183)=7),TEXT(AH183,"aaa"),COUNTIF(祝日,AH183)&gt;0,"祝",TRUE,TEXT(AH183,"aaa"))</f>
        <v/>
      </c>
      <c r="AI184" s="709"/>
      <c r="AJ184" s="710"/>
      <c r="AK184" s="710"/>
      <c r="AL184" s="711"/>
      <c r="AM184" s="695"/>
      <c r="AN184" s="697"/>
      <c r="AO184" s="700"/>
      <c r="AP184" s="700"/>
      <c r="AQ184" s="713"/>
      <c r="AR184" s="300"/>
      <c r="AS184" s="300"/>
      <c r="AT184" s="300"/>
      <c r="AU184" s="300"/>
      <c r="AV184" s="300"/>
      <c r="AW184" s="300"/>
      <c r="AX184" s="300"/>
      <c r="AY184" s="300"/>
      <c r="AZ184" s="300"/>
      <c r="BA184" s="300"/>
      <c r="BB184" s="300"/>
      <c r="BC184" s="300"/>
      <c r="BD184" s="300"/>
      <c r="BE184" s="300"/>
      <c r="BF184" s="300"/>
      <c r="BG184" s="300"/>
      <c r="BH184" s="300"/>
      <c r="BI184" s="300"/>
      <c r="BJ184" s="300"/>
      <c r="BK184" s="300"/>
      <c r="BL184" s="300"/>
      <c r="BM184" s="300"/>
      <c r="BN184" s="300"/>
      <c r="BO184" s="300"/>
      <c r="BP184" s="300"/>
      <c r="BQ184" s="300"/>
      <c r="BR184" s="188"/>
    </row>
    <row r="185" spans="2:70" s="192" customFormat="1" ht="60" customHeight="1" thickBot="1">
      <c r="B185" s="305" t="s">
        <v>465</v>
      </c>
      <c r="C185" s="272" t="str">
        <f>IF(D182="","","行事")</f>
        <v>行事</v>
      </c>
      <c r="D185" s="306"/>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c r="AA185" s="306"/>
      <c r="AB185" s="306"/>
      <c r="AC185" s="306"/>
      <c r="AD185" s="306"/>
      <c r="AE185" s="306"/>
      <c r="AF185" s="306"/>
      <c r="AG185" s="306"/>
      <c r="AH185" s="307"/>
      <c r="AI185" s="696"/>
      <c r="AJ185" s="699"/>
      <c r="AK185" s="699"/>
      <c r="AL185" s="702"/>
      <c r="AM185" s="695"/>
      <c r="AN185" s="697"/>
      <c r="AO185" s="700"/>
      <c r="AP185" s="700"/>
      <c r="AQ185" s="713"/>
      <c r="AR185" s="300"/>
      <c r="AS185" s="300"/>
      <c r="AT185" s="300"/>
      <c r="AU185" s="300"/>
      <c r="AV185" s="300"/>
      <c r="AW185" s="300"/>
      <c r="AX185" s="300"/>
      <c r="AY185" s="300"/>
      <c r="AZ185" s="300"/>
      <c r="BA185" s="300"/>
      <c r="BB185" s="300"/>
      <c r="BC185" s="300"/>
      <c r="BD185" s="300"/>
      <c r="BE185" s="300"/>
      <c r="BF185" s="300"/>
      <c r="BG185" s="300"/>
      <c r="BH185" s="300"/>
      <c r="BI185" s="300"/>
      <c r="BJ185" s="300"/>
      <c r="BK185" s="300"/>
      <c r="BL185" s="300"/>
      <c r="BM185" s="300"/>
      <c r="BN185" s="300"/>
      <c r="BO185" s="300"/>
      <c r="BP185" s="300"/>
      <c r="BQ185" s="300"/>
      <c r="BR185" s="191"/>
    </row>
    <row r="186" spans="2:70" s="195" customFormat="1" ht="15" customHeight="1">
      <c r="B186" s="719" t="str">
        <f>IF(D182="","",IF($B$21="","",$B$21))</f>
        <v/>
      </c>
      <c r="C186" s="183" t="str">
        <f>IF(D182="","","計画")</f>
        <v>計画</v>
      </c>
      <c r="D186" s="308"/>
      <c r="E186" s="308"/>
      <c r="F186" s="308"/>
      <c r="G186" s="308"/>
      <c r="H186" s="308"/>
      <c r="I186" s="308"/>
      <c r="J186" s="308"/>
      <c r="K186" s="308"/>
      <c r="L186" s="308"/>
      <c r="M186" s="308"/>
      <c r="N186" s="308"/>
      <c r="O186" s="308"/>
      <c r="P186" s="308"/>
      <c r="Q186" s="308"/>
      <c r="R186" s="308"/>
      <c r="S186" s="308"/>
      <c r="T186" s="308"/>
      <c r="U186" s="308"/>
      <c r="V186" s="308"/>
      <c r="W186" s="308"/>
      <c r="X186" s="308"/>
      <c r="Y186" s="308"/>
      <c r="Z186" s="308"/>
      <c r="AA186" s="308"/>
      <c r="AB186" s="308"/>
      <c r="AC186" s="308"/>
      <c r="AD186" s="308"/>
      <c r="AE186" s="308"/>
      <c r="AF186" s="308"/>
      <c r="AG186" s="308"/>
      <c r="AH186" s="308"/>
      <c r="AI186" s="183">
        <f>IF(D182="","",COUNTIF(D186:AH186,"○"))</f>
        <v>0</v>
      </c>
      <c r="AJ186" s="308">
        <f>IF(D182="","",31-COUNTIF(D184:AH184,"")-COUNTIF(D184:AH184,"休")-COUNTIF(D186:AI186,"/"))</f>
        <v>30</v>
      </c>
      <c r="AK186" s="310">
        <f>IF(D182="","",IFERROR(AI186/AJ186,""))</f>
        <v>0</v>
      </c>
      <c r="AL186" s="311" t="str" cm="1">
        <f t="array" ref="AL186">_xlfn.IFS(OR(D182="",AJ186=0),"",
      COUNTIFS(D184:AH184,"日",D186:AH186,"")+COUNTIFS(D184:AH184,"日",D186:AH186,"○")+COUNTIFS(D184:AH184,"土",D186:AH186,"")+COUNTIFS(D184:AH184,"土",D186:AH186,"○")&lt;=COUNTIF(D186:AH186,"○"),"○",
        AI186/AJ186&gt;=2/7,"○",
         TRUE,"NG")</f>
        <v>NG</v>
      </c>
      <c r="AN186" s="183">
        <f>IF(D182="","",AN171+AI186)</f>
        <v>0</v>
      </c>
      <c r="AO186" s="308">
        <f>IF(D182="","",AO171+AJ186)</f>
        <v>354</v>
      </c>
      <c r="AP186" s="310">
        <f t="shared" ref="AP186:AP195" si="13">IFERROR(AN186/AO186,"")</f>
        <v>0</v>
      </c>
      <c r="AQ186" s="323" t="str">
        <f>IF(D182="","",IF(D197="",IF(AN186/AO186&gt;=2/7,"OK","NG"),"-"))</f>
        <v>-</v>
      </c>
      <c r="AR186" s="297"/>
      <c r="AS186" s="297"/>
      <c r="AT186" s="297"/>
      <c r="AU186" s="297"/>
      <c r="AV186" s="297"/>
      <c r="AW186" s="297"/>
      <c r="AX186" s="297"/>
      <c r="AY186" s="297"/>
      <c r="AZ186" s="297"/>
      <c r="BA186" s="297"/>
      <c r="BB186" s="297"/>
      <c r="BC186" s="297"/>
      <c r="BD186" s="297"/>
      <c r="BE186" s="297"/>
      <c r="BF186" s="297"/>
      <c r="BG186" s="297"/>
      <c r="BH186" s="297"/>
      <c r="BI186" s="297"/>
      <c r="BJ186" s="297"/>
      <c r="BK186" s="297"/>
      <c r="BL186" s="297"/>
      <c r="BM186" s="297"/>
      <c r="BN186" s="297"/>
      <c r="BO186" s="297"/>
      <c r="BP186" s="297"/>
      <c r="BQ186" s="297"/>
      <c r="BR186" s="196"/>
    </row>
    <row r="187" spans="2:70" s="195" customFormat="1" ht="15" customHeight="1" thickBot="1">
      <c r="B187" s="720"/>
      <c r="C187" s="197" t="str">
        <f>IF(D182="","","実施")</f>
        <v>実施</v>
      </c>
      <c r="D187" s="198"/>
      <c r="E187" s="198"/>
      <c r="F187" s="198"/>
      <c r="G187" s="198"/>
      <c r="H187" s="198"/>
      <c r="I187" s="198"/>
      <c r="J187" s="198"/>
      <c r="K187" s="198"/>
      <c r="L187" s="198"/>
      <c r="M187" s="198"/>
      <c r="N187" s="198"/>
      <c r="O187" s="198"/>
      <c r="P187" s="198"/>
      <c r="Q187" s="198"/>
      <c r="R187" s="198"/>
      <c r="S187" s="198"/>
      <c r="T187" s="198"/>
      <c r="U187" s="198"/>
      <c r="V187" s="198"/>
      <c r="W187" s="198"/>
      <c r="X187" s="198"/>
      <c r="Y187" s="198"/>
      <c r="Z187" s="198"/>
      <c r="AA187" s="198"/>
      <c r="AB187" s="198"/>
      <c r="AC187" s="198"/>
      <c r="AD187" s="198"/>
      <c r="AE187" s="198"/>
      <c r="AF187" s="198"/>
      <c r="AG187" s="198"/>
      <c r="AH187" s="198"/>
      <c r="AI187" s="197">
        <f>IF(D182="","",COUNTIF(D187:AH187,"●"))</f>
        <v>0</v>
      </c>
      <c r="AJ187" s="198">
        <f>IF(D182="","",31-COUNTIF(D184:AH184,"")-COUNTIF(D184:AH184,"休")-COUNTIF(D187:AI187,"/"))</f>
        <v>30</v>
      </c>
      <c r="AK187" s="199">
        <f>IF(D182="","",IFERROR(AI187/AJ187,""))</f>
        <v>0</v>
      </c>
      <c r="AL187" s="298" t="str" cm="1">
        <f t="array" ref="AL187">_xlfn.IFS(OR(D182="",AJ187=0),"",
      COUNTIFS(D184:AH184,"日",D187:AH187,"")+COUNTIFS(D184:AH184,"日",D187:AH187,"●")+COUNTIFS(D184:AH184,"土",D187:AH187,"")+COUNTIFS(D184:AH184,"土",D187:AH187,"●")&lt;=COUNTIF(D187:AH187,"●"),"○",
        AI187/AJ187&gt;=2/7,"○",
         TRUE,"NG")</f>
        <v>NG</v>
      </c>
      <c r="AN187" s="197">
        <f>IF(D182="","",AN172+AI187)</f>
        <v>0</v>
      </c>
      <c r="AO187" s="198">
        <f>IF(D182="","",AO172+AJ187)</f>
        <v>354</v>
      </c>
      <c r="AP187" s="199">
        <f t="shared" si="13"/>
        <v>0</v>
      </c>
      <c r="AQ187" s="302" t="str">
        <f>IF(D182="","",IF(D197="",IF(AN187/AO187&gt;=2/7,"OK","NG"),"-"))</f>
        <v>-</v>
      </c>
      <c r="AR187" s="222"/>
      <c r="AS187" s="222"/>
      <c r="AT187" s="222"/>
      <c r="AU187" s="222"/>
      <c r="AV187" s="222"/>
      <c r="AW187" s="222"/>
      <c r="AX187" s="222"/>
      <c r="AY187" s="222"/>
      <c r="AZ187" s="222"/>
      <c r="BA187" s="222"/>
      <c r="BB187" s="222"/>
      <c r="BC187" s="222"/>
      <c r="BD187" s="222"/>
      <c r="BE187" s="222"/>
      <c r="BF187" s="222"/>
      <c r="BG187" s="222"/>
      <c r="BH187" s="222"/>
      <c r="BI187" s="222"/>
      <c r="BJ187" s="222"/>
      <c r="BK187" s="222"/>
      <c r="BL187" s="222"/>
      <c r="BM187" s="222"/>
      <c r="BN187" s="222"/>
      <c r="BO187" s="222"/>
      <c r="BP187" s="222"/>
      <c r="BQ187" s="222"/>
      <c r="BR187" s="188"/>
    </row>
    <row r="188" spans="2:70" s="195" customFormat="1" ht="15" customHeight="1">
      <c r="B188" s="719" t="str">
        <f>IF(D182="","",IF($B$23="","",$B$23))</f>
        <v/>
      </c>
      <c r="C188" s="184" t="str">
        <f>IF(D182="","","計画")</f>
        <v>計画</v>
      </c>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3"/>
      <c r="AH188" s="193"/>
      <c r="AI188" s="184">
        <f>IF(D182="","",COUNTIF(D188:AH188,"○"))</f>
        <v>0</v>
      </c>
      <c r="AJ188" s="193">
        <f>IF(D182="","",31-COUNTIF(D184:AH184,"")-COUNTIF(D184:AH184,"休")-COUNTIF(D188:AI188,"/"))</f>
        <v>30</v>
      </c>
      <c r="AK188" s="194">
        <f>IF(D182="","",IFERROR(AI188/AJ188,""))</f>
        <v>0</v>
      </c>
      <c r="AL188" s="295" t="str" cm="1">
        <f t="array" ref="AL188">_xlfn.IFS(OR(D182="",AJ188=0),"",
      COUNTIFS(D184:AH184,"日",D188:AH188,"")+COUNTIFS(D184:AH184,"日",D188:AH188,"○")+COUNTIFS(D184:AH184,"土",D188:AH188,"")+COUNTIFS(D184:AH184,"土",D188:AH188,"○")&lt;=COUNTIF(D188:AH188,"○"),"○",
        AI188/AJ188&gt;=2/7,"○",
         TRUE,"NG")</f>
        <v>NG</v>
      </c>
      <c r="AN188" s="184">
        <f>IF(D182="","",AN173+AI188)</f>
        <v>0</v>
      </c>
      <c r="AO188" s="193">
        <f>IF(D182="","",AO173+AJ188)</f>
        <v>354</v>
      </c>
      <c r="AP188" s="194">
        <f t="shared" si="13"/>
        <v>0</v>
      </c>
      <c r="AQ188" s="301" t="str">
        <f>IF(D182="","",IF(D197="",IF(AN188/AO188&gt;=2/7,"OK","NG"),"-"))</f>
        <v>-</v>
      </c>
      <c r="AR188" s="297"/>
      <c r="AS188" s="297"/>
      <c r="AT188" s="297"/>
      <c r="AU188" s="297"/>
      <c r="AV188" s="297"/>
      <c r="AW188" s="297"/>
      <c r="AX188" s="297"/>
      <c r="AY188" s="297"/>
      <c r="AZ188" s="297"/>
      <c r="BA188" s="297"/>
      <c r="BB188" s="297"/>
      <c r="BC188" s="297"/>
      <c r="BD188" s="297"/>
      <c r="BE188" s="297"/>
      <c r="BF188" s="297"/>
      <c r="BG188" s="297"/>
      <c r="BH188" s="297"/>
      <c r="BI188" s="297"/>
      <c r="BJ188" s="297"/>
      <c r="BK188" s="297"/>
      <c r="BL188" s="297"/>
      <c r="BM188" s="297"/>
      <c r="BN188" s="297"/>
      <c r="BO188" s="297"/>
      <c r="BP188" s="297"/>
      <c r="BQ188" s="297"/>
      <c r="BR188" s="196"/>
    </row>
    <row r="189" spans="2:70" s="195" customFormat="1" ht="15" customHeight="1" thickBot="1">
      <c r="B189" s="720"/>
      <c r="C189" s="197" t="str">
        <f>IF(D182="","","実施")</f>
        <v>実施</v>
      </c>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c r="Z189" s="198"/>
      <c r="AA189" s="198"/>
      <c r="AB189" s="198"/>
      <c r="AC189" s="198"/>
      <c r="AD189" s="198"/>
      <c r="AE189" s="198"/>
      <c r="AF189" s="198"/>
      <c r="AG189" s="198"/>
      <c r="AH189" s="198"/>
      <c r="AI189" s="197">
        <f>IF(D182="","",COUNTIF(D189:AH189,"●"))</f>
        <v>0</v>
      </c>
      <c r="AJ189" s="198">
        <f>IF(D182="","",31-COUNTIF(D184:AH184,"")-COUNTIF(D184:AH184,"休")-COUNTIF(D189:AI189,"/"))</f>
        <v>30</v>
      </c>
      <c r="AK189" s="199">
        <f>IF(D182="","",IFERROR(AI189/AJ189,""))</f>
        <v>0</v>
      </c>
      <c r="AL189" s="298" t="str" cm="1">
        <f t="array" ref="AL189">_xlfn.IFS(OR(D182="",AJ189=0),"",
      COUNTIFS(D184:AH184,"日",D189:AH189,"")+COUNTIFS(D184:AH184,"日",D189:AH189,"●")+COUNTIFS(D184:AH184,"土",D189:AH189,"")+COUNTIFS(D184:AH184,"土",D189:AH189,"●")&lt;=COUNTIF(D189:AH189,"●"),"○",
        AI189/AJ189&gt;=2/7,"○",
         TRUE,"NG")</f>
        <v>NG</v>
      </c>
      <c r="AN189" s="197">
        <f>IF(D182="","",AN174+AI189)</f>
        <v>0</v>
      </c>
      <c r="AO189" s="198">
        <f>IF(D182="","",AO174+AJ189)</f>
        <v>354</v>
      </c>
      <c r="AP189" s="199">
        <f t="shared" si="13"/>
        <v>0</v>
      </c>
      <c r="AQ189" s="302" t="str">
        <f>IF(D182="","",IF(D197="",IF(AN189/AO189&gt;=2/7,"OK","NG"),"-"))</f>
        <v>-</v>
      </c>
      <c r="AR189" s="222"/>
      <c r="AS189" s="222"/>
      <c r="AT189" s="222"/>
      <c r="AU189" s="222"/>
      <c r="AV189" s="222"/>
      <c r="AW189" s="222"/>
      <c r="AX189" s="222"/>
      <c r="AY189" s="222"/>
      <c r="AZ189" s="222"/>
      <c r="BA189" s="222"/>
      <c r="BB189" s="222"/>
      <c r="BC189" s="222"/>
      <c r="BD189" s="222"/>
      <c r="BE189" s="222"/>
      <c r="BF189" s="222"/>
      <c r="BG189" s="222"/>
      <c r="BH189" s="222"/>
      <c r="BI189" s="222"/>
      <c r="BJ189" s="222"/>
      <c r="BK189" s="222"/>
      <c r="BL189" s="222"/>
      <c r="BM189" s="222"/>
      <c r="BN189" s="222"/>
      <c r="BO189" s="222"/>
      <c r="BP189" s="222"/>
      <c r="BQ189" s="222"/>
      <c r="BR189" s="188"/>
    </row>
    <row r="190" spans="2:70" s="195" customFormat="1" ht="15" customHeight="1">
      <c r="B190" s="719" t="str">
        <f>IF(D182="","",IF($B$25="","",$B$25))</f>
        <v/>
      </c>
      <c r="C190" s="184" t="str">
        <f>IF(D182="","","計画")</f>
        <v>計画</v>
      </c>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84">
        <f>IF(D182="","",COUNTIF(D190:AH190,"○"))</f>
        <v>0</v>
      </c>
      <c r="AJ190" s="193">
        <f>IF(D182="","",31-COUNTIF(D184:AH184,"")-COUNTIF(D184:AH184,"休")-COUNTIF(D190:AI190,"/"))</f>
        <v>30</v>
      </c>
      <c r="AK190" s="194">
        <f>IF(D182="","",IFERROR(AI190/AJ190,""))</f>
        <v>0</v>
      </c>
      <c r="AL190" s="295" t="str" cm="1">
        <f t="array" ref="AL190">_xlfn.IFS(OR(D182="",AJ190=0),"",
      COUNTIFS(D184:AH184,"日",D190:AH190,"")+COUNTIFS(D184:AH184,"日",D190:AH190,"○")+COUNTIFS(D184:AH184,"土",D190:AH190,"")+COUNTIFS(D184:AH184,"土",D190:AH190,"○")&lt;=COUNTIF(D190:AH190,"○"),"○",
        AI190/AJ190&gt;=2/7,"○",
         TRUE,"NG")</f>
        <v>NG</v>
      </c>
      <c r="AN190" s="184">
        <f>IF(D182="","",AN175+AI190)</f>
        <v>0</v>
      </c>
      <c r="AO190" s="193">
        <f>IF(D182="","",AO175+AJ190)</f>
        <v>354</v>
      </c>
      <c r="AP190" s="194">
        <f t="shared" si="13"/>
        <v>0</v>
      </c>
      <c r="AQ190" s="301" t="str">
        <f>IF(D182="","",IF(D197="",IF(AN190/AO190&gt;=2/7,"OK","NG"),"-"))</f>
        <v>-</v>
      </c>
      <c r="AR190" s="297"/>
      <c r="AS190" s="297"/>
      <c r="AT190" s="297"/>
      <c r="AU190" s="297"/>
      <c r="AV190" s="297"/>
      <c r="AW190" s="297"/>
      <c r="AX190" s="297"/>
      <c r="AY190" s="297"/>
      <c r="AZ190" s="297"/>
      <c r="BA190" s="297"/>
      <c r="BB190" s="297"/>
      <c r="BC190" s="297"/>
      <c r="BD190" s="297"/>
      <c r="BE190" s="297"/>
      <c r="BF190" s="297"/>
      <c r="BG190" s="297"/>
      <c r="BH190" s="297"/>
      <c r="BI190" s="297"/>
      <c r="BJ190" s="297"/>
      <c r="BK190" s="297"/>
      <c r="BL190" s="297"/>
      <c r="BM190" s="297"/>
      <c r="BN190" s="297"/>
      <c r="BO190" s="297"/>
      <c r="BP190" s="297"/>
      <c r="BQ190" s="297"/>
      <c r="BR190" s="196"/>
    </row>
    <row r="191" spans="2:70" s="195" customFormat="1" ht="15" customHeight="1" thickBot="1">
      <c r="B191" s="720"/>
      <c r="C191" s="197" t="str">
        <f>IF(D182="","","実施")</f>
        <v>実施</v>
      </c>
      <c r="D191" s="198"/>
      <c r="E191" s="198"/>
      <c r="F191" s="198"/>
      <c r="G191" s="198"/>
      <c r="H191" s="198"/>
      <c r="I191" s="198"/>
      <c r="J191" s="198"/>
      <c r="K191" s="198"/>
      <c r="L191" s="198"/>
      <c r="M191" s="198"/>
      <c r="N191" s="198"/>
      <c r="O191" s="198"/>
      <c r="P191" s="198"/>
      <c r="Q191" s="198"/>
      <c r="R191" s="198"/>
      <c r="S191" s="198"/>
      <c r="T191" s="198"/>
      <c r="U191" s="198"/>
      <c r="V191" s="198"/>
      <c r="W191" s="198"/>
      <c r="X191" s="198"/>
      <c r="Y191" s="198"/>
      <c r="Z191" s="198"/>
      <c r="AA191" s="198"/>
      <c r="AB191" s="198"/>
      <c r="AC191" s="198"/>
      <c r="AD191" s="198"/>
      <c r="AE191" s="198"/>
      <c r="AF191" s="198"/>
      <c r="AG191" s="198"/>
      <c r="AH191" s="198"/>
      <c r="AI191" s="197">
        <f>IF(D182="","",COUNTIF(D191:AH191,"●"))</f>
        <v>0</v>
      </c>
      <c r="AJ191" s="198">
        <f>IF(D182="","",31-COUNTIF(D184:AH184,"")-COUNTIF(D184:AH184,"休")-COUNTIF(D191:AI191,"/"))</f>
        <v>30</v>
      </c>
      <c r="AK191" s="199">
        <f>IF(D182="","",IFERROR(AI191/AJ191,""))</f>
        <v>0</v>
      </c>
      <c r="AL191" s="298" t="str" cm="1">
        <f t="array" ref="AL191">_xlfn.IFS(OR(D182="",AJ191=0),"",
      COUNTIFS(D184:AH184,"日",D191:AH191,"")+COUNTIFS(D184:AH184,"日",D191:AH191,"●")+COUNTIFS(D184:AH184,"土",D191:AH191,"")+COUNTIFS(D184:AH184,"土",D191:AH191,"●")&lt;=COUNTIF(D191:AH191,"●"),"○",
        AI191/AJ191&gt;=2/7,"○",
         TRUE,"NG")</f>
        <v>NG</v>
      </c>
      <c r="AN191" s="197">
        <f>IF(D182="","",AN176+AI191)</f>
        <v>0</v>
      </c>
      <c r="AO191" s="198">
        <f>IF(D182="","",AO176+AJ191)</f>
        <v>354</v>
      </c>
      <c r="AP191" s="199">
        <f t="shared" si="13"/>
        <v>0</v>
      </c>
      <c r="AQ191" s="302" t="str">
        <f>IF(D182="","",IF(D197="",IF(AN191/AO191&gt;=2/7,"OK","NG"),"-"))</f>
        <v>-</v>
      </c>
      <c r="AR191" s="222"/>
      <c r="AS191" s="222"/>
      <c r="AT191" s="222"/>
      <c r="AU191" s="222"/>
      <c r="AV191" s="222"/>
      <c r="AW191" s="222"/>
      <c r="AX191" s="222"/>
      <c r="AY191" s="222"/>
      <c r="AZ191" s="222"/>
      <c r="BA191" s="222"/>
      <c r="BB191" s="222"/>
      <c r="BC191" s="222"/>
      <c r="BD191" s="222"/>
      <c r="BE191" s="222"/>
      <c r="BF191" s="222"/>
      <c r="BG191" s="222"/>
      <c r="BH191" s="222"/>
      <c r="BI191" s="222"/>
      <c r="BJ191" s="222"/>
      <c r="BK191" s="222"/>
      <c r="BL191" s="222"/>
      <c r="BM191" s="222"/>
      <c r="BN191" s="222"/>
      <c r="BO191" s="222"/>
      <c r="BP191" s="222"/>
      <c r="BQ191" s="222"/>
      <c r="BR191" s="188"/>
    </row>
    <row r="192" spans="2:70" s="195" customFormat="1" ht="15" customHeight="1">
      <c r="B192" s="719" t="str">
        <f>IF(D182="","",IF($B$27="","",$B$27))</f>
        <v/>
      </c>
      <c r="C192" s="184" t="str">
        <f>IF(D182="","","計画")</f>
        <v>計画</v>
      </c>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84">
        <f>IF(D182="","",COUNTIF(D192:AH192,"○"))</f>
        <v>0</v>
      </c>
      <c r="AJ192" s="193">
        <f>IF(D182="","",31-COUNTIF(D184:AH184,"")-COUNTIF(D184:AH184,"休")-COUNTIF(D192:AI192,"/"))</f>
        <v>30</v>
      </c>
      <c r="AK192" s="194">
        <f>IF(D182="","",IFERROR(AI192/AJ192,""))</f>
        <v>0</v>
      </c>
      <c r="AL192" s="295" t="str" cm="1">
        <f t="array" ref="AL192">_xlfn.IFS(OR(D182="",AJ192=0),"",
      COUNTIFS(D184:AH184,"日",D192:AH192,"")+COUNTIFS(D184:AH184,"日",D192:AH192,"○")+COUNTIFS(D184:AH184,"土",D192:AH192,"")+COUNTIFS(D184:AH184,"土",D192:AH192,"○")&lt;=COUNTIF(D192:AH192,"○"),"○",
        AI192/AJ192&gt;=2/7,"○",
         TRUE,"NG")</f>
        <v>NG</v>
      </c>
      <c r="AN192" s="184">
        <f>IF(D182="","",AN177+AI192)</f>
        <v>0</v>
      </c>
      <c r="AO192" s="193">
        <f>IF(D182="","",AO177+AJ192)</f>
        <v>354</v>
      </c>
      <c r="AP192" s="194">
        <f t="shared" si="13"/>
        <v>0</v>
      </c>
      <c r="AQ192" s="301" t="str">
        <f>IF(D182="","",IF(D197="",IF(AN192/AO192&gt;=2/7,"OK","NG"),"-"))</f>
        <v>-</v>
      </c>
      <c r="AR192" s="297"/>
      <c r="AS192" s="297"/>
      <c r="AT192" s="297"/>
      <c r="AU192" s="297"/>
      <c r="AV192" s="297"/>
      <c r="AW192" s="297"/>
      <c r="AX192" s="297"/>
      <c r="AY192" s="297"/>
      <c r="AZ192" s="297"/>
      <c r="BA192" s="297"/>
      <c r="BB192" s="297"/>
      <c r="BC192" s="297"/>
      <c r="BD192" s="297"/>
      <c r="BE192" s="297"/>
      <c r="BF192" s="297"/>
      <c r="BG192" s="297"/>
      <c r="BH192" s="297"/>
      <c r="BI192" s="297"/>
      <c r="BJ192" s="297"/>
      <c r="BK192" s="297"/>
      <c r="BL192" s="297"/>
      <c r="BM192" s="297"/>
      <c r="BN192" s="297"/>
      <c r="BO192" s="297"/>
      <c r="BP192" s="297"/>
      <c r="BQ192" s="297"/>
      <c r="BR192" s="196"/>
    </row>
    <row r="193" spans="2:70" s="195" customFormat="1" ht="15" customHeight="1" thickBot="1">
      <c r="B193" s="720"/>
      <c r="C193" s="197" t="str">
        <f>IF(D182="","","実施")</f>
        <v>実施</v>
      </c>
      <c r="D193" s="198"/>
      <c r="E193" s="198"/>
      <c r="F193" s="198"/>
      <c r="G193" s="198"/>
      <c r="H193" s="198"/>
      <c r="I193" s="198"/>
      <c r="J193" s="198"/>
      <c r="K193" s="198"/>
      <c r="L193" s="198"/>
      <c r="M193" s="198"/>
      <c r="N193" s="198"/>
      <c r="O193" s="198"/>
      <c r="P193" s="198"/>
      <c r="Q193" s="198"/>
      <c r="R193" s="198"/>
      <c r="S193" s="198"/>
      <c r="T193" s="198"/>
      <c r="U193" s="198"/>
      <c r="V193" s="198"/>
      <c r="W193" s="198"/>
      <c r="X193" s="198"/>
      <c r="Y193" s="198"/>
      <c r="Z193" s="198"/>
      <c r="AA193" s="198"/>
      <c r="AB193" s="198"/>
      <c r="AC193" s="198"/>
      <c r="AD193" s="198"/>
      <c r="AE193" s="198"/>
      <c r="AF193" s="198"/>
      <c r="AG193" s="198"/>
      <c r="AH193" s="198"/>
      <c r="AI193" s="197">
        <f>IF(D182="","",COUNTIF(D193:AH193,"●"))</f>
        <v>0</v>
      </c>
      <c r="AJ193" s="198">
        <f>IF(D182="","",31-COUNTIF(D184:AH184,"")-COUNTIF(D184:AH184,"休")-COUNTIF(D193:AI193,"/"))</f>
        <v>30</v>
      </c>
      <c r="AK193" s="199">
        <f>IF(D182="","",IFERROR(AI193/AJ193,""))</f>
        <v>0</v>
      </c>
      <c r="AL193" s="298" t="str" cm="1">
        <f t="array" ref="AL193">_xlfn.IFS(OR(D182="",AJ193=0),"",
      COUNTIFS(D184:AH184,"日",D193:AH193,"")+COUNTIFS(D184:AH184,"日",D193:AH193,"●")+COUNTIFS(D184:AH184,"土",D193:AH193,"")+COUNTIFS(D184:AH184,"土",D193:AH193,"●")&lt;=COUNTIF(D193:AH193,"●"),"○",
        AI193/AJ193&gt;=2/7,"○",
         TRUE,"NG")</f>
        <v>NG</v>
      </c>
      <c r="AN193" s="197">
        <f>IF(D182="","",AN178+AI193)</f>
        <v>0</v>
      </c>
      <c r="AO193" s="198">
        <f>IF(D182="","",AO178+AJ193)</f>
        <v>354</v>
      </c>
      <c r="AP193" s="199">
        <f t="shared" si="13"/>
        <v>0</v>
      </c>
      <c r="AQ193" s="302" t="str">
        <f>IF(D182="","",IF(D197="",IF(AN193/AO193&gt;=2/7,"OK","NG"),"-"))</f>
        <v>-</v>
      </c>
      <c r="AR193" s="222"/>
      <c r="AS193" s="222"/>
      <c r="AT193" s="222"/>
      <c r="AU193" s="222"/>
      <c r="AV193" s="222"/>
      <c r="AW193" s="222"/>
      <c r="AX193" s="222"/>
      <c r="AY193" s="222"/>
      <c r="AZ193" s="222"/>
      <c r="BA193" s="222"/>
      <c r="BB193" s="222"/>
      <c r="BC193" s="222"/>
      <c r="BD193" s="222"/>
      <c r="BE193" s="222"/>
      <c r="BF193" s="222"/>
      <c r="BG193" s="222"/>
      <c r="BH193" s="222"/>
      <c r="BI193" s="222"/>
      <c r="BJ193" s="222"/>
      <c r="BK193" s="222"/>
      <c r="BL193" s="222"/>
      <c r="BM193" s="222"/>
      <c r="BN193" s="222"/>
      <c r="BO193" s="222"/>
      <c r="BP193" s="222"/>
      <c r="BQ193" s="222"/>
      <c r="BR193" s="188"/>
    </row>
    <row r="194" spans="2:70" s="195" customFormat="1" ht="15" customHeight="1">
      <c r="B194" s="719" t="str">
        <f>IF(D182="","",IF($B$29="","",$B$29))</f>
        <v/>
      </c>
      <c r="C194" s="184" t="str">
        <f>IF(D182="","","計画")</f>
        <v>計画</v>
      </c>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84">
        <f>IF(D182="","",COUNTIF(D194:AH194,"○"))</f>
        <v>0</v>
      </c>
      <c r="AJ194" s="193">
        <f>IF(D182="","",31-COUNTIF(D184:AH184,"")-COUNTIF(D184:AH184,"休")-COUNTIF(D194:AI194,"/"))</f>
        <v>30</v>
      </c>
      <c r="AK194" s="194">
        <f>IF(D182="","",IFERROR(AI194/AJ194,""))</f>
        <v>0</v>
      </c>
      <c r="AL194" s="295" t="str" cm="1">
        <f t="array" ref="AL194">_xlfn.IFS(OR(D182="",AJ194=0),"",
      COUNTIFS(D184:AH184,"日",D194:AH194,"")+COUNTIFS(D184:AH184,"日",D194:AH194,"○")+COUNTIFS(D184:AH184,"土",D194:AH194,"")+COUNTIFS(D184:AH184,"土",D194:AH194,"○")&lt;=COUNTIF(D194:AH194,"○"),"○",
        AI194/AJ194&gt;=2/7,"○",
         TRUE,"NG")</f>
        <v>NG</v>
      </c>
      <c r="AN194" s="184">
        <f>IF(D182="","",AN179+AI194)</f>
        <v>0</v>
      </c>
      <c r="AO194" s="193">
        <f>IF(D182="","",AO179+AJ194)</f>
        <v>354</v>
      </c>
      <c r="AP194" s="194">
        <f t="shared" si="13"/>
        <v>0</v>
      </c>
      <c r="AQ194" s="301" t="str">
        <f>IF(D182="","",IF(D197="",IF(AN194/AO194&gt;=2/7,"OK","NG"),"-"))</f>
        <v>-</v>
      </c>
      <c r="AR194" s="297"/>
      <c r="AS194" s="297"/>
      <c r="AT194" s="297"/>
      <c r="AU194" s="297"/>
      <c r="AV194" s="297"/>
      <c r="AW194" s="297"/>
      <c r="AX194" s="297"/>
      <c r="AY194" s="297"/>
      <c r="AZ194" s="297"/>
      <c r="BA194" s="297"/>
      <c r="BB194" s="297"/>
      <c r="BC194" s="297"/>
      <c r="BD194" s="297"/>
      <c r="BE194" s="297"/>
      <c r="BF194" s="297"/>
      <c r="BG194" s="297"/>
      <c r="BH194" s="297"/>
      <c r="BI194" s="297"/>
      <c r="BJ194" s="297"/>
      <c r="BK194" s="297"/>
      <c r="BL194" s="297"/>
      <c r="BM194" s="297"/>
      <c r="BN194" s="297"/>
      <c r="BO194" s="297"/>
      <c r="BP194" s="297"/>
      <c r="BQ194" s="297"/>
      <c r="BR194" s="196"/>
    </row>
    <row r="195" spans="2:70" s="195" customFormat="1" ht="15" customHeight="1" thickBot="1">
      <c r="B195" s="720"/>
      <c r="C195" s="197" t="str">
        <f>IF(D182="","","実施")</f>
        <v>実施</v>
      </c>
      <c r="D195" s="198"/>
      <c r="E195" s="198"/>
      <c r="F195" s="198"/>
      <c r="G195" s="198"/>
      <c r="H195" s="198"/>
      <c r="I195" s="198"/>
      <c r="J195" s="198"/>
      <c r="K195" s="198"/>
      <c r="L195" s="198"/>
      <c r="M195" s="198"/>
      <c r="N195" s="198"/>
      <c r="O195" s="198"/>
      <c r="P195" s="198"/>
      <c r="Q195" s="198"/>
      <c r="R195" s="198"/>
      <c r="S195" s="198"/>
      <c r="T195" s="198"/>
      <c r="U195" s="198"/>
      <c r="V195" s="198"/>
      <c r="W195" s="198"/>
      <c r="X195" s="198"/>
      <c r="Y195" s="198"/>
      <c r="Z195" s="198"/>
      <c r="AA195" s="198"/>
      <c r="AB195" s="198"/>
      <c r="AC195" s="198"/>
      <c r="AD195" s="198"/>
      <c r="AE195" s="198"/>
      <c r="AF195" s="198"/>
      <c r="AG195" s="198"/>
      <c r="AH195" s="198"/>
      <c r="AI195" s="197">
        <f>IF(D182="","",COUNTIF(D195:AH195,"●"))</f>
        <v>0</v>
      </c>
      <c r="AJ195" s="198">
        <f>IF(D182="","",31-COUNTIF(D184:AH184,"")-COUNTIF(D184:AH184,"休")-COUNTIF(D195:AI195,"/"))</f>
        <v>30</v>
      </c>
      <c r="AK195" s="199">
        <f>IF(D182="","",IFERROR(AI195/AJ195,""))</f>
        <v>0</v>
      </c>
      <c r="AL195" s="298" t="str" cm="1">
        <f t="array" ref="AL195">_xlfn.IFS(OR(D182="",AJ195=0),"",
      COUNTIFS(D184:AH184,"日",D195:AH195,"")+COUNTIFS(D184:AH184,"日",D195:AH195,"●")+COUNTIFS(D184:AH184,"土",D195:AH195,"")+COUNTIFS(D184:AH184,"土",D195:AH195,"●")&lt;=COUNTIF(D195:AH195,"●"),"○",
        AI195/AJ195&gt;=2/7,"○",
         TRUE,"NG")</f>
        <v>NG</v>
      </c>
      <c r="AN195" s="197">
        <f>IF(D182="","",AN180+AI195)</f>
        <v>0</v>
      </c>
      <c r="AO195" s="198">
        <f>IF(D182="","",AO180+AJ195)</f>
        <v>354</v>
      </c>
      <c r="AP195" s="199">
        <f t="shared" si="13"/>
        <v>0</v>
      </c>
      <c r="AQ195" s="302" t="str">
        <f>IF(D182="","",IF(D197="",IF(AN195/AO195&gt;=2/7,"OK","NG"),"-"))</f>
        <v>-</v>
      </c>
      <c r="AR195" s="222"/>
      <c r="AS195" s="222"/>
      <c r="AT195" s="222"/>
      <c r="AU195" s="222"/>
      <c r="AV195" s="222"/>
      <c r="AW195" s="222"/>
      <c r="AX195" s="222"/>
      <c r="AY195" s="222"/>
      <c r="AZ195" s="222"/>
      <c r="BA195" s="222"/>
      <c r="BB195" s="222"/>
      <c r="BC195" s="222"/>
      <c r="BD195" s="222"/>
      <c r="BE195" s="222"/>
      <c r="BF195" s="222"/>
      <c r="BG195" s="222"/>
      <c r="BH195" s="222"/>
      <c r="BI195" s="222"/>
      <c r="BJ195" s="222"/>
      <c r="BK195" s="222"/>
      <c r="BL195" s="222"/>
      <c r="BM195" s="222"/>
      <c r="BN195" s="222"/>
      <c r="BO195" s="222"/>
      <c r="BP195" s="222"/>
      <c r="BQ195" s="222"/>
      <c r="BR195" s="188"/>
    </row>
    <row r="196" spans="2:70" ht="18" customHeight="1" thickBot="1">
      <c r="AQ196" s="195"/>
      <c r="AR196" s="195"/>
      <c r="AS196" s="195"/>
      <c r="AT196" s="195"/>
      <c r="AU196" s="195"/>
      <c r="AV196" s="195"/>
      <c r="AW196" s="195"/>
      <c r="AX196" s="195"/>
      <c r="AY196" s="195"/>
      <c r="AZ196" s="195"/>
      <c r="BA196" s="195"/>
      <c r="BB196" s="195"/>
      <c r="BC196" s="195"/>
      <c r="BD196" s="195"/>
      <c r="BE196" s="195"/>
      <c r="BF196" s="195"/>
      <c r="BG196" s="195"/>
      <c r="BH196" s="195"/>
      <c r="BI196" s="195"/>
      <c r="BJ196" s="195"/>
      <c r="BK196" s="195"/>
      <c r="BL196" s="195"/>
      <c r="BM196" s="195"/>
      <c r="BN196" s="195"/>
      <c r="BO196" s="195"/>
      <c r="BP196" s="195"/>
      <c r="BQ196" s="195"/>
      <c r="BR196" s="200"/>
    </row>
    <row r="197" spans="2:70" ht="16.899999999999999" customHeight="1">
      <c r="C197" s="183" t="str">
        <f>IF(D197="","","月")</f>
        <v>月</v>
      </c>
      <c r="D197" s="689">
        <f>IFERROR(IF(EOMONTH(D182,0)+1&gt;$K$5,"",EOMONTH(D182,0)+1),"")</f>
        <v>46204</v>
      </c>
      <c r="E197" s="690"/>
      <c r="F197" s="690"/>
      <c r="G197" s="690"/>
      <c r="H197" s="690"/>
      <c r="I197" s="690"/>
      <c r="J197" s="690"/>
      <c r="K197" s="690"/>
      <c r="L197" s="690"/>
      <c r="M197" s="690"/>
      <c r="N197" s="690"/>
      <c r="O197" s="690"/>
      <c r="P197" s="690"/>
      <c r="Q197" s="690"/>
      <c r="R197" s="690"/>
      <c r="S197" s="690"/>
      <c r="T197" s="690"/>
      <c r="U197" s="690"/>
      <c r="V197" s="690"/>
      <c r="W197" s="690"/>
      <c r="X197" s="690"/>
      <c r="Y197" s="690"/>
      <c r="Z197" s="690"/>
      <c r="AA197" s="690"/>
      <c r="AB197" s="690"/>
      <c r="AC197" s="690"/>
      <c r="AD197" s="690"/>
      <c r="AE197" s="690"/>
      <c r="AF197" s="690"/>
      <c r="AG197" s="690"/>
      <c r="AH197" s="690"/>
      <c r="AI197" s="691" t="str">
        <f>IF(D197="","","月単位")</f>
        <v>月単位</v>
      </c>
      <c r="AJ197" s="692"/>
      <c r="AK197" s="692"/>
      <c r="AL197" s="693"/>
      <c r="AM197" s="694"/>
      <c r="AN197" s="706" t="str">
        <f>IF(D197="","","累計")</f>
        <v>累計</v>
      </c>
      <c r="AO197" s="707"/>
      <c r="AP197" s="707"/>
      <c r="AQ197" s="708"/>
      <c r="AR197" s="293"/>
      <c r="AS197" s="293"/>
      <c r="AT197" s="293"/>
      <c r="AU197" s="293"/>
      <c r="AV197" s="293"/>
      <c r="AW197" s="293"/>
      <c r="AX197" s="293"/>
      <c r="AY197" s="293"/>
      <c r="AZ197" s="293"/>
      <c r="BA197" s="293"/>
      <c r="BB197" s="293"/>
      <c r="BC197" s="293"/>
      <c r="BD197" s="293"/>
      <c r="BE197" s="293"/>
      <c r="BF197" s="293"/>
      <c r="BG197" s="293"/>
      <c r="BH197" s="293"/>
      <c r="BI197" s="293"/>
      <c r="BJ197" s="293"/>
      <c r="BK197" s="293"/>
      <c r="BL197" s="293"/>
      <c r="BM197" s="293"/>
      <c r="BN197" s="293"/>
      <c r="BO197" s="293"/>
      <c r="BP197" s="293"/>
      <c r="BQ197" s="293"/>
    </row>
    <row r="198" spans="2:70" ht="15" customHeight="1">
      <c r="C198" s="184" t="str">
        <f>IF(D197="","","日")</f>
        <v>日</v>
      </c>
      <c r="D198" s="185" cm="1">
        <f t="array" ref="D198">_xlfn.IFS($D197="","",
  $D197+COLUMN(D198)-COLUMN($C198)-1&gt;$K$5,"",
   $D197+COLUMN(D198)-COLUMN($C198)-1&gt;=EOMONTH($D197,0)+1,"",
    TRUE,$D197+COLUMN(D198)-COLUMN($C198)-1)</f>
        <v>46204</v>
      </c>
      <c r="E198" s="185" cm="1">
        <f t="array" ref="E198">_xlfn.IFS($D197="","",
  $D197+COLUMN(E198)-COLUMN($C198)-1&gt;$K$5,"",
   $D197+COLUMN(E198)-COLUMN($C198)-1&gt;=EOMONTH($D197,0)+1,"",
    TRUE,$D197+COLUMN(E198)-COLUMN($C198)-1)</f>
        <v>46205</v>
      </c>
      <c r="F198" s="185" cm="1">
        <f t="array" ref="F198">_xlfn.IFS($D197="","",
  $D197+COLUMN(F198)-COLUMN($C198)-1&gt;$K$5,"",
   $D197+COLUMN(F198)-COLUMN($C198)-1&gt;=EOMONTH($D197,0)+1,"",
    TRUE,$D197+COLUMN(F198)-COLUMN($C198)-1)</f>
        <v>46206</v>
      </c>
      <c r="G198" s="185" cm="1">
        <f t="array" ref="G198">_xlfn.IFS($D197="","",
  $D197+COLUMN(G198)-COLUMN($C198)-1&gt;$K$5,"",
   $D197+COLUMN(G198)-COLUMN($C198)-1&gt;=EOMONTH($D197,0)+1,"",
    TRUE,$D197+COLUMN(G198)-COLUMN($C198)-1)</f>
        <v>46207</v>
      </c>
      <c r="H198" s="185" cm="1">
        <f t="array" ref="H198">_xlfn.IFS($D197="","",
  $D197+COLUMN(H198)-COLUMN($C198)-1&gt;$K$5,"",
   $D197+COLUMN(H198)-COLUMN($C198)-1&gt;=EOMONTH($D197,0)+1,"",
    TRUE,$D197+COLUMN(H198)-COLUMN($C198)-1)</f>
        <v>46208</v>
      </c>
      <c r="I198" s="185" cm="1">
        <f t="array" ref="I198">_xlfn.IFS($D197="","",
  $D197+COLUMN(I198)-COLUMN($C198)-1&gt;$K$5,"",
   $D197+COLUMN(I198)-COLUMN($C198)-1&gt;=EOMONTH($D197,0)+1,"",
    TRUE,$D197+COLUMN(I198)-COLUMN($C198)-1)</f>
        <v>46209</v>
      </c>
      <c r="J198" s="185" cm="1">
        <f t="array" ref="J198">_xlfn.IFS($D197="","",
  $D197+COLUMN(J198)-COLUMN($C198)-1&gt;$K$5,"",
   $D197+COLUMN(J198)-COLUMN($C198)-1&gt;=EOMONTH($D197,0)+1,"",
    TRUE,$D197+COLUMN(J198)-COLUMN($C198)-1)</f>
        <v>46210</v>
      </c>
      <c r="K198" s="185" cm="1">
        <f t="array" ref="K198">_xlfn.IFS($D197="","",
  $D197+COLUMN(K198)-COLUMN($C198)-1&gt;$K$5,"",
   $D197+COLUMN(K198)-COLUMN($C198)-1&gt;=EOMONTH($D197,0)+1,"",
    TRUE,$D197+COLUMN(K198)-COLUMN($C198)-1)</f>
        <v>46211</v>
      </c>
      <c r="L198" s="185" cm="1">
        <f t="array" ref="L198">_xlfn.IFS($D197="","",
  $D197+COLUMN(L198)-COLUMN($C198)-1&gt;$K$5,"",
   $D197+COLUMN(L198)-COLUMN($C198)-1&gt;=EOMONTH($D197,0)+1,"",
    TRUE,$D197+COLUMN(L198)-COLUMN($C198)-1)</f>
        <v>46212</v>
      </c>
      <c r="M198" s="185" cm="1">
        <f t="array" ref="M198">_xlfn.IFS($D197="","",
  $D197+COLUMN(M198)-COLUMN($C198)-1&gt;$K$5,"",
   $D197+COLUMN(M198)-COLUMN($C198)-1&gt;=EOMONTH($D197,0)+1,"",
    TRUE,$D197+COLUMN(M198)-COLUMN($C198)-1)</f>
        <v>46213</v>
      </c>
      <c r="N198" s="185" cm="1">
        <f t="array" ref="N198">_xlfn.IFS($D197="","",
  $D197+COLUMN(N198)-COLUMN($C198)-1&gt;$K$5,"",
   $D197+COLUMN(N198)-COLUMN($C198)-1&gt;=EOMONTH($D197,0)+1,"",
    TRUE,$D197+COLUMN(N198)-COLUMN($C198)-1)</f>
        <v>46214</v>
      </c>
      <c r="O198" s="185" cm="1">
        <f t="array" ref="O198">_xlfn.IFS($D197="","",
  $D197+COLUMN(O198)-COLUMN($C198)-1&gt;$K$5,"",
   $D197+COLUMN(O198)-COLUMN($C198)-1&gt;=EOMONTH($D197,0)+1,"",
    TRUE,$D197+COLUMN(O198)-COLUMN($C198)-1)</f>
        <v>46215</v>
      </c>
      <c r="P198" s="185" cm="1">
        <f t="array" ref="P198">_xlfn.IFS($D197="","",
  $D197+COLUMN(P198)-COLUMN($C198)-1&gt;$K$5,"",
   $D197+COLUMN(P198)-COLUMN($C198)-1&gt;=EOMONTH($D197,0)+1,"",
    TRUE,$D197+COLUMN(P198)-COLUMN($C198)-1)</f>
        <v>46216</v>
      </c>
      <c r="Q198" s="185" cm="1">
        <f t="array" ref="Q198">_xlfn.IFS($D197="","",
  $D197+COLUMN(Q198)-COLUMN($C198)-1&gt;$K$5,"",
   $D197+COLUMN(Q198)-COLUMN($C198)-1&gt;=EOMONTH($D197,0)+1,"",
    TRUE,$D197+COLUMN(Q198)-COLUMN($C198)-1)</f>
        <v>46217</v>
      </c>
      <c r="R198" s="185" cm="1">
        <f t="array" ref="R198">_xlfn.IFS($D197="","",
  $D197+COLUMN(R198)-COLUMN($C198)-1&gt;$K$5,"",
   $D197+COLUMN(R198)-COLUMN($C198)-1&gt;=EOMONTH($D197,0)+1,"",
    TRUE,$D197+COLUMN(R198)-COLUMN($C198)-1)</f>
        <v>46218</v>
      </c>
      <c r="S198" s="185" cm="1">
        <f t="array" ref="S198">_xlfn.IFS($D197="","",
  $D197+COLUMN(S198)-COLUMN($C198)-1&gt;$K$5,"",
   $D197+COLUMN(S198)-COLUMN($C198)-1&gt;=EOMONTH($D197,0)+1,"",
    TRUE,$D197+COLUMN(S198)-COLUMN($C198)-1)</f>
        <v>46219</v>
      </c>
      <c r="T198" s="185" cm="1">
        <f t="array" ref="T198">_xlfn.IFS($D197="","",
  $D197+COLUMN(T198)-COLUMN($C198)-1&gt;$K$5,"",
   $D197+COLUMN(T198)-COLUMN($C198)-1&gt;=EOMONTH($D197,0)+1,"",
    TRUE,$D197+COLUMN(T198)-COLUMN($C198)-1)</f>
        <v>46220</v>
      </c>
      <c r="U198" s="185" cm="1">
        <f t="array" ref="U198">_xlfn.IFS($D197="","",
  $D197+COLUMN(U198)-COLUMN($C198)-1&gt;$K$5,"",
   $D197+COLUMN(U198)-COLUMN($C198)-1&gt;=EOMONTH($D197,0)+1,"",
    TRUE,$D197+COLUMN(U198)-COLUMN($C198)-1)</f>
        <v>46221</v>
      </c>
      <c r="V198" s="185" cm="1">
        <f t="array" ref="V198">_xlfn.IFS($D197="","",
  $D197+COLUMN(V198)-COLUMN($C198)-1&gt;$K$5,"",
   $D197+COLUMN(V198)-COLUMN($C198)-1&gt;=EOMONTH($D197,0)+1,"",
    TRUE,$D197+COLUMN(V198)-COLUMN($C198)-1)</f>
        <v>46222</v>
      </c>
      <c r="W198" s="185" cm="1">
        <f t="array" ref="W198">_xlfn.IFS($D197="","",
  $D197+COLUMN(W198)-COLUMN($C198)-1&gt;$K$5,"",
   $D197+COLUMN(W198)-COLUMN($C198)-1&gt;=EOMONTH($D197,0)+1,"",
    TRUE,$D197+COLUMN(W198)-COLUMN($C198)-1)</f>
        <v>46223</v>
      </c>
      <c r="X198" s="185" cm="1">
        <f t="array" ref="X198">_xlfn.IFS($D197="","",
  $D197+COLUMN(X198)-COLUMN($C198)-1&gt;$K$5,"",
   $D197+COLUMN(X198)-COLUMN($C198)-1&gt;=EOMONTH($D197,0)+1,"",
    TRUE,$D197+COLUMN(X198)-COLUMN($C198)-1)</f>
        <v>46224</v>
      </c>
      <c r="Y198" s="185" cm="1">
        <f t="array" ref="Y198">_xlfn.IFS($D197="","",
  $D197+COLUMN(Y198)-COLUMN($C198)-1&gt;$K$5,"",
   $D197+COLUMN(Y198)-COLUMN($C198)-1&gt;=EOMONTH($D197,0)+1,"",
    TRUE,$D197+COLUMN(Y198)-COLUMN($C198)-1)</f>
        <v>46225</v>
      </c>
      <c r="Z198" s="185" cm="1">
        <f t="array" ref="Z198">_xlfn.IFS($D197="","",
  $D197+COLUMN(Z198)-COLUMN($C198)-1&gt;$K$5,"",
   $D197+COLUMN(Z198)-COLUMN($C198)-1&gt;=EOMONTH($D197,0)+1,"",
    TRUE,$D197+COLUMN(Z198)-COLUMN($C198)-1)</f>
        <v>46226</v>
      </c>
      <c r="AA198" s="185" cm="1">
        <f t="array" ref="AA198">_xlfn.IFS($D197="","",
  $D197+COLUMN(AA198)-COLUMN($C198)-1&gt;$K$5,"",
   $D197+COLUMN(AA198)-COLUMN($C198)-1&gt;=EOMONTH($D197,0)+1,"",
    TRUE,$D197+COLUMN(AA198)-COLUMN($C198)-1)</f>
        <v>46227</v>
      </c>
      <c r="AB198" s="185" cm="1">
        <f t="array" ref="AB198">_xlfn.IFS($D197="","",
  $D197+COLUMN(AB198)-COLUMN($C198)-1&gt;$K$5,"",
   $D197+COLUMN(AB198)-COLUMN($C198)-1&gt;=EOMONTH($D197,0)+1,"",
    TRUE,$D197+COLUMN(AB198)-COLUMN($C198)-1)</f>
        <v>46228</v>
      </c>
      <c r="AC198" s="185" cm="1">
        <f t="array" ref="AC198">_xlfn.IFS($D197="","",
  $D197+COLUMN(AC198)-COLUMN($C198)-1&gt;$K$5,"",
   $D197+COLUMN(AC198)-COLUMN($C198)-1&gt;=EOMONTH($D197,0)+1,"",
    TRUE,$D197+COLUMN(AC198)-COLUMN($C198)-1)</f>
        <v>46229</v>
      </c>
      <c r="AD198" s="185" cm="1">
        <f t="array" ref="AD198">_xlfn.IFS($D197="","",
  $D197+COLUMN(AD198)-COLUMN($C198)-1&gt;$K$5,"",
   $D197+COLUMN(AD198)-COLUMN($C198)-1&gt;=EOMONTH($D197,0)+1,"",
    TRUE,$D197+COLUMN(AD198)-COLUMN($C198)-1)</f>
        <v>46230</v>
      </c>
      <c r="AE198" s="185" cm="1">
        <f t="array" ref="AE198">_xlfn.IFS($D197="","",
  $D197+COLUMN(AE198)-COLUMN($C198)-1&gt;$K$5,"",
   $D197+COLUMN(AE198)-COLUMN($C198)-1&gt;=EOMONTH($D197,0)+1,"",
    TRUE,$D197+COLUMN(AE198)-COLUMN($C198)-1)</f>
        <v>46231</v>
      </c>
      <c r="AF198" s="185" cm="1">
        <f t="array" ref="AF198">_xlfn.IFS($D197="","",
  $D197+COLUMN(AF198)-COLUMN($C198)-1&gt;$K$5,"",
   $D197+COLUMN(AF198)-COLUMN($C198)-1&gt;=EOMONTH($D197,0)+1,"",
    TRUE,$D197+COLUMN(AF198)-COLUMN($C198)-1)</f>
        <v>46232</v>
      </c>
      <c r="AG198" s="185" cm="1">
        <f t="array" ref="AG198">_xlfn.IFS($D197="","",
  $D197+COLUMN(AG198)-COLUMN($C198)-1&gt;$K$5,"",
   $D197+COLUMN(AG198)-COLUMN($C198)-1&gt;=EOMONTH($D197,0)+1,"",
    TRUE,$D197+COLUMN(AG198)-COLUMN($C198)-1)</f>
        <v>46233</v>
      </c>
      <c r="AH198" s="185" cm="1">
        <f t="array" ref="AH198">_xlfn.IFS($D197="","",
  $D197+COLUMN(AH198)-COLUMN($C198)-1&gt;$K$5,"",
   $D197+COLUMN(AH198)-COLUMN($C198)-1&gt;=EOMONTH($D197,0)+1,"",
    TRUE,$D197+COLUMN(AH198)-COLUMN($C198)-1)</f>
        <v>46234</v>
      </c>
      <c r="AI198" s="709" t="str">
        <f>IF(D197="","","閉所日数計")</f>
        <v>閉所日数計</v>
      </c>
      <c r="AJ198" s="710" t="str">
        <f>IF(D197="","","対象日数計")</f>
        <v>対象日数計</v>
      </c>
      <c r="AK198" s="710" t="str">
        <f>IF(D197="","","現場閉所率")</f>
        <v>現場閉所率</v>
      </c>
      <c r="AL198" s="711" t="str">
        <f>IF(D197="","","達成状況")</f>
        <v>達成状況</v>
      </c>
      <c r="AM198" s="695"/>
      <c r="AN198" s="696" t="str">
        <f>IF(D197="","","閉所日数計")</f>
        <v>閉所日数計</v>
      </c>
      <c r="AO198" s="699" t="str">
        <f>IF(D197="","","対象日数計")</f>
        <v>対象日数計</v>
      </c>
      <c r="AP198" s="699" t="str">
        <f>IF(D197="","","現場閉所率")</f>
        <v>現場閉所率</v>
      </c>
      <c r="AQ198" s="712" t="str" cm="1">
        <f t="array" ref="AQ198">_xlfn.IFS(D197="","",D212="","達成状況",TRUE,"-")</f>
        <v>-</v>
      </c>
      <c r="AR198" s="300"/>
      <c r="AS198" s="300"/>
      <c r="AT198" s="300"/>
      <c r="AU198" s="300"/>
      <c r="AV198" s="300"/>
      <c r="AW198" s="300"/>
      <c r="AX198" s="300"/>
      <c r="AY198" s="300"/>
      <c r="AZ198" s="300"/>
      <c r="BA198" s="300"/>
      <c r="BB198" s="300"/>
      <c r="BC198" s="300"/>
      <c r="BD198" s="300"/>
      <c r="BE198" s="300"/>
      <c r="BF198" s="300"/>
      <c r="BG198" s="300"/>
      <c r="BH198" s="300"/>
      <c r="BI198" s="300"/>
      <c r="BJ198" s="300"/>
      <c r="BK198" s="300"/>
      <c r="BL198" s="300"/>
      <c r="BM198" s="300"/>
      <c r="BN198" s="300"/>
      <c r="BO198" s="300"/>
      <c r="BP198" s="300"/>
      <c r="BQ198" s="300"/>
    </row>
    <row r="199" spans="2:70" ht="15" customHeight="1">
      <c r="C199" s="184" t="str">
        <f>IF(D197="","","曜日")</f>
        <v>曜日</v>
      </c>
      <c r="D199" s="187" t="str" cm="1">
        <f t="array" ref="D199">_xlfn.IFS(D198="","",COUNTIF(休み,D198)&gt;0,"休",OR(WEEKDAY(D198)=1,WEEKDAY(D198)=7),TEXT(D198,"aaa"),COUNTIF(祝日,D198)&gt;0,"祝",TRUE,TEXT(D198,"aaa"))</f>
        <v>水</v>
      </c>
      <c r="E199" s="187" t="str" cm="1">
        <f t="array" ref="E199">_xlfn.IFS(E198="","",COUNTIF(休み,E198)&gt;0,"休",OR(WEEKDAY(E198)=1,WEEKDAY(E198)=7),TEXT(E198,"aaa"),COUNTIF(祝日,E198)&gt;0,"祝",TRUE,TEXT(E198,"aaa"))</f>
        <v>木</v>
      </c>
      <c r="F199" s="187" t="str" cm="1">
        <f t="array" ref="F199">_xlfn.IFS(F198="","",COUNTIF(休み,F198)&gt;0,"休",OR(WEEKDAY(F198)=1,WEEKDAY(F198)=7),TEXT(F198,"aaa"),COUNTIF(祝日,F198)&gt;0,"祝",TRUE,TEXT(F198,"aaa"))</f>
        <v>金</v>
      </c>
      <c r="G199" s="187" t="str" cm="1">
        <f t="array" ref="G199">_xlfn.IFS(G198="","",COUNTIF(休み,G198)&gt;0,"休",OR(WEEKDAY(G198)=1,WEEKDAY(G198)=7),TEXT(G198,"aaa"),COUNTIF(祝日,G198)&gt;0,"祝",TRUE,TEXT(G198,"aaa"))</f>
        <v>土</v>
      </c>
      <c r="H199" s="187" t="str" cm="1">
        <f t="array" ref="H199">_xlfn.IFS(H198="","",COUNTIF(休み,H198)&gt;0,"休",OR(WEEKDAY(H198)=1,WEEKDAY(H198)=7),TEXT(H198,"aaa"),COUNTIF(祝日,H198)&gt;0,"祝",TRUE,TEXT(H198,"aaa"))</f>
        <v>日</v>
      </c>
      <c r="I199" s="187" t="str" cm="1">
        <f t="array" ref="I199">_xlfn.IFS(I198="","",COUNTIF(休み,I198)&gt;0,"休",OR(WEEKDAY(I198)=1,WEEKDAY(I198)=7),TEXT(I198,"aaa"),COUNTIF(祝日,I198)&gt;0,"祝",TRUE,TEXT(I198,"aaa"))</f>
        <v>月</v>
      </c>
      <c r="J199" s="187" t="str" cm="1">
        <f t="array" ref="J199">_xlfn.IFS(J198="","",COUNTIF(休み,J198)&gt;0,"休",OR(WEEKDAY(J198)=1,WEEKDAY(J198)=7),TEXT(J198,"aaa"),COUNTIF(祝日,J198)&gt;0,"祝",TRUE,TEXT(J198,"aaa"))</f>
        <v>火</v>
      </c>
      <c r="K199" s="187" t="str" cm="1">
        <f t="array" ref="K199">_xlfn.IFS(K198="","",COUNTIF(休み,K198)&gt;0,"休",OR(WEEKDAY(K198)=1,WEEKDAY(K198)=7),TEXT(K198,"aaa"),COUNTIF(祝日,K198)&gt;0,"祝",TRUE,TEXT(K198,"aaa"))</f>
        <v>水</v>
      </c>
      <c r="L199" s="187" t="str" cm="1">
        <f t="array" ref="L199">_xlfn.IFS(L198="","",COUNTIF(休み,L198)&gt;0,"休",OR(WEEKDAY(L198)=1,WEEKDAY(L198)=7),TEXT(L198,"aaa"),COUNTIF(祝日,L198)&gt;0,"祝",TRUE,TEXT(L198,"aaa"))</f>
        <v>木</v>
      </c>
      <c r="M199" s="187" t="str" cm="1">
        <f t="array" ref="M199">_xlfn.IFS(M198="","",COUNTIF(休み,M198)&gt;0,"休",OR(WEEKDAY(M198)=1,WEEKDAY(M198)=7),TEXT(M198,"aaa"),COUNTIF(祝日,M198)&gt;0,"祝",TRUE,TEXT(M198,"aaa"))</f>
        <v>金</v>
      </c>
      <c r="N199" s="187" t="str" cm="1">
        <f t="array" ref="N199">_xlfn.IFS(N198="","",COUNTIF(休み,N198)&gt;0,"休",OR(WEEKDAY(N198)=1,WEEKDAY(N198)=7),TEXT(N198,"aaa"),COUNTIF(祝日,N198)&gt;0,"祝",TRUE,TEXT(N198,"aaa"))</f>
        <v>土</v>
      </c>
      <c r="O199" s="187" t="str" cm="1">
        <f t="array" ref="O199">_xlfn.IFS(O198="","",COUNTIF(休み,O198)&gt;0,"休",OR(WEEKDAY(O198)=1,WEEKDAY(O198)=7),TEXT(O198,"aaa"),COUNTIF(祝日,O198)&gt;0,"祝",TRUE,TEXT(O198,"aaa"))</f>
        <v>日</v>
      </c>
      <c r="P199" s="187" t="str" cm="1">
        <f t="array" ref="P199">_xlfn.IFS(P198="","",COUNTIF(休み,P198)&gt;0,"休",OR(WEEKDAY(P198)=1,WEEKDAY(P198)=7),TEXT(P198,"aaa"),COUNTIF(祝日,P198)&gt;0,"祝",TRUE,TEXT(P198,"aaa"))</f>
        <v>月</v>
      </c>
      <c r="Q199" s="187" t="str" cm="1">
        <f t="array" ref="Q199">_xlfn.IFS(Q198="","",COUNTIF(休み,Q198)&gt;0,"休",OR(WEEKDAY(Q198)=1,WEEKDAY(Q198)=7),TEXT(Q198,"aaa"),COUNTIF(祝日,Q198)&gt;0,"祝",TRUE,TEXT(Q198,"aaa"))</f>
        <v>火</v>
      </c>
      <c r="R199" s="187" t="str" cm="1">
        <f t="array" ref="R199">_xlfn.IFS(R198="","",COUNTIF(休み,R198)&gt;0,"休",OR(WEEKDAY(R198)=1,WEEKDAY(R198)=7),TEXT(R198,"aaa"),COUNTIF(祝日,R198)&gt;0,"祝",TRUE,TEXT(R198,"aaa"))</f>
        <v>水</v>
      </c>
      <c r="S199" s="187" t="str" cm="1">
        <f t="array" ref="S199">_xlfn.IFS(S198="","",COUNTIF(休み,S198)&gt;0,"休",OR(WEEKDAY(S198)=1,WEEKDAY(S198)=7),TEXT(S198,"aaa"),COUNTIF(祝日,S198)&gt;0,"祝",TRUE,TEXT(S198,"aaa"))</f>
        <v>木</v>
      </c>
      <c r="T199" s="187" t="str" cm="1">
        <f t="array" ref="T199">_xlfn.IFS(T198="","",COUNTIF(休み,T198)&gt;0,"休",OR(WEEKDAY(T198)=1,WEEKDAY(T198)=7),TEXT(T198,"aaa"),COUNTIF(祝日,T198)&gt;0,"祝",TRUE,TEXT(T198,"aaa"))</f>
        <v>金</v>
      </c>
      <c r="U199" s="187" t="str" cm="1">
        <f t="array" ref="U199">_xlfn.IFS(U198="","",COUNTIF(休み,U198)&gt;0,"休",OR(WEEKDAY(U198)=1,WEEKDAY(U198)=7),TEXT(U198,"aaa"),COUNTIF(祝日,U198)&gt;0,"祝",TRUE,TEXT(U198,"aaa"))</f>
        <v>土</v>
      </c>
      <c r="V199" s="187" t="str" cm="1">
        <f t="array" ref="V199">_xlfn.IFS(V198="","",COUNTIF(休み,V198)&gt;0,"休",OR(WEEKDAY(V198)=1,WEEKDAY(V198)=7),TEXT(V198,"aaa"),COUNTIF(祝日,V198)&gt;0,"祝",TRUE,TEXT(V198,"aaa"))</f>
        <v>日</v>
      </c>
      <c r="W199" s="187" t="str" cm="1">
        <f t="array" ref="W199">_xlfn.IFS(W198="","",COUNTIF(休み,W198)&gt;0,"休",OR(WEEKDAY(W198)=1,WEEKDAY(W198)=7),TEXT(W198,"aaa"),COUNTIF(祝日,W198)&gt;0,"祝",TRUE,TEXT(W198,"aaa"))</f>
        <v>祝</v>
      </c>
      <c r="X199" s="187" t="str" cm="1">
        <f t="array" ref="X199">_xlfn.IFS(X198="","",COUNTIF(休み,X198)&gt;0,"休",OR(WEEKDAY(X198)=1,WEEKDAY(X198)=7),TEXT(X198,"aaa"),COUNTIF(祝日,X198)&gt;0,"祝",TRUE,TEXT(X198,"aaa"))</f>
        <v>火</v>
      </c>
      <c r="Y199" s="187" t="str" cm="1">
        <f t="array" ref="Y199">_xlfn.IFS(Y198="","",COUNTIF(休み,Y198)&gt;0,"休",OR(WEEKDAY(Y198)=1,WEEKDAY(Y198)=7),TEXT(Y198,"aaa"),COUNTIF(祝日,Y198)&gt;0,"祝",TRUE,TEXT(Y198,"aaa"))</f>
        <v>水</v>
      </c>
      <c r="Z199" s="187" t="str" cm="1">
        <f t="array" ref="Z199">_xlfn.IFS(Z198="","",COUNTIF(休み,Z198)&gt;0,"休",OR(WEEKDAY(Z198)=1,WEEKDAY(Z198)=7),TEXT(Z198,"aaa"),COUNTIF(祝日,Z198)&gt;0,"祝",TRUE,TEXT(Z198,"aaa"))</f>
        <v>木</v>
      </c>
      <c r="AA199" s="187" t="str" cm="1">
        <f t="array" ref="AA199">_xlfn.IFS(AA198="","",COUNTIF(休み,AA198)&gt;0,"休",OR(WEEKDAY(AA198)=1,WEEKDAY(AA198)=7),TEXT(AA198,"aaa"),COUNTIF(祝日,AA198)&gt;0,"祝",TRUE,TEXT(AA198,"aaa"))</f>
        <v>金</v>
      </c>
      <c r="AB199" s="187" t="str" cm="1">
        <f t="array" ref="AB199">_xlfn.IFS(AB198="","",COUNTIF(休み,AB198)&gt;0,"休",OR(WEEKDAY(AB198)=1,WEEKDAY(AB198)=7),TEXT(AB198,"aaa"),COUNTIF(祝日,AB198)&gt;0,"祝",TRUE,TEXT(AB198,"aaa"))</f>
        <v>土</v>
      </c>
      <c r="AC199" s="187" t="str" cm="1">
        <f t="array" ref="AC199">_xlfn.IFS(AC198="","",COUNTIF(休み,AC198)&gt;0,"休",OR(WEEKDAY(AC198)=1,WEEKDAY(AC198)=7),TEXT(AC198,"aaa"),COUNTIF(祝日,AC198)&gt;0,"祝",TRUE,TEXT(AC198,"aaa"))</f>
        <v>日</v>
      </c>
      <c r="AD199" s="187" t="str" cm="1">
        <f t="array" ref="AD199">_xlfn.IFS(AD198="","",COUNTIF(休み,AD198)&gt;0,"休",OR(WEEKDAY(AD198)=1,WEEKDAY(AD198)=7),TEXT(AD198,"aaa"),COUNTIF(祝日,AD198)&gt;0,"祝",TRUE,TEXT(AD198,"aaa"))</f>
        <v>月</v>
      </c>
      <c r="AE199" s="187" t="str" cm="1">
        <f t="array" ref="AE199">_xlfn.IFS(AE198="","",COUNTIF(休み,AE198)&gt;0,"休",OR(WEEKDAY(AE198)=1,WEEKDAY(AE198)=7),TEXT(AE198,"aaa"),COUNTIF(祝日,AE198)&gt;0,"祝",TRUE,TEXT(AE198,"aaa"))</f>
        <v>火</v>
      </c>
      <c r="AF199" s="187" t="str" cm="1">
        <f t="array" ref="AF199">_xlfn.IFS(AF198="","",COUNTIF(休み,AF198)&gt;0,"休",OR(WEEKDAY(AF198)=1,WEEKDAY(AF198)=7),TEXT(AF198,"aaa"),COUNTIF(祝日,AF198)&gt;0,"祝",TRUE,TEXT(AF198,"aaa"))</f>
        <v>水</v>
      </c>
      <c r="AG199" s="187" t="str" cm="1">
        <f t="array" ref="AG199">_xlfn.IFS(AG198="","",COUNTIF(休み,AG198)&gt;0,"休",OR(WEEKDAY(AG198)=1,WEEKDAY(AG198)=7),TEXT(AG198,"aaa"),COUNTIF(祝日,AG198)&gt;0,"祝",TRUE,TEXT(AG198,"aaa"))</f>
        <v>木</v>
      </c>
      <c r="AH199" s="187" t="str" cm="1">
        <f t="array" ref="AH199">_xlfn.IFS(AH198="","",COUNTIF(休み,AH198)&gt;0,"休",OR(WEEKDAY(AH198)=1,WEEKDAY(AH198)=7),TEXT(AH198,"aaa"),COUNTIF(祝日,AH198)&gt;0,"祝",TRUE,TEXT(AH198,"aaa"))</f>
        <v>金</v>
      </c>
      <c r="AI199" s="709"/>
      <c r="AJ199" s="710"/>
      <c r="AK199" s="710"/>
      <c r="AL199" s="711"/>
      <c r="AM199" s="695"/>
      <c r="AN199" s="697"/>
      <c r="AO199" s="700"/>
      <c r="AP199" s="700"/>
      <c r="AQ199" s="713"/>
      <c r="AR199" s="300"/>
      <c r="AS199" s="300"/>
      <c r="AT199" s="300"/>
      <c r="AU199" s="300"/>
      <c r="AV199" s="300"/>
      <c r="AW199" s="300"/>
      <c r="AX199" s="300"/>
      <c r="AY199" s="300"/>
      <c r="AZ199" s="300"/>
      <c r="BA199" s="300"/>
      <c r="BB199" s="300"/>
      <c r="BC199" s="300"/>
      <c r="BD199" s="300"/>
      <c r="BE199" s="300"/>
      <c r="BF199" s="300"/>
      <c r="BG199" s="300"/>
      <c r="BH199" s="300"/>
      <c r="BI199" s="300"/>
      <c r="BJ199" s="300"/>
      <c r="BK199" s="300"/>
      <c r="BL199" s="300"/>
      <c r="BM199" s="300"/>
      <c r="BN199" s="300"/>
      <c r="BO199" s="300"/>
      <c r="BP199" s="300"/>
      <c r="BQ199" s="300"/>
      <c r="BR199" s="188"/>
    </row>
    <row r="200" spans="2:70" s="192" customFormat="1" ht="60" customHeight="1" thickBot="1">
      <c r="B200" s="305" t="s">
        <v>465</v>
      </c>
      <c r="C200" s="272" t="str">
        <f>IF(D197="","","行事")</f>
        <v>行事</v>
      </c>
      <c r="D200" s="306"/>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6"/>
      <c r="AB200" s="306"/>
      <c r="AC200" s="306"/>
      <c r="AD200" s="306"/>
      <c r="AE200" s="306"/>
      <c r="AF200" s="306"/>
      <c r="AG200" s="306"/>
      <c r="AH200" s="307"/>
      <c r="AI200" s="696"/>
      <c r="AJ200" s="699"/>
      <c r="AK200" s="699"/>
      <c r="AL200" s="702"/>
      <c r="AM200" s="695"/>
      <c r="AN200" s="697"/>
      <c r="AO200" s="700"/>
      <c r="AP200" s="700"/>
      <c r="AQ200" s="713"/>
      <c r="AR200" s="300"/>
      <c r="AS200" s="300"/>
      <c r="AT200" s="300"/>
      <c r="AU200" s="300"/>
      <c r="AV200" s="300"/>
      <c r="AW200" s="300"/>
      <c r="AX200" s="300"/>
      <c r="AY200" s="300"/>
      <c r="AZ200" s="300"/>
      <c r="BA200" s="300"/>
      <c r="BB200" s="300"/>
      <c r="BC200" s="300"/>
      <c r="BD200" s="300"/>
      <c r="BE200" s="300"/>
      <c r="BF200" s="300"/>
      <c r="BG200" s="300"/>
      <c r="BH200" s="300"/>
      <c r="BI200" s="300"/>
      <c r="BJ200" s="300"/>
      <c r="BK200" s="300"/>
      <c r="BL200" s="300"/>
      <c r="BM200" s="300"/>
      <c r="BN200" s="300"/>
      <c r="BO200" s="300"/>
      <c r="BP200" s="300"/>
      <c r="BQ200" s="300"/>
      <c r="BR200" s="191"/>
    </row>
    <row r="201" spans="2:70" s="195" customFormat="1" ht="15" customHeight="1">
      <c r="B201" s="719" t="str">
        <f>IF(D197="","",IF($B$21="","",$B$21))</f>
        <v/>
      </c>
      <c r="C201" s="183" t="str">
        <f>IF(D197="","","計画")</f>
        <v>計画</v>
      </c>
      <c r="D201" s="308"/>
      <c r="E201" s="308"/>
      <c r="F201" s="308"/>
      <c r="G201" s="308"/>
      <c r="H201" s="308"/>
      <c r="I201" s="308"/>
      <c r="J201" s="308"/>
      <c r="K201" s="308"/>
      <c r="L201" s="308"/>
      <c r="M201" s="308"/>
      <c r="N201" s="308"/>
      <c r="O201" s="308"/>
      <c r="P201" s="308"/>
      <c r="Q201" s="308"/>
      <c r="R201" s="308"/>
      <c r="S201" s="308"/>
      <c r="T201" s="308"/>
      <c r="U201" s="308"/>
      <c r="V201" s="308"/>
      <c r="W201" s="308"/>
      <c r="X201" s="308"/>
      <c r="Y201" s="308"/>
      <c r="Z201" s="308"/>
      <c r="AA201" s="308"/>
      <c r="AB201" s="308"/>
      <c r="AC201" s="308"/>
      <c r="AD201" s="308"/>
      <c r="AE201" s="308"/>
      <c r="AF201" s="308"/>
      <c r="AG201" s="308"/>
      <c r="AH201" s="308"/>
      <c r="AI201" s="183">
        <f>IF(D197="","",COUNTIF(D201:AH201,"○"))</f>
        <v>0</v>
      </c>
      <c r="AJ201" s="308">
        <f>IF(D197="","",31-COUNTIF(D199:AH199,"")-COUNTIF(D199:AH199,"休")-COUNTIF(D201:AI201,"/"))</f>
        <v>31</v>
      </c>
      <c r="AK201" s="310">
        <f>IF(D197="","",IFERROR(AI201/AJ201,""))</f>
        <v>0</v>
      </c>
      <c r="AL201" s="311" t="str" cm="1">
        <f t="array" ref="AL201">_xlfn.IFS(OR(D197="",AJ201=0),"",
      COUNTIFS(D199:AH199,"日",D201:AH201,"")+COUNTIFS(D199:AH199,"日",D201:AH201,"○")+COUNTIFS(D199:AH199,"土",D201:AH201,"")+COUNTIFS(D199:AH199,"土",D201:AH201,"○")&lt;=COUNTIF(D201:AH201,"○"),"○",
        AI201/AJ201&gt;=2/7,"○",
         TRUE,"NG")</f>
        <v>NG</v>
      </c>
      <c r="AN201" s="183">
        <f>IF(D197="","",AN186+AI201)</f>
        <v>0</v>
      </c>
      <c r="AO201" s="308">
        <f>IF(D197="","",AO186+AJ201)</f>
        <v>385</v>
      </c>
      <c r="AP201" s="310">
        <f t="shared" ref="AP201:AP210" si="14">IFERROR(AN201/AO201,"")</f>
        <v>0</v>
      </c>
      <c r="AQ201" s="323" t="str">
        <f>IF(D197="","",IF(D212="",IF(AN201/AO201&gt;=2/7,"OK","NG"),"-"))</f>
        <v>-</v>
      </c>
      <c r="AR201" s="297"/>
      <c r="AS201" s="297"/>
      <c r="AT201" s="297"/>
      <c r="AU201" s="297"/>
      <c r="AV201" s="297"/>
      <c r="AW201" s="297"/>
      <c r="AX201" s="297"/>
      <c r="AY201" s="297"/>
      <c r="AZ201" s="297"/>
      <c r="BA201" s="297"/>
      <c r="BB201" s="297"/>
      <c r="BC201" s="297"/>
      <c r="BD201" s="297"/>
      <c r="BE201" s="297"/>
      <c r="BF201" s="297"/>
      <c r="BG201" s="297"/>
      <c r="BH201" s="297"/>
      <c r="BI201" s="297"/>
      <c r="BJ201" s="297"/>
      <c r="BK201" s="297"/>
      <c r="BL201" s="297"/>
      <c r="BM201" s="297"/>
      <c r="BN201" s="297"/>
      <c r="BO201" s="297"/>
      <c r="BP201" s="297"/>
      <c r="BQ201" s="297"/>
      <c r="BR201" s="196"/>
    </row>
    <row r="202" spans="2:70" s="195" customFormat="1" ht="15" customHeight="1" thickBot="1">
      <c r="B202" s="720"/>
      <c r="C202" s="197" t="str">
        <f>IF(D197="","","実施")</f>
        <v>実施</v>
      </c>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c r="Z202" s="198"/>
      <c r="AA202" s="198"/>
      <c r="AB202" s="198"/>
      <c r="AC202" s="198"/>
      <c r="AD202" s="198"/>
      <c r="AE202" s="198"/>
      <c r="AF202" s="198"/>
      <c r="AG202" s="198"/>
      <c r="AH202" s="198"/>
      <c r="AI202" s="197">
        <f>IF(D197="","",COUNTIF(D202:AH202,"●"))</f>
        <v>0</v>
      </c>
      <c r="AJ202" s="198">
        <f>IF(D197="","",31-COUNTIF(D199:AH199,"")-COUNTIF(D199:AH199,"休")-COUNTIF(D202:AI202,"/"))</f>
        <v>31</v>
      </c>
      <c r="AK202" s="199">
        <f>IF(D197="","",IFERROR(AI202/AJ202,""))</f>
        <v>0</v>
      </c>
      <c r="AL202" s="298" t="str" cm="1">
        <f t="array" ref="AL202">_xlfn.IFS(OR(D197="",AJ202=0),"",
      COUNTIFS(D199:AH199,"日",D202:AH202,"")+COUNTIFS(D199:AH199,"日",D202:AH202,"●")+COUNTIFS(D199:AH199,"土",D202:AH202,"")+COUNTIFS(D199:AH199,"土",D202:AH202,"●")&lt;=COUNTIF(D202:AH202,"●"),"○",
        AI202/AJ202&gt;=2/7,"○",
         TRUE,"NG")</f>
        <v>NG</v>
      </c>
      <c r="AN202" s="197">
        <f>IF(D197="","",AN187+AI202)</f>
        <v>0</v>
      </c>
      <c r="AO202" s="198">
        <f>IF(D197="","",AO187+AJ202)</f>
        <v>385</v>
      </c>
      <c r="AP202" s="199">
        <f t="shared" si="14"/>
        <v>0</v>
      </c>
      <c r="AQ202" s="302" t="str">
        <f>IF(D197="","",IF(D212="",IF(AN202/AO202&gt;=2/7,"OK","NG"),"-"))</f>
        <v>-</v>
      </c>
      <c r="AR202" s="222"/>
      <c r="AS202" s="222"/>
      <c r="AT202" s="222"/>
      <c r="AU202" s="222"/>
      <c r="AV202" s="222"/>
      <c r="AW202" s="222"/>
      <c r="AX202" s="222"/>
      <c r="AY202" s="222"/>
      <c r="AZ202" s="222"/>
      <c r="BA202" s="222"/>
      <c r="BB202" s="222"/>
      <c r="BC202" s="222"/>
      <c r="BD202" s="222"/>
      <c r="BE202" s="222"/>
      <c r="BF202" s="222"/>
      <c r="BG202" s="222"/>
      <c r="BH202" s="222"/>
      <c r="BI202" s="222"/>
      <c r="BJ202" s="222"/>
      <c r="BK202" s="222"/>
      <c r="BL202" s="222"/>
      <c r="BM202" s="222"/>
      <c r="BN202" s="222"/>
      <c r="BO202" s="222"/>
      <c r="BP202" s="222"/>
      <c r="BQ202" s="222"/>
      <c r="BR202" s="188"/>
    </row>
    <row r="203" spans="2:70" s="195" customFormat="1" ht="15" customHeight="1">
      <c r="B203" s="719" t="str">
        <f>IF(D197="","",IF($B$23="","",$B$23))</f>
        <v/>
      </c>
      <c r="C203" s="184" t="str">
        <f>IF(D197="","","計画")</f>
        <v>計画</v>
      </c>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c r="AC203" s="193"/>
      <c r="AD203" s="193"/>
      <c r="AE203" s="193"/>
      <c r="AF203" s="193"/>
      <c r="AG203" s="193"/>
      <c r="AH203" s="193"/>
      <c r="AI203" s="184">
        <f>IF(D197="","",COUNTIF(D203:AH203,"○"))</f>
        <v>0</v>
      </c>
      <c r="AJ203" s="193">
        <f>IF(D197="","",31-COUNTIF(D199:AH199,"")-COUNTIF(D199:AH199,"休")-COUNTIF(D203:AI203,"/"))</f>
        <v>31</v>
      </c>
      <c r="AK203" s="194">
        <f>IF(D197="","",IFERROR(AI203/AJ203,""))</f>
        <v>0</v>
      </c>
      <c r="AL203" s="295" t="str" cm="1">
        <f t="array" ref="AL203">_xlfn.IFS(OR(D197="",AJ203=0),"",
      COUNTIFS(D199:AH199,"日",D203:AH203,"")+COUNTIFS(D199:AH199,"日",D203:AH203,"○")+COUNTIFS(D199:AH199,"土",D203:AH203,"")+COUNTIFS(D199:AH199,"土",D203:AH203,"○")&lt;=COUNTIF(D203:AH203,"○"),"○",
        AI203/AJ203&gt;=2/7,"○",
         TRUE,"NG")</f>
        <v>NG</v>
      </c>
      <c r="AN203" s="184">
        <f>IF(D197="","",AN188+AI203)</f>
        <v>0</v>
      </c>
      <c r="AO203" s="193">
        <f>IF(D197="","",AO188+AJ203)</f>
        <v>385</v>
      </c>
      <c r="AP203" s="194">
        <f t="shared" si="14"/>
        <v>0</v>
      </c>
      <c r="AQ203" s="301" t="str">
        <f>IF(D197="","",IF(D212="",IF(AN203/AO203&gt;=2/7,"OK","NG"),"-"))</f>
        <v>-</v>
      </c>
      <c r="AR203" s="297"/>
      <c r="AS203" s="297"/>
      <c r="AT203" s="297"/>
      <c r="AU203" s="297"/>
      <c r="AV203" s="297"/>
      <c r="AW203" s="297"/>
      <c r="AX203" s="297"/>
      <c r="AY203" s="297"/>
      <c r="AZ203" s="297"/>
      <c r="BA203" s="297"/>
      <c r="BB203" s="297"/>
      <c r="BC203" s="297"/>
      <c r="BD203" s="297"/>
      <c r="BE203" s="297"/>
      <c r="BF203" s="297"/>
      <c r="BG203" s="297"/>
      <c r="BH203" s="297"/>
      <c r="BI203" s="297"/>
      <c r="BJ203" s="297"/>
      <c r="BK203" s="297"/>
      <c r="BL203" s="297"/>
      <c r="BM203" s="297"/>
      <c r="BN203" s="297"/>
      <c r="BO203" s="297"/>
      <c r="BP203" s="297"/>
      <c r="BQ203" s="297"/>
      <c r="BR203" s="196"/>
    </row>
    <row r="204" spans="2:70" s="195" customFormat="1" ht="15" customHeight="1" thickBot="1">
      <c r="B204" s="720"/>
      <c r="C204" s="197" t="str">
        <f>IF(D197="","","実施")</f>
        <v>実施</v>
      </c>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8"/>
      <c r="AI204" s="197">
        <f>IF(D197="","",COUNTIF(D204:AH204,"●"))</f>
        <v>0</v>
      </c>
      <c r="AJ204" s="198">
        <f>IF(D197="","",31-COUNTIF(D199:AH199,"")-COUNTIF(D199:AH199,"休")-COUNTIF(D204:AI204,"/"))</f>
        <v>31</v>
      </c>
      <c r="AK204" s="199">
        <f>IF(D197="","",IFERROR(AI204/AJ204,""))</f>
        <v>0</v>
      </c>
      <c r="AL204" s="298" t="str" cm="1">
        <f t="array" ref="AL204">_xlfn.IFS(OR(D197="",AJ204=0),"",
      COUNTIFS(D199:AH199,"日",D204:AH204,"")+COUNTIFS(D199:AH199,"日",D204:AH204,"●")+COUNTIFS(D199:AH199,"土",D204:AH204,"")+COUNTIFS(D199:AH199,"土",D204:AH204,"●")&lt;=COUNTIF(D204:AH204,"●"),"○",
        AI204/AJ204&gt;=2/7,"○",
         TRUE,"NG")</f>
        <v>NG</v>
      </c>
      <c r="AN204" s="197">
        <f>IF(D197="","",AN189+AI204)</f>
        <v>0</v>
      </c>
      <c r="AO204" s="198">
        <f>IF(D197="","",AO189+AJ204)</f>
        <v>385</v>
      </c>
      <c r="AP204" s="199">
        <f t="shared" si="14"/>
        <v>0</v>
      </c>
      <c r="AQ204" s="302" t="str">
        <f>IF(D197="","",IF(D212="",IF(AN204/AO204&gt;=2/7,"OK","NG"),"-"))</f>
        <v>-</v>
      </c>
      <c r="AR204" s="222"/>
      <c r="AS204" s="222"/>
      <c r="AT204" s="222"/>
      <c r="AU204" s="222"/>
      <c r="AV204" s="222"/>
      <c r="AW204" s="222"/>
      <c r="AX204" s="222"/>
      <c r="AY204" s="222"/>
      <c r="AZ204" s="222"/>
      <c r="BA204" s="222"/>
      <c r="BB204" s="222"/>
      <c r="BC204" s="222"/>
      <c r="BD204" s="222"/>
      <c r="BE204" s="222"/>
      <c r="BF204" s="222"/>
      <c r="BG204" s="222"/>
      <c r="BH204" s="222"/>
      <c r="BI204" s="222"/>
      <c r="BJ204" s="222"/>
      <c r="BK204" s="222"/>
      <c r="BL204" s="222"/>
      <c r="BM204" s="222"/>
      <c r="BN204" s="222"/>
      <c r="BO204" s="222"/>
      <c r="BP204" s="222"/>
      <c r="BQ204" s="222"/>
      <c r="BR204" s="188"/>
    </row>
    <row r="205" spans="2:70" s="195" customFormat="1" ht="15" customHeight="1">
      <c r="B205" s="719" t="str">
        <f>IF(D197="","",IF($B$25="","",$B$25))</f>
        <v/>
      </c>
      <c r="C205" s="184" t="str">
        <f>IF(D197="","","計画")</f>
        <v>計画</v>
      </c>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c r="AA205" s="193"/>
      <c r="AB205" s="193"/>
      <c r="AC205" s="193"/>
      <c r="AD205" s="193"/>
      <c r="AE205" s="193"/>
      <c r="AF205" s="193"/>
      <c r="AG205" s="193"/>
      <c r="AH205" s="193"/>
      <c r="AI205" s="184">
        <f>IF(D197="","",COUNTIF(D205:AH205,"○"))</f>
        <v>0</v>
      </c>
      <c r="AJ205" s="193">
        <f>IF(D197="","",31-COUNTIF(D199:AH199,"")-COUNTIF(D199:AH199,"休")-COUNTIF(D205:AI205,"/"))</f>
        <v>31</v>
      </c>
      <c r="AK205" s="194">
        <f>IF(D197="","",IFERROR(AI205/AJ205,""))</f>
        <v>0</v>
      </c>
      <c r="AL205" s="295" t="str" cm="1">
        <f t="array" ref="AL205">_xlfn.IFS(OR(D197="",AJ205=0),"",
      COUNTIFS(D199:AH199,"日",D205:AH205,"")+COUNTIFS(D199:AH199,"日",D205:AH205,"○")+COUNTIFS(D199:AH199,"土",D205:AH205,"")+COUNTIFS(D199:AH199,"土",D205:AH205,"○")&lt;=COUNTIF(D205:AH205,"○"),"○",
        AI205/AJ205&gt;=2/7,"○",
         TRUE,"NG")</f>
        <v>NG</v>
      </c>
      <c r="AN205" s="184">
        <f>IF(D197="","",AN190+AI205)</f>
        <v>0</v>
      </c>
      <c r="AO205" s="193">
        <f>IF(D197="","",AO190+AJ205)</f>
        <v>385</v>
      </c>
      <c r="AP205" s="194">
        <f t="shared" si="14"/>
        <v>0</v>
      </c>
      <c r="AQ205" s="301" t="str">
        <f>IF(D197="","",IF(D212="",IF(AN205/AO205&gt;=2/7,"OK","NG"),"-"))</f>
        <v>-</v>
      </c>
      <c r="AR205" s="297"/>
      <c r="AS205" s="297"/>
      <c r="AT205" s="297"/>
      <c r="AU205" s="297"/>
      <c r="AV205" s="297"/>
      <c r="AW205" s="297"/>
      <c r="AX205" s="297"/>
      <c r="AY205" s="297"/>
      <c r="AZ205" s="297"/>
      <c r="BA205" s="297"/>
      <c r="BB205" s="297"/>
      <c r="BC205" s="297"/>
      <c r="BD205" s="297"/>
      <c r="BE205" s="297"/>
      <c r="BF205" s="297"/>
      <c r="BG205" s="297"/>
      <c r="BH205" s="297"/>
      <c r="BI205" s="297"/>
      <c r="BJ205" s="297"/>
      <c r="BK205" s="297"/>
      <c r="BL205" s="297"/>
      <c r="BM205" s="297"/>
      <c r="BN205" s="297"/>
      <c r="BO205" s="297"/>
      <c r="BP205" s="297"/>
      <c r="BQ205" s="297"/>
      <c r="BR205" s="196"/>
    </row>
    <row r="206" spans="2:70" s="195" customFormat="1" ht="15" customHeight="1" thickBot="1">
      <c r="B206" s="720"/>
      <c r="C206" s="197" t="str">
        <f>IF(D197="","","実施")</f>
        <v>実施</v>
      </c>
      <c r="D206" s="198"/>
      <c r="E206" s="198"/>
      <c r="F206" s="198"/>
      <c r="G206" s="198"/>
      <c r="H206" s="198"/>
      <c r="I206" s="198"/>
      <c r="J206" s="198"/>
      <c r="K206" s="198"/>
      <c r="L206" s="198"/>
      <c r="M206" s="198"/>
      <c r="N206" s="198"/>
      <c r="O206" s="198"/>
      <c r="P206" s="198"/>
      <c r="Q206" s="198"/>
      <c r="R206" s="198"/>
      <c r="S206" s="198"/>
      <c r="T206" s="198"/>
      <c r="U206" s="198"/>
      <c r="V206" s="198"/>
      <c r="W206" s="198"/>
      <c r="X206" s="198"/>
      <c r="Y206" s="198"/>
      <c r="Z206" s="198"/>
      <c r="AA206" s="198"/>
      <c r="AB206" s="198"/>
      <c r="AC206" s="198"/>
      <c r="AD206" s="198"/>
      <c r="AE206" s="198"/>
      <c r="AF206" s="198"/>
      <c r="AG206" s="198"/>
      <c r="AH206" s="198"/>
      <c r="AI206" s="197">
        <f>IF(D197="","",COUNTIF(D206:AH206,"●"))</f>
        <v>0</v>
      </c>
      <c r="AJ206" s="198">
        <f>IF(D197="","",31-COUNTIF(D199:AH199,"")-COUNTIF(D199:AH199,"休")-COUNTIF(D206:AI206,"/"))</f>
        <v>31</v>
      </c>
      <c r="AK206" s="199">
        <f>IF(D197="","",IFERROR(AI206/AJ206,""))</f>
        <v>0</v>
      </c>
      <c r="AL206" s="298" t="str" cm="1">
        <f t="array" ref="AL206">_xlfn.IFS(OR(D197="",AJ206=0),"",
      COUNTIFS(D199:AH199,"日",D206:AH206,"")+COUNTIFS(D199:AH199,"日",D206:AH206,"●")+COUNTIFS(D199:AH199,"土",D206:AH206,"")+COUNTIFS(D199:AH199,"土",D206:AH206,"●")&lt;=COUNTIF(D206:AH206,"●"),"○",
        AI206/AJ206&gt;=2/7,"○",
         TRUE,"NG")</f>
        <v>NG</v>
      </c>
      <c r="AN206" s="197">
        <f>IF(D197="","",AN191+AI206)</f>
        <v>0</v>
      </c>
      <c r="AO206" s="198">
        <f>IF(D197="","",AO191+AJ206)</f>
        <v>385</v>
      </c>
      <c r="AP206" s="199">
        <f t="shared" si="14"/>
        <v>0</v>
      </c>
      <c r="AQ206" s="302" t="str">
        <f>IF(D197="","",IF(D212="",IF(AN206/AO206&gt;=2/7,"OK","NG"),"-"))</f>
        <v>-</v>
      </c>
      <c r="AR206" s="222"/>
      <c r="AS206" s="222"/>
      <c r="AT206" s="222"/>
      <c r="AU206" s="222"/>
      <c r="AV206" s="222"/>
      <c r="AW206" s="222"/>
      <c r="AX206" s="222"/>
      <c r="AY206" s="222"/>
      <c r="AZ206" s="222"/>
      <c r="BA206" s="222"/>
      <c r="BB206" s="222"/>
      <c r="BC206" s="222"/>
      <c r="BD206" s="222"/>
      <c r="BE206" s="222"/>
      <c r="BF206" s="222"/>
      <c r="BG206" s="222"/>
      <c r="BH206" s="222"/>
      <c r="BI206" s="222"/>
      <c r="BJ206" s="222"/>
      <c r="BK206" s="222"/>
      <c r="BL206" s="222"/>
      <c r="BM206" s="222"/>
      <c r="BN206" s="222"/>
      <c r="BO206" s="222"/>
      <c r="BP206" s="222"/>
      <c r="BQ206" s="222"/>
      <c r="BR206" s="188"/>
    </row>
    <row r="207" spans="2:70" s="195" customFormat="1" ht="15" customHeight="1">
      <c r="B207" s="719" t="str">
        <f>IF(D197="","",IF($B$27="","",$B$27))</f>
        <v/>
      </c>
      <c r="C207" s="184" t="str">
        <f>IF(D197="","","計画")</f>
        <v>計画</v>
      </c>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c r="AA207" s="193"/>
      <c r="AB207" s="193"/>
      <c r="AC207" s="193"/>
      <c r="AD207" s="193"/>
      <c r="AE207" s="193"/>
      <c r="AF207" s="193"/>
      <c r="AG207" s="193"/>
      <c r="AH207" s="193"/>
      <c r="AI207" s="184">
        <f>IF(D197="","",COUNTIF(D207:AH207,"○"))</f>
        <v>0</v>
      </c>
      <c r="AJ207" s="193">
        <f>IF(D197="","",31-COUNTIF(D199:AH199,"")-COUNTIF(D199:AH199,"休")-COUNTIF(D207:AI207,"/"))</f>
        <v>31</v>
      </c>
      <c r="AK207" s="194">
        <f>IF(D197="","",IFERROR(AI207/AJ207,""))</f>
        <v>0</v>
      </c>
      <c r="AL207" s="295" t="str" cm="1">
        <f t="array" ref="AL207">_xlfn.IFS(OR(D197="",AJ207=0),"",
      COUNTIFS(D199:AH199,"日",D207:AH207,"")+COUNTIFS(D199:AH199,"日",D207:AH207,"○")+COUNTIFS(D199:AH199,"土",D207:AH207,"")+COUNTIFS(D199:AH199,"土",D207:AH207,"○")&lt;=COUNTIF(D207:AH207,"○"),"○",
        AI207/AJ207&gt;=2/7,"○",
         TRUE,"NG")</f>
        <v>NG</v>
      </c>
      <c r="AN207" s="184">
        <f>IF(D197="","",AN192+AI207)</f>
        <v>0</v>
      </c>
      <c r="AO207" s="193">
        <f>IF(D197="","",AO192+AJ207)</f>
        <v>385</v>
      </c>
      <c r="AP207" s="194">
        <f t="shared" si="14"/>
        <v>0</v>
      </c>
      <c r="AQ207" s="301" t="str">
        <f>IF(D197="","",IF(D212="",IF(AN207/AO207&gt;=2/7,"OK","NG"),"-"))</f>
        <v>-</v>
      </c>
      <c r="AR207" s="297"/>
      <c r="AS207" s="297"/>
      <c r="AT207" s="297"/>
      <c r="AU207" s="297"/>
      <c r="AV207" s="297"/>
      <c r="AW207" s="297"/>
      <c r="AX207" s="297"/>
      <c r="AY207" s="297"/>
      <c r="AZ207" s="297"/>
      <c r="BA207" s="297"/>
      <c r="BB207" s="297"/>
      <c r="BC207" s="297"/>
      <c r="BD207" s="297"/>
      <c r="BE207" s="297"/>
      <c r="BF207" s="297"/>
      <c r="BG207" s="297"/>
      <c r="BH207" s="297"/>
      <c r="BI207" s="297"/>
      <c r="BJ207" s="297"/>
      <c r="BK207" s="297"/>
      <c r="BL207" s="297"/>
      <c r="BM207" s="297"/>
      <c r="BN207" s="297"/>
      <c r="BO207" s="297"/>
      <c r="BP207" s="297"/>
      <c r="BQ207" s="297"/>
      <c r="BR207" s="196"/>
    </row>
    <row r="208" spans="2:70" s="195" customFormat="1" ht="15" customHeight="1" thickBot="1">
      <c r="B208" s="720"/>
      <c r="C208" s="197" t="str">
        <f>IF(D197="","","実施")</f>
        <v>実施</v>
      </c>
      <c r="D208" s="198"/>
      <c r="E208" s="198"/>
      <c r="F208" s="198"/>
      <c r="G208" s="198"/>
      <c r="H208" s="198"/>
      <c r="I208" s="198"/>
      <c r="J208" s="198"/>
      <c r="K208" s="198"/>
      <c r="L208" s="198"/>
      <c r="M208" s="198"/>
      <c r="N208" s="198"/>
      <c r="O208" s="198"/>
      <c r="P208" s="198"/>
      <c r="Q208" s="198"/>
      <c r="R208" s="198"/>
      <c r="S208" s="198"/>
      <c r="T208" s="198"/>
      <c r="U208" s="198"/>
      <c r="V208" s="198"/>
      <c r="W208" s="198"/>
      <c r="X208" s="198"/>
      <c r="Y208" s="198"/>
      <c r="Z208" s="198"/>
      <c r="AA208" s="198"/>
      <c r="AB208" s="198"/>
      <c r="AC208" s="198"/>
      <c r="AD208" s="198"/>
      <c r="AE208" s="198"/>
      <c r="AF208" s="198"/>
      <c r="AG208" s="198"/>
      <c r="AH208" s="198"/>
      <c r="AI208" s="197">
        <f>IF(D197="","",COUNTIF(D208:AH208,"●"))</f>
        <v>0</v>
      </c>
      <c r="AJ208" s="198">
        <f>IF(D197="","",31-COUNTIF(D199:AH199,"")-COUNTIF(D199:AH199,"休")-COUNTIF(D208:AI208,"/"))</f>
        <v>31</v>
      </c>
      <c r="AK208" s="199">
        <f>IF(D197="","",IFERROR(AI208/AJ208,""))</f>
        <v>0</v>
      </c>
      <c r="AL208" s="298" t="str" cm="1">
        <f t="array" ref="AL208">_xlfn.IFS(OR(D197="",AJ208=0),"",
      COUNTIFS(D199:AH199,"日",D208:AH208,"")+COUNTIFS(D199:AH199,"日",D208:AH208,"●")+COUNTIFS(D199:AH199,"土",D208:AH208,"")+COUNTIFS(D199:AH199,"土",D208:AH208,"●")&lt;=COUNTIF(D208:AH208,"●"),"○",
        AI208/AJ208&gt;=2/7,"○",
         TRUE,"NG")</f>
        <v>NG</v>
      </c>
      <c r="AN208" s="197">
        <f>IF(D197="","",AN193+AI208)</f>
        <v>0</v>
      </c>
      <c r="AO208" s="198">
        <f>IF(D197="","",AO193+AJ208)</f>
        <v>385</v>
      </c>
      <c r="AP208" s="199">
        <f t="shared" si="14"/>
        <v>0</v>
      </c>
      <c r="AQ208" s="302" t="str">
        <f>IF(D197="","",IF(D212="",IF(AN208/AO208&gt;=2/7,"OK","NG"),"-"))</f>
        <v>-</v>
      </c>
      <c r="AR208" s="222"/>
      <c r="AS208" s="222"/>
      <c r="AT208" s="222"/>
      <c r="AU208" s="222"/>
      <c r="AV208" s="222"/>
      <c r="AW208" s="222"/>
      <c r="AX208" s="222"/>
      <c r="AY208" s="222"/>
      <c r="AZ208" s="222"/>
      <c r="BA208" s="222"/>
      <c r="BB208" s="222"/>
      <c r="BC208" s="222"/>
      <c r="BD208" s="222"/>
      <c r="BE208" s="222"/>
      <c r="BF208" s="222"/>
      <c r="BG208" s="222"/>
      <c r="BH208" s="222"/>
      <c r="BI208" s="222"/>
      <c r="BJ208" s="222"/>
      <c r="BK208" s="222"/>
      <c r="BL208" s="222"/>
      <c r="BM208" s="222"/>
      <c r="BN208" s="222"/>
      <c r="BO208" s="222"/>
      <c r="BP208" s="222"/>
      <c r="BQ208" s="222"/>
      <c r="BR208" s="188"/>
    </row>
    <row r="209" spans="2:70" s="195" customFormat="1" ht="15" customHeight="1">
      <c r="B209" s="719" t="str">
        <f>IF(D197="","",IF($B$29="","",$B$29))</f>
        <v/>
      </c>
      <c r="C209" s="184" t="str">
        <f>IF(D197="","","計画")</f>
        <v>計画</v>
      </c>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c r="AA209" s="193"/>
      <c r="AB209" s="193"/>
      <c r="AC209" s="193"/>
      <c r="AD209" s="193"/>
      <c r="AE209" s="193"/>
      <c r="AF209" s="193"/>
      <c r="AG209" s="193"/>
      <c r="AH209" s="193"/>
      <c r="AI209" s="184">
        <f>IF(D197="","",COUNTIF(D209:AH209,"○"))</f>
        <v>0</v>
      </c>
      <c r="AJ209" s="193">
        <f>IF(D197="","",31-COUNTIF(D199:AH199,"")-COUNTIF(D199:AH199,"休")-COUNTIF(D209:AI209,"/"))</f>
        <v>31</v>
      </c>
      <c r="AK209" s="194">
        <f>IF(D197="","",IFERROR(AI209/AJ209,""))</f>
        <v>0</v>
      </c>
      <c r="AL209" s="295" t="str" cm="1">
        <f t="array" ref="AL209">_xlfn.IFS(OR(D197="",AJ209=0),"",
      COUNTIFS(D199:AH199,"日",D209:AH209,"")+COUNTIFS(D199:AH199,"日",D209:AH209,"○")+COUNTIFS(D199:AH199,"土",D209:AH209,"")+COUNTIFS(D199:AH199,"土",D209:AH209,"○")&lt;=COUNTIF(D209:AH209,"○"),"○",
        AI209/AJ209&gt;=2/7,"○",
         TRUE,"NG")</f>
        <v>NG</v>
      </c>
      <c r="AN209" s="184">
        <f>IF(D197="","",AN194+AI209)</f>
        <v>0</v>
      </c>
      <c r="AO209" s="193">
        <f>IF(D197="","",AO194+AJ209)</f>
        <v>385</v>
      </c>
      <c r="AP209" s="194">
        <f t="shared" si="14"/>
        <v>0</v>
      </c>
      <c r="AQ209" s="301" t="str">
        <f>IF(D197="","",IF(D212="",IF(AN209/AO209&gt;=2/7,"OK","NG"),"-"))</f>
        <v>-</v>
      </c>
      <c r="AR209" s="297"/>
      <c r="AS209" s="297"/>
      <c r="AT209" s="297"/>
      <c r="AU209" s="297"/>
      <c r="AV209" s="297"/>
      <c r="AW209" s="297"/>
      <c r="AX209" s="297"/>
      <c r="AY209" s="297"/>
      <c r="AZ209" s="297"/>
      <c r="BA209" s="297"/>
      <c r="BB209" s="297"/>
      <c r="BC209" s="297"/>
      <c r="BD209" s="297"/>
      <c r="BE209" s="297"/>
      <c r="BF209" s="297"/>
      <c r="BG209" s="297"/>
      <c r="BH209" s="297"/>
      <c r="BI209" s="297"/>
      <c r="BJ209" s="297"/>
      <c r="BK209" s="297"/>
      <c r="BL209" s="297"/>
      <c r="BM209" s="297"/>
      <c r="BN209" s="297"/>
      <c r="BO209" s="297"/>
      <c r="BP209" s="297"/>
      <c r="BQ209" s="297"/>
      <c r="BR209" s="196"/>
    </row>
    <row r="210" spans="2:70" s="195" customFormat="1" ht="15" customHeight="1" thickBot="1">
      <c r="B210" s="720"/>
      <c r="C210" s="197" t="str">
        <f>IF(D197="","","実施")</f>
        <v>実施</v>
      </c>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8"/>
      <c r="AB210" s="198"/>
      <c r="AC210" s="198"/>
      <c r="AD210" s="198"/>
      <c r="AE210" s="198"/>
      <c r="AF210" s="198"/>
      <c r="AG210" s="198"/>
      <c r="AH210" s="198"/>
      <c r="AI210" s="197">
        <f>IF(D197="","",COUNTIF(D210:AH210,"●"))</f>
        <v>0</v>
      </c>
      <c r="AJ210" s="198">
        <f>IF(D197="","",31-COUNTIF(D199:AH199,"")-COUNTIF(D199:AH199,"休")-COUNTIF(D210:AI210,"/"))</f>
        <v>31</v>
      </c>
      <c r="AK210" s="199">
        <f>IF(D197="","",IFERROR(AI210/AJ210,""))</f>
        <v>0</v>
      </c>
      <c r="AL210" s="298" t="str" cm="1">
        <f t="array" ref="AL210">_xlfn.IFS(OR(D197="",AJ210=0),"",
      COUNTIFS(D199:AH199,"日",D210:AH210,"")+COUNTIFS(D199:AH199,"日",D210:AH210,"●")+COUNTIFS(D199:AH199,"土",D210:AH210,"")+COUNTIFS(D199:AH199,"土",D210:AH210,"●")&lt;=COUNTIF(D210:AH210,"●"),"○",
        AI210/AJ210&gt;=2/7,"○",
         TRUE,"NG")</f>
        <v>NG</v>
      </c>
      <c r="AN210" s="197">
        <f>IF(D197="","",AN195+AI210)</f>
        <v>0</v>
      </c>
      <c r="AO210" s="198">
        <f>IF(D197="","",AO195+AJ210)</f>
        <v>385</v>
      </c>
      <c r="AP210" s="199">
        <f t="shared" si="14"/>
        <v>0</v>
      </c>
      <c r="AQ210" s="302" t="str">
        <f>IF(D197="","",IF(D212="",IF(AN210/AO210&gt;=2/7,"OK","NG"),"-"))</f>
        <v>-</v>
      </c>
      <c r="AR210" s="222"/>
      <c r="AS210" s="222"/>
      <c r="AT210" s="222"/>
      <c r="AU210" s="222"/>
      <c r="AV210" s="222"/>
      <c r="AW210" s="222"/>
      <c r="AX210" s="222"/>
      <c r="AY210" s="222"/>
      <c r="AZ210" s="222"/>
      <c r="BA210" s="222"/>
      <c r="BB210" s="222"/>
      <c r="BC210" s="222"/>
      <c r="BD210" s="222"/>
      <c r="BE210" s="222"/>
      <c r="BF210" s="222"/>
      <c r="BG210" s="222"/>
      <c r="BH210" s="222"/>
      <c r="BI210" s="222"/>
      <c r="BJ210" s="222"/>
      <c r="BK210" s="222"/>
      <c r="BL210" s="222"/>
      <c r="BM210" s="222"/>
      <c r="BN210" s="222"/>
      <c r="BO210" s="222"/>
      <c r="BP210" s="222"/>
      <c r="BQ210" s="222"/>
      <c r="BR210" s="188"/>
    </row>
    <row r="211" spans="2:70" ht="18" customHeight="1" thickBot="1">
      <c r="AQ211" s="195"/>
      <c r="AR211" s="195"/>
      <c r="AS211" s="195"/>
      <c r="AT211" s="195"/>
      <c r="AU211" s="195"/>
      <c r="AV211" s="195"/>
      <c r="AW211" s="195"/>
      <c r="AX211" s="195"/>
      <c r="AY211" s="195"/>
      <c r="AZ211" s="195"/>
      <c r="BA211" s="195"/>
      <c r="BB211" s="195"/>
      <c r="BC211" s="195"/>
      <c r="BD211" s="195"/>
      <c r="BE211" s="195"/>
      <c r="BF211" s="195"/>
      <c r="BG211" s="195"/>
      <c r="BH211" s="195"/>
      <c r="BI211" s="195"/>
      <c r="BJ211" s="195"/>
      <c r="BK211" s="195"/>
      <c r="BL211" s="195"/>
      <c r="BM211" s="195"/>
      <c r="BN211" s="195"/>
      <c r="BO211" s="195"/>
      <c r="BP211" s="195"/>
      <c r="BQ211" s="195"/>
      <c r="BR211" s="200"/>
    </row>
    <row r="212" spans="2:70" ht="16.899999999999999" customHeight="1">
      <c r="C212" s="183" t="str">
        <f>IF(D212="","","月")</f>
        <v>月</v>
      </c>
      <c r="D212" s="689">
        <f>IFERROR(IF(EOMONTH(D197,0)+1&gt;$K$5,"",EOMONTH(D197,0)+1),"")</f>
        <v>46235</v>
      </c>
      <c r="E212" s="690"/>
      <c r="F212" s="690"/>
      <c r="G212" s="690"/>
      <c r="H212" s="690"/>
      <c r="I212" s="690"/>
      <c r="J212" s="690"/>
      <c r="K212" s="690"/>
      <c r="L212" s="690"/>
      <c r="M212" s="690"/>
      <c r="N212" s="690"/>
      <c r="O212" s="690"/>
      <c r="P212" s="690"/>
      <c r="Q212" s="690"/>
      <c r="R212" s="690"/>
      <c r="S212" s="690"/>
      <c r="T212" s="690"/>
      <c r="U212" s="690"/>
      <c r="V212" s="690"/>
      <c r="W212" s="690"/>
      <c r="X212" s="690"/>
      <c r="Y212" s="690"/>
      <c r="Z212" s="690"/>
      <c r="AA212" s="690"/>
      <c r="AB212" s="690"/>
      <c r="AC212" s="690"/>
      <c r="AD212" s="690"/>
      <c r="AE212" s="690"/>
      <c r="AF212" s="690"/>
      <c r="AG212" s="690"/>
      <c r="AH212" s="690"/>
      <c r="AI212" s="691" t="str">
        <f>IF(D212="","","月単位")</f>
        <v>月単位</v>
      </c>
      <c r="AJ212" s="692"/>
      <c r="AK212" s="692"/>
      <c r="AL212" s="693"/>
      <c r="AM212" s="694"/>
      <c r="AN212" s="706" t="str">
        <f>IF(D212="","","累計")</f>
        <v>累計</v>
      </c>
      <c r="AO212" s="707"/>
      <c r="AP212" s="707"/>
      <c r="AQ212" s="708"/>
      <c r="AR212" s="293"/>
      <c r="AS212" s="293"/>
      <c r="AT212" s="293"/>
      <c r="AU212" s="293"/>
      <c r="AV212" s="293"/>
      <c r="AW212" s="293"/>
      <c r="AX212" s="293"/>
      <c r="AY212" s="293"/>
      <c r="AZ212" s="293"/>
      <c r="BA212" s="293"/>
      <c r="BB212" s="293"/>
      <c r="BC212" s="293"/>
      <c r="BD212" s="293"/>
      <c r="BE212" s="293"/>
      <c r="BF212" s="293"/>
      <c r="BG212" s="293"/>
      <c r="BH212" s="293"/>
      <c r="BI212" s="293"/>
      <c r="BJ212" s="293"/>
      <c r="BK212" s="293"/>
      <c r="BL212" s="293"/>
      <c r="BM212" s="293"/>
      <c r="BN212" s="293"/>
      <c r="BO212" s="293"/>
      <c r="BP212" s="293"/>
      <c r="BQ212" s="293"/>
    </row>
    <row r="213" spans="2:70" ht="15" customHeight="1">
      <c r="C213" s="184" t="str">
        <f>IF(D212="","","日")</f>
        <v>日</v>
      </c>
      <c r="D213" s="185" cm="1">
        <f t="array" ref="D213">_xlfn.IFS($D212="","",
  $D212+COLUMN(D213)-COLUMN($C213)-1&gt;$K$5,"",
   $D212+COLUMN(D213)-COLUMN($C213)-1&gt;=EOMONTH($D212,0)+1,"",
    TRUE,$D212+COLUMN(D213)-COLUMN($C213)-1)</f>
        <v>46235</v>
      </c>
      <c r="E213" s="185" cm="1">
        <f t="array" ref="E213">_xlfn.IFS($D212="","",
  $D212+COLUMN(E213)-COLUMN($C213)-1&gt;$K$5,"",
   $D212+COLUMN(E213)-COLUMN($C213)-1&gt;=EOMONTH($D212,0)+1,"",
    TRUE,$D212+COLUMN(E213)-COLUMN($C213)-1)</f>
        <v>46236</v>
      </c>
      <c r="F213" s="185" cm="1">
        <f t="array" ref="F213">_xlfn.IFS($D212="","",
  $D212+COLUMN(F213)-COLUMN($C213)-1&gt;$K$5,"",
   $D212+COLUMN(F213)-COLUMN($C213)-1&gt;=EOMONTH($D212,0)+1,"",
    TRUE,$D212+COLUMN(F213)-COLUMN($C213)-1)</f>
        <v>46237</v>
      </c>
      <c r="G213" s="185" cm="1">
        <f t="array" ref="G213">_xlfn.IFS($D212="","",
  $D212+COLUMN(G213)-COLUMN($C213)-1&gt;$K$5,"",
   $D212+COLUMN(G213)-COLUMN($C213)-1&gt;=EOMONTH($D212,0)+1,"",
    TRUE,$D212+COLUMN(G213)-COLUMN($C213)-1)</f>
        <v>46238</v>
      </c>
      <c r="H213" s="185" cm="1">
        <f t="array" ref="H213">_xlfn.IFS($D212="","",
  $D212+COLUMN(H213)-COLUMN($C213)-1&gt;$K$5,"",
   $D212+COLUMN(H213)-COLUMN($C213)-1&gt;=EOMONTH($D212,0)+1,"",
    TRUE,$D212+COLUMN(H213)-COLUMN($C213)-1)</f>
        <v>46239</v>
      </c>
      <c r="I213" s="185" cm="1">
        <f t="array" ref="I213">_xlfn.IFS($D212="","",
  $D212+COLUMN(I213)-COLUMN($C213)-1&gt;$K$5,"",
   $D212+COLUMN(I213)-COLUMN($C213)-1&gt;=EOMONTH($D212,0)+1,"",
    TRUE,$D212+COLUMN(I213)-COLUMN($C213)-1)</f>
        <v>46240</v>
      </c>
      <c r="J213" s="185" cm="1">
        <f t="array" ref="J213">_xlfn.IFS($D212="","",
  $D212+COLUMN(J213)-COLUMN($C213)-1&gt;$K$5,"",
   $D212+COLUMN(J213)-COLUMN($C213)-1&gt;=EOMONTH($D212,0)+1,"",
    TRUE,$D212+COLUMN(J213)-COLUMN($C213)-1)</f>
        <v>46241</v>
      </c>
      <c r="K213" s="185" cm="1">
        <f t="array" ref="K213">_xlfn.IFS($D212="","",
  $D212+COLUMN(K213)-COLUMN($C213)-1&gt;$K$5,"",
   $D212+COLUMN(K213)-COLUMN($C213)-1&gt;=EOMONTH($D212,0)+1,"",
    TRUE,$D212+COLUMN(K213)-COLUMN($C213)-1)</f>
        <v>46242</v>
      </c>
      <c r="L213" s="185" cm="1">
        <f t="array" ref="L213">_xlfn.IFS($D212="","",
  $D212+COLUMN(L213)-COLUMN($C213)-1&gt;$K$5,"",
   $D212+COLUMN(L213)-COLUMN($C213)-1&gt;=EOMONTH($D212,0)+1,"",
    TRUE,$D212+COLUMN(L213)-COLUMN($C213)-1)</f>
        <v>46243</v>
      </c>
      <c r="M213" s="185" cm="1">
        <f t="array" ref="M213">_xlfn.IFS($D212="","",
  $D212+COLUMN(M213)-COLUMN($C213)-1&gt;$K$5,"",
   $D212+COLUMN(M213)-COLUMN($C213)-1&gt;=EOMONTH($D212,0)+1,"",
    TRUE,$D212+COLUMN(M213)-COLUMN($C213)-1)</f>
        <v>46244</v>
      </c>
      <c r="N213" s="185" cm="1">
        <f t="array" ref="N213">_xlfn.IFS($D212="","",
  $D212+COLUMN(N213)-COLUMN($C213)-1&gt;$K$5,"",
   $D212+COLUMN(N213)-COLUMN($C213)-1&gt;=EOMONTH($D212,0)+1,"",
    TRUE,$D212+COLUMN(N213)-COLUMN($C213)-1)</f>
        <v>46245</v>
      </c>
      <c r="O213" s="185" cm="1">
        <f t="array" ref="O213">_xlfn.IFS($D212="","",
  $D212+COLUMN(O213)-COLUMN($C213)-1&gt;$K$5,"",
   $D212+COLUMN(O213)-COLUMN($C213)-1&gt;=EOMONTH($D212,0)+1,"",
    TRUE,$D212+COLUMN(O213)-COLUMN($C213)-1)</f>
        <v>46246</v>
      </c>
      <c r="P213" s="185" cm="1">
        <f t="array" ref="P213">_xlfn.IFS($D212="","",
  $D212+COLUMN(P213)-COLUMN($C213)-1&gt;$K$5,"",
   $D212+COLUMN(P213)-COLUMN($C213)-1&gt;=EOMONTH($D212,0)+1,"",
    TRUE,$D212+COLUMN(P213)-COLUMN($C213)-1)</f>
        <v>46247</v>
      </c>
      <c r="Q213" s="185" cm="1">
        <f t="array" ref="Q213">_xlfn.IFS($D212="","",
  $D212+COLUMN(Q213)-COLUMN($C213)-1&gt;$K$5,"",
   $D212+COLUMN(Q213)-COLUMN($C213)-1&gt;=EOMONTH($D212,0)+1,"",
    TRUE,$D212+COLUMN(Q213)-COLUMN($C213)-1)</f>
        <v>46248</v>
      </c>
      <c r="R213" s="185" cm="1">
        <f t="array" ref="R213">_xlfn.IFS($D212="","",
  $D212+COLUMN(R213)-COLUMN($C213)-1&gt;$K$5,"",
   $D212+COLUMN(R213)-COLUMN($C213)-1&gt;=EOMONTH($D212,0)+1,"",
    TRUE,$D212+COLUMN(R213)-COLUMN($C213)-1)</f>
        <v>46249</v>
      </c>
      <c r="S213" s="185" cm="1">
        <f t="array" ref="S213">_xlfn.IFS($D212="","",
  $D212+COLUMN(S213)-COLUMN($C213)-1&gt;$K$5,"",
   $D212+COLUMN(S213)-COLUMN($C213)-1&gt;=EOMONTH($D212,0)+1,"",
    TRUE,$D212+COLUMN(S213)-COLUMN($C213)-1)</f>
        <v>46250</v>
      </c>
      <c r="T213" s="185" cm="1">
        <f t="array" ref="T213">_xlfn.IFS($D212="","",
  $D212+COLUMN(T213)-COLUMN($C213)-1&gt;$K$5,"",
   $D212+COLUMN(T213)-COLUMN($C213)-1&gt;=EOMONTH($D212,0)+1,"",
    TRUE,$D212+COLUMN(T213)-COLUMN($C213)-1)</f>
        <v>46251</v>
      </c>
      <c r="U213" s="185" cm="1">
        <f t="array" ref="U213">_xlfn.IFS($D212="","",
  $D212+COLUMN(U213)-COLUMN($C213)-1&gt;$K$5,"",
   $D212+COLUMN(U213)-COLUMN($C213)-1&gt;=EOMONTH($D212,0)+1,"",
    TRUE,$D212+COLUMN(U213)-COLUMN($C213)-1)</f>
        <v>46252</v>
      </c>
      <c r="V213" s="185" cm="1">
        <f t="array" ref="V213">_xlfn.IFS($D212="","",
  $D212+COLUMN(V213)-COLUMN($C213)-1&gt;$K$5,"",
   $D212+COLUMN(V213)-COLUMN($C213)-1&gt;=EOMONTH($D212,0)+1,"",
    TRUE,$D212+COLUMN(V213)-COLUMN($C213)-1)</f>
        <v>46253</v>
      </c>
      <c r="W213" s="185" cm="1">
        <f t="array" ref="W213">_xlfn.IFS($D212="","",
  $D212+COLUMN(W213)-COLUMN($C213)-1&gt;$K$5,"",
   $D212+COLUMN(W213)-COLUMN($C213)-1&gt;=EOMONTH($D212,0)+1,"",
    TRUE,$D212+COLUMN(W213)-COLUMN($C213)-1)</f>
        <v>46254</v>
      </c>
      <c r="X213" s="185" cm="1">
        <f t="array" ref="X213">_xlfn.IFS($D212="","",
  $D212+COLUMN(X213)-COLUMN($C213)-1&gt;$K$5,"",
   $D212+COLUMN(X213)-COLUMN($C213)-1&gt;=EOMONTH($D212,0)+1,"",
    TRUE,$D212+COLUMN(X213)-COLUMN($C213)-1)</f>
        <v>46255</v>
      </c>
      <c r="Y213" s="185" cm="1">
        <f t="array" ref="Y213">_xlfn.IFS($D212="","",
  $D212+COLUMN(Y213)-COLUMN($C213)-1&gt;$K$5,"",
   $D212+COLUMN(Y213)-COLUMN($C213)-1&gt;=EOMONTH($D212,0)+1,"",
    TRUE,$D212+COLUMN(Y213)-COLUMN($C213)-1)</f>
        <v>46256</v>
      </c>
      <c r="Z213" s="185" cm="1">
        <f t="array" ref="Z213">_xlfn.IFS($D212="","",
  $D212+COLUMN(Z213)-COLUMN($C213)-1&gt;$K$5,"",
   $D212+COLUMN(Z213)-COLUMN($C213)-1&gt;=EOMONTH($D212,0)+1,"",
    TRUE,$D212+COLUMN(Z213)-COLUMN($C213)-1)</f>
        <v>46257</v>
      </c>
      <c r="AA213" s="185" cm="1">
        <f t="array" ref="AA213">_xlfn.IFS($D212="","",
  $D212+COLUMN(AA213)-COLUMN($C213)-1&gt;$K$5,"",
   $D212+COLUMN(AA213)-COLUMN($C213)-1&gt;=EOMONTH($D212,0)+1,"",
    TRUE,$D212+COLUMN(AA213)-COLUMN($C213)-1)</f>
        <v>46258</v>
      </c>
      <c r="AB213" s="185" cm="1">
        <f t="array" ref="AB213">_xlfn.IFS($D212="","",
  $D212+COLUMN(AB213)-COLUMN($C213)-1&gt;$K$5,"",
   $D212+COLUMN(AB213)-COLUMN($C213)-1&gt;=EOMONTH($D212,0)+1,"",
    TRUE,$D212+COLUMN(AB213)-COLUMN($C213)-1)</f>
        <v>46259</v>
      </c>
      <c r="AC213" s="185" cm="1">
        <f t="array" ref="AC213">_xlfn.IFS($D212="","",
  $D212+COLUMN(AC213)-COLUMN($C213)-1&gt;$K$5,"",
   $D212+COLUMN(AC213)-COLUMN($C213)-1&gt;=EOMONTH($D212,0)+1,"",
    TRUE,$D212+COLUMN(AC213)-COLUMN($C213)-1)</f>
        <v>46260</v>
      </c>
      <c r="AD213" s="185" cm="1">
        <f t="array" ref="AD213">_xlfn.IFS($D212="","",
  $D212+COLUMN(AD213)-COLUMN($C213)-1&gt;$K$5,"",
   $D212+COLUMN(AD213)-COLUMN($C213)-1&gt;=EOMONTH($D212,0)+1,"",
    TRUE,$D212+COLUMN(AD213)-COLUMN($C213)-1)</f>
        <v>46261</v>
      </c>
      <c r="AE213" s="185" cm="1">
        <f t="array" ref="AE213">_xlfn.IFS($D212="","",
  $D212+COLUMN(AE213)-COLUMN($C213)-1&gt;$K$5,"",
   $D212+COLUMN(AE213)-COLUMN($C213)-1&gt;=EOMONTH($D212,0)+1,"",
    TRUE,$D212+COLUMN(AE213)-COLUMN($C213)-1)</f>
        <v>46262</v>
      </c>
      <c r="AF213" s="185" cm="1">
        <f t="array" ref="AF213">_xlfn.IFS($D212="","",
  $D212+COLUMN(AF213)-COLUMN($C213)-1&gt;$K$5,"",
   $D212+COLUMN(AF213)-COLUMN($C213)-1&gt;=EOMONTH($D212,0)+1,"",
    TRUE,$D212+COLUMN(AF213)-COLUMN($C213)-1)</f>
        <v>46263</v>
      </c>
      <c r="AG213" s="185" cm="1">
        <f t="array" ref="AG213">_xlfn.IFS($D212="","",
  $D212+COLUMN(AG213)-COLUMN($C213)-1&gt;$K$5,"",
   $D212+COLUMN(AG213)-COLUMN($C213)-1&gt;=EOMONTH($D212,0)+1,"",
    TRUE,$D212+COLUMN(AG213)-COLUMN($C213)-1)</f>
        <v>46264</v>
      </c>
      <c r="AH213" s="185" cm="1">
        <f t="array" ref="AH213">_xlfn.IFS($D212="","",
  $D212+COLUMN(AH213)-COLUMN($C213)-1&gt;$K$5,"",
   $D212+COLUMN(AH213)-COLUMN($C213)-1&gt;=EOMONTH($D212,0)+1,"",
    TRUE,$D212+COLUMN(AH213)-COLUMN($C213)-1)</f>
        <v>46265</v>
      </c>
      <c r="AI213" s="709" t="str">
        <f>IF(D212="","","閉所日数計")</f>
        <v>閉所日数計</v>
      </c>
      <c r="AJ213" s="710" t="str">
        <f>IF(D212="","","対象日数計")</f>
        <v>対象日数計</v>
      </c>
      <c r="AK213" s="710" t="str">
        <f>IF(D212="","","現場閉所率")</f>
        <v>現場閉所率</v>
      </c>
      <c r="AL213" s="711" t="str">
        <f>IF(D212="","","達成状況")</f>
        <v>達成状況</v>
      </c>
      <c r="AM213" s="695"/>
      <c r="AN213" s="696" t="str">
        <f>IF(D212="","","閉所日数計")</f>
        <v>閉所日数計</v>
      </c>
      <c r="AO213" s="699" t="str">
        <f>IF(D212="","","対象日数計")</f>
        <v>対象日数計</v>
      </c>
      <c r="AP213" s="699" t="str">
        <f>IF(D212="","","現場閉所率")</f>
        <v>現場閉所率</v>
      </c>
      <c r="AQ213" s="712" t="str" cm="1">
        <f t="array" ref="AQ213">_xlfn.IFS(D212="","",D227="","達成状況",TRUE,"-")</f>
        <v>-</v>
      </c>
      <c r="AR213" s="300"/>
      <c r="AS213" s="300"/>
      <c r="AT213" s="300"/>
      <c r="AU213" s="300"/>
      <c r="AV213" s="300"/>
      <c r="AW213" s="300"/>
      <c r="AX213" s="300"/>
      <c r="AY213" s="300"/>
      <c r="AZ213" s="300"/>
      <c r="BA213" s="300"/>
      <c r="BB213" s="300"/>
      <c r="BC213" s="300"/>
      <c r="BD213" s="300"/>
      <c r="BE213" s="300"/>
      <c r="BF213" s="300"/>
      <c r="BG213" s="300"/>
      <c r="BH213" s="300"/>
      <c r="BI213" s="300"/>
      <c r="BJ213" s="300"/>
      <c r="BK213" s="300"/>
      <c r="BL213" s="300"/>
      <c r="BM213" s="300"/>
      <c r="BN213" s="300"/>
      <c r="BO213" s="300"/>
      <c r="BP213" s="300"/>
      <c r="BQ213" s="300"/>
    </row>
    <row r="214" spans="2:70" ht="15" customHeight="1">
      <c r="C214" s="184" t="str">
        <f>IF(D212="","","曜日")</f>
        <v>曜日</v>
      </c>
      <c r="D214" s="187" t="str" cm="1">
        <f t="array" ref="D214">_xlfn.IFS(D213="","",COUNTIF(休み,D213)&gt;0,"休",OR(WEEKDAY(D213)=1,WEEKDAY(D213)=7),TEXT(D213,"aaa"),COUNTIF(祝日,D213)&gt;0,"祝",TRUE,TEXT(D213,"aaa"))</f>
        <v>土</v>
      </c>
      <c r="E214" s="187" t="str" cm="1">
        <f t="array" ref="E214">_xlfn.IFS(E213="","",COUNTIF(休み,E213)&gt;0,"休",OR(WEEKDAY(E213)=1,WEEKDAY(E213)=7),TEXT(E213,"aaa"),COUNTIF(祝日,E213)&gt;0,"祝",TRUE,TEXT(E213,"aaa"))</f>
        <v>日</v>
      </c>
      <c r="F214" s="187" t="str" cm="1">
        <f t="array" ref="F214">_xlfn.IFS(F213="","",COUNTIF(休み,F213)&gt;0,"休",OR(WEEKDAY(F213)=1,WEEKDAY(F213)=7),TEXT(F213,"aaa"),COUNTIF(祝日,F213)&gt;0,"祝",TRUE,TEXT(F213,"aaa"))</f>
        <v>月</v>
      </c>
      <c r="G214" s="187" t="str" cm="1">
        <f t="array" ref="G214">_xlfn.IFS(G213="","",COUNTIF(休み,G213)&gt;0,"休",OR(WEEKDAY(G213)=1,WEEKDAY(G213)=7),TEXT(G213,"aaa"),COUNTIF(祝日,G213)&gt;0,"祝",TRUE,TEXT(G213,"aaa"))</f>
        <v>火</v>
      </c>
      <c r="H214" s="187" t="str" cm="1">
        <f t="array" ref="H214">_xlfn.IFS(H213="","",COUNTIF(休み,H213)&gt;0,"休",OR(WEEKDAY(H213)=1,WEEKDAY(H213)=7),TEXT(H213,"aaa"),COUNTIF(祝日,H213)&gt;0,"祝",TRUE,TEXT(H213,"aaa"))</f>
        <v>水</v>
      </c>
      <c r="I214" s="187" t="str" cm="1">
        <f t="array" ref="I214">_xlfn.IFS(I213="","",COUNTIF(休み,I213)&gt;0,"休",OR(WEEKDAY(I213)=1,WEEKDAY(I213)=7),TEXT(I213,"aaa"),COUNTIF(祝日,I213)&gt;0,"祝",TRUE,TEXT(I213,"aaa"))</f>
        <v>木</v>
      </c>
      <c r="J214" s="187" t="str" cm="1">
        <f t="array" ref="J214">_xlfn.IFS(J213="","",COUNTIF(休み,J213)&gt;0,"休",OR(WEEKDAY(J213)=1,WEEKDAY(J213)=7),TEXT(J213,"aaa"),COUNTIF(祝日,J213)&gt;0,"祝",TRUE,TEXT(J213,"aaa"))</f>
        <v>金</v>
      </c>
      <c r="K214" s="187" t="str" cm="1">
        <f t="array" ref="K214">_xlfn.IFS(K213="","",COUNTIF(休み,K213)&gt;0,"休",OR(WEEKDAY(K213)=1,WEEKDAY(K213)=7),TEXT(K213,"aaa"),COUNTIF(祝日,K213)&gt;0,"祝",TRUE,TEXT(K213,"aaa"))</f>
        <v>土</v>
      </c>
      <c r="L214" s="187" t="str" cm="1">
        <f t="array" ref="L214">_xlfn.IFS(L213="","",COUNTIF(休み,L213)&gt;0,"休",OR(WEEKDAY(L213)=1,WEEKDAY(L213)=7),TEXT(L213,"aaa"),COUNTIF(祝日,L213)&gt;0,"祝",TRUE,TEXT(L213,"aaa"))</f>
        <v>日</v>
      </c>
      <c r="M214" s="187" t="str" cm="1">
        <f t="array" ref="M214">_xlfn.IFS(M213="","",COUNTIF(休み,M213)&gt;0,"休",OR(WEEKDAY(M213)=1,WEEKDAY(M213)=7),TEXT(M213,"aaa"),COUNTIF(祝日,M213)&gt;0,"祝",TRUE,TEXT(M213,"aaa"))</f>
        <v>月</v>
      </c>
      <c r="N214" s="187" t="str" cm="1">
        <f t="array" ref="N214">_xlfn.IFS(N213="","",COUNTIF(休み,N213)&gt;0,"休",OR(WEEKDAY(N213)=1,WEEKDAY(N213)=7),TEXT(N213,"aaa"),COUNTIF(祝日,N213)&gt;0,"祝",TRUE,TEXT(N213,"aaa"))</f>
        <v>祝</v>
      </c>
      <c r="O214" s="187" t="str" cm="1">
        <f t="array" ref="O214">_xlfn.IFS(O213="","",COUNTIF(休み,O213)&gt;0,"休",OR(WEEKDAY(O213)=1,WEEKDAY(O213)=7),TEXT(O213,"aaa"),COUNTIF(祝日,O213)&gt;0,"祝",TRUE,TEXT(O213,"aaa"))</f>
        <v>水</v>
      </c>
      <c r="P214" s="187" t="str" cm="1">
        <f t="array" ref="P214">_xlfn.IFS(P213="","",COUNTIF(休み,P213)&gt;0,"休",OR(WEEKDAY(P213)=1,WEEKDAY(P213)=7),TEXT(P213,"aaa"),COUNTIF(祝日,P213)&gt;0,"祝",TRUE,TEXT(P213,"aaa"))</f>
        <v>休</v>
      </c>
      <c r="Q214" s="187" t="str" cm="1">
        <f t="array" ref="Q214">_xlfn.IFS(Q213="","",COUNTIF(休み,Q213)&gt;0,"休",OR(WEEKDAY(Q213)=1,WEEKDAY(Q213)=7),TEXT(Q213,"aaa"),COUNTIF(祝日,Q213)&gt;0,"祝",TRUE,TEXT(Q213,"aaa"))</f>
        <v>休</v>
      </c>
      <c r="R214" s="187" t="str" cm="1">
        <f t="array" ref="R214">_xlfn.IFS(R213="","",COUNTIF(休み,R213)&gt;0,"休",OR(WEEKDAY(R213)=1,WEEKDAY(R213)=7),TEXT(R213,"aaa"),COUNTIF(祝日,R213)&gt;0,"祝",TRUE,TEXT(R213,"aaa"))</f>
        <v>休</v>
      </c>
      <c r="S214" s="187" t="str" cm="1">
        <f t="array" ref="S214">_xlfn.IFS(S213="","",COUNTIF(休み,S213)&gt;0,"休",OR(WEEKDAY(S213)=1,WEEKDAY(S213)=7),TEXT(S213,"aaa"),COUNTIF(祝日,S213)&gt;0,"祝",TRUE,TEXT(S213,"aaa"))</f>
        <v>日</v>
      </c>
      <c r="T214" s="187" t="str" cm="1">
        <f t="array" ref="T214">_xlfn.IFS(T213="","",COUNTIF(休み,T213)&gt;0,"休",OR(WEEKDAY(T213)=1,WEEKDAY(T213)=7),TEXT(T213,"aaa"),COUNTIF(祝日,T213)&gt;0,"祝",TRUE,TEXT(T213,"aaa"))</f>
        <v>月</v>
      </c>
      <c r="U214" s="187" t="str" cm="1">
        <f t="array" ref="U214">_xlfn.IFS(U213="","",COUNTIF(休み,U213)&gt;0,"休",OR(WEEKDAY(U213)=1,WEEKDAY(U213)=7),TEXT(U213,"aaa"),COUNTIF(祝日,U213)&gt;0,"祝",TRUE,TEXT(U213,"aaa"))</f>
        <v>火</v>
      </c>
      <c r="V214" s="187" t="str" cm="1">
        <f t="array" ref="V214">_xlfn.IFS(V213="","",COUNTIF(休み,V213)&gt;0,"休",OR(WEEKDAY(V213)=1,WEEKDAY(V213)=7),TEXT(V213,"aaa"),COUNTIF(祝日,V213)&gt;0,"祝",TRUE,TEXT(V213,"aaa"))</f>
        <v>水</v>
      </c>
      <c r="W214" s="187" t="str" cm="1">
        <f t="array" ref="W214">_xlfn.IFS(W213="","",COUNTIF(休み,W213)&gt;0,"休",OR(WEEKDAY(W213)=1,WEEKDAY(W213)=7),TEXT(W213,"aaa"),COUNTIF(祝日,W213)&gt;0,"祝",TRUE,TEXT(W213,"aaa"))</f>
        <v>木</v>
      </c>
      <c r="X214" s="187" t="str" cm="1">
        <f t="array" ref="X214">_xlfn.IFS(X213="","",COUNTIF(休み,X213)&gt;0,"休",OR(WEEKDAY(X213)=1,WEEKDAY(X213)=7),TEXT(X213,"aaa"),COUNTIF(祝日,X213)&gt;0,"祝",TRUE,TEXT(X213,"aaa"))</f>
        <v>金</v>
      </c>
      <c r="Y214" s="187" t="str" cm="1">
        <f t="array" ref="Y214">_xlfn.IFS(Y213="","",COUNTIF(休み,Y213)&gt;0,"休",OR(WEEKDAY(Y213)=1,WEEKDAY(Y213)=7),TEXT(Y213,"aaa"),COUNTIF(祝日,Y213)&gt;0,"祝",TRUE,TEXT(Y213,"aaa"))</f>
        <v>土</v>
      </c>
      <c r="Z214" s="187" t="str" cm="1">
        <f t="array" ref="Z214">_xlfn.IFS(Z213="","",COUNTIF(休み,Z213)&gt;0,"休",OR(WEEKDAY(Z213)=1,WEEKDAY(Z213)=7),TEXT(Z213,"aaa"),COUNTIF(祝日,Z213)&gt;0,"祝",TRUE,TEXT(Z213,"aaa"))</f>
        <v>日</v>
      </c>
      <c r="AA214" s="187" t="str" cm="1">
        <f t="array" ref="AA214">_xlfn.IFS(AA213="","",COUNTIF(休み,AA213)&gt;0,"休",OR(WEEKDAY(AA213)=1,WEEKDAY(AA213)=7),TEXT(AA213,"aaa"),COUNTIF(祝日,AA213)&gt;0,"祝",TRUE,TEXT(AA213,"aaa"))</f>
        <v>月</v>
      </c>
      <c r="AB214" s="187" t="str" cm="1">
        <f t="array" ref="AB214">_xlfn.IFS(AB213="","",COUNTIF(休み,AB213)&gt;0,"休",OR(WEEKDAY(AB213)=1,WEEKDAY(AB213)=7),TEXT(AB213,"aaa"),COUNTIF(祝日,AB213)&gt;0,"祝",TRUE,TEXT(AB213,"aaa"))</f>
        <v>火</v>
      </c>
      <c r="AC214" s="187" t="str" cm="1">
        <f t="array" ref="AC214">_xlfn.IFS(AC213="","",COUNTIF(休み,AC213)&gt;0,"休",OR(WEEKDAY(AC213)=1,WEEKDAY(AC213)=7),TEXT(AC213,"aaa"),COUNTIF(祝日,AC213)&gt;0,"祝",TRUE,TEXT(AC213,"aaa"))</f>
        <v>水</v>
      </c>
      <c r="AD214" s="187" t="str" cm="1">
        <f t="array" ref="AD214">_xlfn.IFS(AD213="","",COUNTIF(休み,AD213)&gt;0,"休",OR(WEEKDAY(AD213)=1,WEEKDAY(AD213)=7),TEXT(AD213,"aaa"),COUNTIF(祝日,AD213)&gt;0,"祝",TRUE,TEXT(AD213,"aaa"))</f>
        <v>木</v>
      </c>
      <c r="AE214" s="187" t="str" cm="1">
        <f t="array" ref="AE214">_xlfn.IFS(AE213="","",COUNTIF(休み,AE213)&gt;0,"休",OR(WEEKDAY(AE213)=1,WEEKDAY(AE213)=7),TEXT(AE213,"aaa"),COUNTIF(祝日,AE213)&gt;0,"祝",TRUE,TEXT(AE213,"aaa"))</f>
        <v>金</v>
      </c>
      <c r="AF214" s="187" t="str" cm="1">
        <f t="array" ref="AF214">_xlfn.IFS(AF213="","",COUNTIF(休み,AF213)&gt;0,"休",OR(WEEKDAY(AF213)=1,WEEKDAY(AF213)=7),TEXT(AF213,"aaa"),COUNTIF(祝日,AF213)&gt;0,"祝",TRUE,TEXT(AF213,"aaa"))</f>
        <v>土</v>
      </c>
      <c r="AG214" s="187" t="str" cm="1">
        <f t="array" ref="AG214">_xlfn.IFS(AG213="","",COUNTIF(休み,AG213)&gt;0,"休",OR(WEEKDAY(AG213)=1,WEEKDAY(AG213)=7),TEXT(AG213,"aaa"),COUNTIF(祝日,AG213)&gt;0,"祝",TRUE,TEXT(AG213,"aaa"))</f>
        <v>日</v>
      </c>
      <c r="AH214" s="187" t="str" cm="1">
        <f t="array" ref="AH214">_xlfn.IFS(AH213="","",COUNTIF(休み,AH213)&gt;0,"休",OR(WEEKDAY(AH213)=1,WEEKDAY(AH213)=7),TEXT(AH213,"aaa"),COUNTIF(祝日,AH213)&gt;0,"祝",TRUE,TEXT(AH213,"aaa"))</f>
        <v>月</v>
      </c>
      <c r="AI214" s="709"/>
      <c r="AJ214" s="710"/>
      <c r="AK214" s="710"/>
      <c r="AL214" s="711"/>
      <c r="AM214" s="695"/>
      <c r="AN214" s="697"/>
      <c r="AO214" s="700"/>
      <c r="AP214" s="700"/>
      <c r="AQ214" s="713"/>
      <c r="AR214" s="300"/>
      <c r="AS214" s="300"/>
      <c r="AT214" s="300"/>
      <c r="AU214" s="300"/>
      <c r="AV214" s="300"/>
      <c r="AW214" s="300"/>
      <c r="AX214" s="300"/>
      <c r="AY214" s="300"/>
      <c r="AZ214" s="300"/>
      <c r="BA214" s="300"/>
      <c r="BB214" s="300"/>
      <c r="BC214" s="300"/>
      <c r="BD214" s="300"/>
      <c r="BE214" s="300"/>
      <c r="BF214" s="300"/>
      <c r="BG214" s="300"/>
      <c r="BH214" s="300"/>
      <c r="BI214" s="300"/>
      <c r="BJ214" s="300"/>
      <c r="BK214" s="300"/>
      <c r="BL214" s="300"/>
      <c r="BM214" s="300"/>
      <c r="BN214" s="300"/>
      <c r="BO214" s="300"/>
      <c r="BP214" s="300"/>
      <c r="BQ214" s="300"/>
      <c r="BR214" s="188"/>
    </row>
    <row r="215" spans="2:70" s="192" customFormat="1" ht="60" customHeight="1" thickBot="1">
      <c r="B215" s="305" t="s">
        <v>465</v>
      </c>
      <c r="C215" s="272" t="str">
        <f>IF(D212="","","行事")</f>
        <v>行事</v>
      </c>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6"/>
      <c r="AB215" s="306"/>
      <c r="AC215" s="306"/>
      <c r="AD215" s="306"/>
      <c r="AE215" s="306"/>
      <c r="AF215" s="306"/>
      <c r="AG215" s="306"/>
      <c r="AH215" s="307"/>
      <c r="AI215" s="696"/>
      <c r="AJ215" s="699"/>
      <c r="AK215" s="699"/>
      <c r="AL215" s="702"/>
      <c r="AM215" s="695"/>
      <c r="AN215" s="697"/>
      <c r="AO215" s="700"/>
      <c r="AP215" s="700"/>
      <c r="AQ215" s="713"/>
      <c r="AR215" s="300"/>
      <c r="AS215" s="300"/>
      <c r="AT215" s="300"/>
      <c r="AU215" s="300"/>
      <c r="AV215" s="300"/>
      <c r="AW215" s="300"/>
      <c r="AX215" s="300"/>
      <c r="AY215" s="300"/>
      <c r="AZ215" s="300"/>
      <c r="BA215" s="300"/>
      <c r="BB215" s="300"/>
      <c r="BC215" s="300"/>
      <c r="BD215" s="300"/>
      <c r="BE215" s="300"/>
      <c r="BF215" s="300"/>
      <c r="BG215" s="300"/>
      <c r="BH215" s="300"/>
      <c r="BI215" s="300"/>
      <c r="BJ215" s="300"/>
      <c r="BK215" s="300"/>
      <c r="BL215" s="300"/>
      <c r="BM215" s="300"/>
      <c r="BN215" s="300"/>
      <c r="BO215" s="300"/>
      <c r="BP215" s="300"/>
      <c r="BQ215" s="300"/>
      <c r="BR215" s="191"/>
    </row>
    <row r="216" spans="2:70" s="195" customFormat="1" ht="15" customHeight="1">
      <c r="B216" s="719" t="str">
        <f>IF(D212="","",IF($B$21="","",$B$21))</f>
        <v/>
      </c>
      <c r="C216" s="183" t="str">
        <f>IF(D212="","","計画")</f>
        <v>計画</v>
      </c>
      <c r="D216" s="308"/>
      <c r="E216" s="308"/>
      <c r="F216" s="308"/>
      <c r="G216" s="308"/>
      <c r="H216" s="308"/>
      <c r="I216" s="308"/>
      <c r="J216" s="308"/>
      <c r="K216" s="308"/>
      <c r="L216" s="308"/>
      <c r="M216" s="308"/>
      <c r="N216" s="308"/>
      <c r="O216" s="308"/>
      <c r="P216" s="308"/>
      <c r="Q216" s="308"/>
      <c r="R216" s="308"/>
      <c r="S216" s="308"/>
      <c r="T216" s="308"/>
      <c r="U216" s="308"/>
      <c r="V216" s="308"/>
      <c r="W216" s="308"/>
      <c r="X216" s="308"/>
      <c r="Y216" s="308"/>
      <c r="Z216" s="308"/>
      <c r="AA216" s="308"/>
      <c r="AB216" s="308"/>
      <c r="AC216" s="308"/>
      <c r="AD216" s="308"/>
      <c r="AE216" s="308"/>
      <c r="AF216" s="308"/>
      <c r="AG216" s="308"/>
      <c r="AH216" s="308"/>
      <c r="AI216" s="183">
        <f>IF(D212="","",COUNTIF(D216:AH216,"○"))</f>
        <v>0</v>
      </c>
      <c r="AJ216" s="308">
        <f>IF(D212="","",31-COUNTIF(D214:AH214,"")-COUNTIF(D214:AH214,"休")-COUNTIF(D216:AI216,"/"))</f>
        <v>28</v>
      </c>
      <c r="AK216" s="310">
        <f>IF(D212="","",IFERROR(AI216/AJ216,""))</f>
        <v>0</v>
      </c>
      <c r="AL216" s="311" t="str" cm="1">
        <f t="array" ref="AL216">_xlfn.IFS(OR(D212="",AJ216=0),"",
      COUNTIFS(D214:AH214,"日",D216:AH216,"")+COUNTIFS(D214:AH214,"日",D216:AH216,"○")+COUNTIFS(D214:AH214,"土",D216:AH216,"")+COUNTIFS(D214:AH214,"土",D216:AH216,"○")&lt;=COUNTIF(D216:AH216,"○"),"○",
        AI216/AJ216&gt;=2/7,"○",
         TRUE,"NG")</f>
        <v>NG</v>
      </c>
      <c r="AN216" s="183">
        <f>IF(D212="","",AN201+AI216)</f>
        <v>0</v>
      </c>
      <c r="AO216" s="308">
        <f>IF(D212="","",AO201+AJ216)</f>
        <v>413</v>
      </c>
      <c r="AP216" s="310">
        <f t="shared" ref="AP216:AP225" si="15">IFERROR(AN216/AO216,"")</f>
        <v>0</v>
      </c>
      <c r="AQ216" s="323" t="str">
        <f>IF(D212="","",IF(D227="",IF(AN216/AO216&gt;=2/7,"OK","NG"),"-"))</f>
        <v>-</v>
      </c>
      <c r="AR216" s="297"/>
      <c r="AS216" s="297"/>
      <c r="AT216" s="297"/>
      <c r="AU216" s="297"/>
      <c r="AV216" s="297"/>
      <c r="AW216" s="297"/>
      <c r="AX216" s="297"/>
      <c r="AY216" s="297"/>
      <c r="AZ216" s="297"/>
      <c r="BA216" s="297"/>
      <c r="BB216" s="297"/>
      <c r="BC216" s="297"/>
      <c r="BD216" s="297"/>
      <c r="BE216" s="297"/>
      <c r="BF216" s="297"/>
      <c r="BG216" s="297"/>
      <c r="BH216" s="297"/>
      <c r="BI216" s="297"/>
      <c r="BJ216" s="297"/>
      <c r="BK216" s="297"/>
      <c r="BL216" s="297"/>
      <c r="BM216" s="297"/>
      <c r="BN216" s="297"/>
      <c r="BO216" s="297"/>
      <c r="BP216" s="297"/>
      <c r="BQ216" s="297"/>
      <c r="BR216" s="196"/>
    </row>
    <row r="217" spans="2:70" s="195" customFormat="1" ht="15" customHeight="1" thickBot="1">
      <c r="B217" s="720"/>
      <c r="C217" s="197" t="str">
        <f>IF(D212="","","実施")</f>
        <v>実施</v>
      </c>
      <c r="D217" s="198"/>
      <c r="E217" s="198"/>
      <c r="F217" s="198"/>
      <c r="G217" s="198"/>
      <c r="H217" s="198"/>
      <c r="I217" s="198"/>
      <c r="J217" s="198"/>
      <c r="K217" s="198"/>
      <c r="L217" s="198"/>
      <c r="M217" s="198"/>
      <c r="N217" s="198"/>
      <c r="O217" s="198"/>
      <c r="P217" s="198"/>
      <c r="Q217" s="198"/>
      <c r="R217" s="198"/>
      <c r="S217" s="198"/>
      <c r="T217" s="198"/>
      <c r="U217" s="198"/>
      <c r="V217" s="198"/>
      <c r="W217" s="198"/>
      <c r="X217" s="198"/>
      <c r="Y217" s="198"/>
      <c r="Z217" s="198"/>
      <c r="AA217" s="198"/>
      <c r="AB217" s="198"/>
      <c r="AC217" s="198"/>
      <c r="AD217" s="198"/>
      <c r="AE217" s="198"/>
      <c r="AF217" s="198"/>
      <c r="AG217" s="198"/>
      <c r="AH217" s="198"/>
      <c r="AI217" s="197">
        <f>IF(D212="","",COUNTIF(D217:AH217,"●"))</f>
        <v>0</v>
      </c>
      <c r="AJ217" s="198">
        <f>IF(D212="","",31-COUNTIF(D214:AH214,"")-COUNTIF(D214:AH214,"休")-COUNTIF(D217:AI217,"/"))</f>
        <v>28</v>
      </c>
      <c r="AK217" s="199">
        <f>IF(D212="","",IFERROR(AI217/AJ217,""))</f>
        <v>0</v>
      </c>
      <c r="AL217" s="298" t="str" cm="1">
        <f t="array" ref="AL217">_xlfn.IFS(OR(D212="",AJ217=0),"",
      COUNTIFS(D214:AH214,"日",D217:AH217,"")+COUNTIFS(D214:AH214,"日",D217:AH217,"●")+COUNTIFS(D214:AH214,"土",D217:AH217,"")+COUNTIFS(D214:AH214,"土",D217:AH217,"●")&lt;=COUNTIF(D217:AH217,"●"),"○",
        AI217/AJ217&gt;=2/7,"○",
         TRUE,"NG")</f>
        <v>NG</v>
      </c>
      <c r="AN217" s="197">
        <f>IF(D212="","",AN202+AI217)</f>
        <v>0</v>
      </c>
      <c r="AO217" s="198">
        <f>IF(D212="","",AO202+AJ217)</f>
        <v>413</v>
      </c>
      <c r="AP217" s="199">
        <f t="shared" si="15"/>
        <v>0</v>
      </c>
      <c r="AQ217" s="302" t="str">
        <f>IF(D212="","",IF(D227="",IF(AN217/AO217&gt;=2/7,"OK","NG"),"-"))</f>
        <v>-</v>
      </c>
      <c r="AR217" s="222"/>
      <c r="AS217" s="222"/>
      <c r="AT217" s="222"/>
      <c r="AU217" s="222"/>
      <c r="AV217" s="222"/>
      <c r="AW217" s="222"/>
      <c r="AX217" s="222"/>
      <c r="AY217" s="222"/>
      <c r="AZ217" s="222"/>
      <c r="BA217" s="222"/>
      <c r="BB217" s="222"/>
      <c r="BC217" s="222"/>
      <c r="BD217" s="222"/>
      <c r="BE217" s="222"/>
      <c r="BF217" s="222"/>
      <c r="BG217" s="222"/>
      <c r="BH217" s="222"/>
      <c r="BI217" s="222"/>
      <c r="BJ217" s="222"/>
      <c r="BK217" s="222"/>
      <c r="BL217" s="222"/>
      <c r="BM217" s="222"/>
      <c r="BN217" s="222"/>
      <c r="BO217" s="222"/>
      <c r="BP217" s="222"/>
      <c r="BQ217" s="222"/>
      <c r="BR217" s="188"/>
    </row>
    <row r="218" spans="2:70" s="195" customFormat="1" ht="15" customHeight="1">
      <c r="B218" s="719" t="str">
        <f>IF(D212="","",IF($B$23="","",$B$23))</f>
        <v/>
      </c>
      <c r="C218" s="184" t="str">
        <f>IF(D212="","","計画")</f>
        <v>計画</v>
      </c>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c r="AA218" s="193"/>
      <c r="AB218" s="193"/>
      <c r="AC218" s="193"/>
      <c r="AD218" s="193"/>
      <c r="AE218" s="193"/>
      <c r="AF218" s="193"/>
      <c r="AG218" s="193"/>
      <c r="AH218" s="193"/>
      <c r="AI218" s="184">
        <f>IF(D212="","",COUNTIF(D218:AH218,"○"))</f>
        <v>0</v>
      </c>
      <c r="AJ218" s="193">
        <f>IF(D212="","",31-COUNTIF(D214:AH214,"")-COUNTIF(D214:AH214,"休")-COUNTIF(D218:AI218,"/"))</f>
        <v>28</v>
      </c>
      <c r="AK218" s="194">
        <f>IF(D212="","",IFERROR(AI218/AJ218,""))</f>
        <v>0</v>
      </c>
      <c r="AL218" s="295" t="str" cm="1">
        <f t="array" ref="AL218">_xlfn.IFS(OR(D212="",AJ218=0),"",
      COUNTIFS(D214:AH214,"日",D218:AH218,"")+COUNTIFS(D214:AH214,"日",D218:AH218,"○")+COUNTIFS(D214:AH214,"土",D218:AH218,"")+COUNTIFS(D214:AH214,"土",D218:AH218,"○")&lt;=COUNTIF(D218:AH218,"○"),"○",
        AI218/AJ218&gt;=2/7,"○",
         TRUE,"NG")</f>
        <v>NG</v>
      </c>
      <c r="AN218" s="184">
        <f>IF(D212="","",AN203+AI218)</f>
        <v>0</v>
      </c>
      <c r="AO218" s="193">
        <f>IF(D212="","",AO203+AJ218)</f>
        <v>413</v>
      </c>
      <c r="AP218" s="194">
        <f t="shared" si="15"/>
        <v>0</v>
      </c>
      <c r="AQ218" s="301" t="str">
        <f>IF(D212="","",IF(D227="",IF(AN218/AO218&gt;=2/7,"OK","NG"),"-"))</f>
        <v>-</v>
      </c>
      <c r="AR218" s="297"/>
      <c r="AS218" s="297"/>
      <c r="AT218" s="297"/>
      <c r="AU218" s="297"/>
      <c r="AV218" s="297"/>
      <c r="AW218" s="297"/>
      <c r="AX218" s="297"/>
      <c r="AY218" s="297"/>
      <c r="AZ218" s="297"/>
      <c r="BA218" s="297"/>
      <c r="BB218" s="297"/>
      <c r="BC218" s="297"/>
      <c r="BD218" s="297"/>
      <c r="BE218" s="297"/>
      <c r="BF218" s="297"/>
      <c r="BG218" s="297"/>
      <c r="BH218" s="297"/>
      <c r="BI218" s="297"/>
      <c r="BJ218" s="297"/>
      <c r="BK218" s="297"/>
      <c r="BL218" s="297"/>
      <c r="BM218" s="297"/>
      <c r="BN218" s="297"/>
      <c r="BO218" s="297"/>
      <c r="BP218" s="297"/>
      <c r="BQ218" s="297"/>
      <c r="BR218" s="196"/>
    </row>
    <row r="219" spans="2:70" s="195" customFormat="1" ht="15" customHeight="1" thickBot="1">
      <c r="B219" s="720"/>
      <c r="C219" s="197" t="str">
        <f>IF(D212="","","実施")</f>
        <v>実施</v>
      </c>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c r="AA219" s="198"/>
      <c r="AB219" s="198"/>
      <c r="AC219" s="198"/>
      <c r="AD219" s="198"/>
      <c r="AE219" s="198"/>
      <c r="AF219" s="198"/>
      <c r="AG219" s="198"/>
      <c r="AH219" s="198"/>
      <c r="AI219" s="197">
        <f>IF(D212="","",COUNTIF(D219:AH219,"●"))</f>
        <v>0</v>
      </c>
      <c r="AJ219" s="198">
        <f>IF(D212="","",31-COUNTIF(D214:AH214,"")-COUNTIF(D214:AH214,"休")-COUNTIF(D219:AI219,"/"))</f>
        <v>28</v>
      </c>
      <c r="AK219" s="199">
        <f>IF(D212="","",IFERROR(AI219/AJ219,""))</f>
        <v>0</v>
      </c>
      <c r="AL219" s="298" t="str" cm="1">
        <f t="array" ref="AL219">_xlfn.IFS(OR(D212="",AJ219=0),"",
      COUNTIFS(D214:AH214,"日",D219:AH219,"")+COUNTIFS(D214:AH214,"日",D219:AH219,"●")+COUNTIFS(D214:AH214,"土",D219:AH219,"")+COUNTIFS(D214:AH214,"土",D219:AH219,"●")&lt;=COUNTIF(D219:AH219,"●"),"○",
        AI219/AJ219&gt;=2/7,"○",
         TRUE,"NG")</f>
        <v>NG</v>
      </c>
      <c r="AN219" s="197">
        <f>IF(D212="","",AN204+AI219)</f>
        <v>0</v>
      </c>
      <c r="AO219" s="198">
        <f>IF(D212="","",AO204+AJ219)</f>
        <v>413</v>
      </c>
      <c r="AP219" s="199">
        <f t="shared" si="15"/>
        <v>0</v>
      </c>
      <c r="AQ219" s="302" t="str">
        <f>IF(D212="","",IF(D227="",IF(AN219/AO219&gt;=2/7,"OK","NG"),"-"))</f>
        <v>-</v>
      </c>
      <c r="AR219" s="222"/>
      <c r="AS219" s="222"/>
      <c r="AT219" s="222"/>
      <c r="AU219" s="222"/>
      <c r="AV219" s="222"/>
      <c r="AW219" s="222"/>
      <c r="AX219" s="222"/>
      <c r="AY219" s="222"/>
      <c r="AZ219" s="222"/>
      <c r="BA219" s="222"/>
      <c r="BB219" s="222"/>
      <c r="BC219" s="222"/>
      <c r="BD219" s="222"/>
      <c r="BE219" s="222"/>
      <c r="BF219" s="222"/>
      <c r="BG219" s="222"/>
      <c r="BH219" s="222"/>
      <c r="BI219" s="222"/>
      <c r="BJ219" s="222"/>
      <c r="BK219" s="222"/>
      <c r="BL219" s="222"/>
      <c r="BM219" s="222"/>
      <c r="BN219" s="222"/>
      <c r="BO219" s="222"/>
      <c r="BP219" s="222"/>
      <c r="BQ219" s="222"/>
      <c r="BR219" s="188"/>
    </row>
    <row r="220" spans="2:70" s="195" customFormat="1" ht="15" customHeight="1">
      <c r="B220" s="719" t="str">
        <f>IF(D212="","",IF($B$25="","",$B$25))</f>
        <v/>
      </c>
      <c r="C220" s="184" t="str">
        <f>IF(D212="","","計画")</f>
        <v>計画</v>
      </c>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c r="AA220" s="193"/>
      <c r="AB220" s="193"/>
      <c r="AC220" s="193"/>
      <c r="AD220" s="193"/>
      <c r="AE220" s="193"/>
      <c r="AF220" s="193"/>
      <c r="AG220" s="193"/>
      <c r="AH220" s="193"/>
      <c r="AI220" s="184">
        <f>IF(D212="","",COUNTIF(D220:AH220,"○"))</f>
        <v>0</v>
      </c>
      <c r="AJ220" s="193">
        <f>IF(D212="","",31-COUNTIF(D214:AH214,"")-COUNTIF(D214:AH214,"休")-COUNTIF(D220:AI220,"/"))</f>
        <v>28</v>
      </c>
      <c r="AK220" s="194">
        <f>IF(D212="","",IFERROR(AI220/AJ220,""))</f>
        <v>0</v>
      </c>
      <c r="AL220" s="295" t="str" cm="1">
        <f t="array" ref="AL220">_xlfn.IFS(OR(D212="",AJ220=0),"",
      COUNTIFS(D214:AH214,"日",D220:AH220,"")+COUNTIFS(D214:AH214,"日",D220:AH220,"○")+COUNTIFS(D214:AH214,"土",D220:AH220,"")+COUNTIFS(D214:AH214,"土",D220:AH220,"○")&lt;=COUNTIF(D220:AH220,"○"),"○",
        AI220/AJ220&gt;=2/7,"○",
         TRUE,"NG")</f>
        <v>NG</v>
      </c>
      <c r="AN220" s="184">
        <f>IF(D212="","",AN205+AI220)</f>
        <v>0</v>
      </c>
      <c r="AO220" s="193">
        <f>IF(D212="","",AO205+AJ220)</f>
        <v>413</v>
      </c>
      <c r="AP220" s="194">
        <f t="shared" si="15"/>
        <v>0</v>
      </c>
      <c r="AQ220" s="301" t="str">
        <f>IF(D212="","",IF(D227="",IF(AN220/AO220&gt;=2/7,"OK","NG"),"-"))</f>
        <v>-</v>
      </c>
      <c r="AR220" s="297"/>
      <c r="AS220" s="297"/>
      <c r="AT220" s="297"/>
      <c r="AU220" s="297"/>
      <c r="AV220" s="297"/>
      <c r="AW220" s="297"/>
      <c r="AX220" s="297"/>
      <c r="AY220" s="297"/>
      <c r="AZ220" s="297"/>
      <c r="BA220" s="297"/>
      <c r="BB220" s="297"/>
      <c r="BC220" s="297"/>
      <c r="BD220" s="297"/>
      <c r="BE220" s="297"/>
      <c r="BF220" s="297"/>
      <c r="BG220" s="297"/>
      <c r="BH220" s="297"/>
      <c r="BI220" s="297"/>
      <c r="BJ220" s="297"/>
      <c r="BK220" s="297"/>
      <c r="BL220" s="297"/>
      <c r="BM220" s="297"/>
      <c r="BN220" s="297"/>
      <c r="BO220" s="297"/>
      <c r="BP220" s="297"/>
      <c r="BQ220" s="297"/>
      <c r="BR220" s="196"/>
    </row>
    <row r="221" spans="2:70" s="195" customFormat="1" ht="15" customHeight="1" thickBot="1">
      <c r="B221" s="720"/>
      <c r="C221" s="197" t="str">
        <f>IF(D212="","","実施")</f>
        <v>実施</v>
      </c>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c r="Z221" s="198"/>
      <c r="AA221" s="198"/>
      <c r="AB221" s="198"/>
      <c r="AC221" s="198"/>
      <c r="AD221" s="198"/>
      <c r="AE221" s="198"/>
      <c r="AF221" s="198"/>
      <c r="AG221" s="198"/>
      <c r="AH221" s="198"/>
      <c r="AI221" s="197">
        <f>IF(D212="","",COUNTIF(D221:AH221,"●"))</f>
        <v>0</v>
      </c>
      <c r="AJ221" s="198">
        <f>IF(D212="","",31-COUNTIF(D214:AH214,"")-COUNTIF(D214:AH214,"休")-COUNTIF(D221:AI221,"/"))</f>
        <v>28</v>
      </c>
      <c r="AK221" s="199">
        <f>IF(D212="","",IFERROR(AI221/AJ221,""))</f>
        <v>0</v>
      </c>
      <c r="AL221" s="298" t="str" cm="1">
        <f t="array" ref="AL221">_xlfn.IFS(OR(D212="",AJ221=0),"",
      COUNTIFS(D214:AH214,"日",D221:AH221,"")+COUNTIFS(D214:AH214,"日",D221:AH221,"●")+COUNTIFS(D214:AH214,"土",D221:AH221,"")+COUNTIFS(D214:AH214,"土",D221:AH221,"●")&lt;=COUNTIF(D221:AH221,"●"),"○",
        AI221/AJ221&gt;=2/7,"○",
         TRUE,"NG")</f>
        <v>NG</v>
      </c>
      <c r="AN221" s="197">
        <f>IF(D212="","",AN206+AI221)</f>
        <v>0</v>
      </c>
      <c r="AO221" s="198">
        <f>IF(D212="","",AO206+AJ221)</f>
        <v>413</v>
      </c>
      <c r="AP221" s="199">
        <f t="shared" si="15"/>
        <v>0</v>
      </c>
      <c r="AQ221" s="302" t="str">
        <f>IF(D212="","",IF(D227="",IF(AN221/AO221&gt;=2/7,"OK","NG"),"-"))</f>
        <v>-</v>
      </c>
      <c r="AR221" s="222"/>
      <c r="AS221" s="222"/>
      <c r="AT221" s="222"/>
      <c r="AU221" s="222"/>
      <c r="AV221" s="222"/>
      <c r="AW221" s="222"/>
      <c r="AX221" s="222"/>
      <c r="AY221" s="222"/>
      <c r="AZ221" s="222"/>
      <c r="BA221" s="222"/>
      <c r="BB221" s="222"/>
      <c r="BC221" s="222"/>
      <c r="BD221" s="222"/>
      <c r="BE221" s="222"/>
      <c r="BF221" s="222"/>
      <c r="BG221" s="222"/>
      <c r="BH221" s="222"/>
      <c r="BI221" s="222"/>
      <c r="BJ221" s="222"/>
      <c r="BK221" s="222"/>
      <c r="BL221" s="222"/>
      <c r="BM221" s="222"/>
      <c r="BN221" s="222"/>
      <c r="BO221" s="222"/>
      <c r="BP221" s="222"/>
      <c r="BQ221" s="222"/>
      <c r="BR221" s="188"/>
    </row>
    <row r="222" spans="2:70" s="195" customFormat="1" ht="15" customHeight="1">
      <c r="B222" s="719" t="str">
        <f>IF(D212="","",IF($B$27="","",$B$27))</f>
        <v/>
      </c>
      <c r="C222" s="184" t="str">
        <f>IF(D212="","","計画")</f>
        <v>計画</v>
      </c>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c r="AA222" s="193"/>
      <c r="AB222" s="193"/>
      <c r="AC222" s="193"/>
      <c r="AD222" s="193"/>
      <c r="AE222" s="193"/>
      <c r="AF222" s="193"/>
      <c r="AG222" s="193"/>
      <c r="AH222" s="193"/>
      <c r="AI222" s="184">
        <f>IF(D212="","",COUNTIF(D222:AH222,"○"))</f>
        <v>0</v>
      </c>
      <c r="AJ222" s="193">
        <f>IF(D212="","",31-COUNTIF(D214:AH214,"")-COUNTIF(D214:AH214,"休")-COUNTIF(D222:AI222,"/"))</f>
        <v>28</v>
      </c>
      <c r="AK222" s="194">
        <f>IF(D212="","",IFERROR(AI222/AJ222,""))</f>
        <v>0</v>
      </c>
      <c r="AL222" s="295" t="str" cm="1">
        <f t="array" ref="AL222">_xlfn.IFS(OR(D212="",AJ222=0),"",
      COUNTIFS(D214:AH214,"日",D222:AH222,"")+COUNTIFS(D214:AH214,"日",D222:AH222,"○")+COUNTIFS(D214:AH214,"土",D222:AH222,"")+COUNTIFS(D214:AH214,"土",D222:AH222,"○")&lt;=COUNTIF(D222:AH222,"○"),"○",
        AI222/AJ222&gt;=2/7,"○",
         TRUE,"NG")</f>
        <v>NG</v>
      </c>
      <c r="AN222" s="184">
        <f>IF(D212="","",AN207+AI222)</f>
        <v>0</v>
      </c>
      <c r="AO222" s="193">
        <f>IF(D212="","",AO207+AJ222)</f>
        <v>413</v>
      </c>
      <c r="AP222" s="194">
        <f t="shared" si="15"/>
        <v>0</v>
      </c>
      <c r="AQ222" s="301" t="str">
        <f>IF(D212="","",IF(D227="",IF(AN222/AO222&gt;=2/7,"OK","NG"),"-"))</f>
        <v>-</v>
      </c>
      <c r="AR222" s="297"/>
      <c r="AS222" s="297"/>
      <c r="AT222" s="297"/>
      <c r="AU222" s="297"/>
      <c r="AV222" s="297"/>
      <c r="AW222" s="297"/>
      <c r="AX222" s="297"/>
      <c r="AY222" s="297"/>
      <c r="AZ222" s="297"/>
      <c r="BA222" s="297"/>
      <c r="BB222" s="297"/>
      <c r="BC222" s="297"/>
      <c r="BD222" s="297"/>
      <c r="BE222" s="297"/>
      <c r="BF222" s="297"/>
      <c r="BG222" s="297"/>
      <c r="BH222" s="297"/>
      <c r="BI222" s="297"/>
      <c r="BJ222" s="297"/>
      <c r="BK222" s="297"/>
      <c r="BL222" s="297"/>
      <c r="BM222" s="297"/>
      <c r="BN222" s="297"/>
      <c r="BO222" s="297"/>
      <c r="BP222" s="297"/>
      <c r="BQ222" s="297"/>
      <c r="BR222" s="196"/>
    </row>
    <row r="223" spans="2:70" s="195" customFormat="1" ht="15" customHeight="1" thickBot="1">
      <c r="B223" s="720"/>
      <c r="C223" s="197" t="str">
        <f>IF(D212="","","実施")</f>
        <v>実施</v>
      </c>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c r="AA223" s="198"/>
      <c r="AB223" s="198"/>
      <c r="AC223" s="198"/>
      <c r="AD223" s="198"/>
      <c r="AE223" s="198"/>
      <c r="AF223" s="198"/>
      <c r="AG223" s="198"/>
      <c r="AH223" s="198"/>
      <c r="AI223" s="197">
        <f>IF(D212="","",COUNTIF(D223:AH223,"●"))</f>
        <v>0</v>
      </c>
      <c r="AJ223" s="198">
        <f>IF(D212="","",31-COUNTIF(D214:AH214,"")-COUNTIF(D214:AH214,"休")-COUNTIF(D223:AI223,"/"))</f>
        <v>28</v>
      </c>
      <c r="AK223" s="199">
        <f>IF(D212="","",IFERROR(AI223/AJ223,""))</f>
        <v>0</v>
      </c>
      <c r="AL223" s="298" t="str" cm="1">
        <f t="array" ref="AL223">_xlfn.IFS(OR(D212="",AJ223=0),"",
      COUNTIFS(D214:AH214,"日",D223:AH223,"")+COUNTIFS(D214:AH214,"日",D223:AH223,"●")+COUNTIFS(D214:AH214,"土",D223:AH223,"")+COUNTIFS(D214:AH214,"土",D223:AH223,"●")&lt;=COUNTIF(D223:AH223,"●"),"○",
        AI223/AJ223&gt;=2/7,"○",
         TRUE,"NG")</f>
        <v>NG</v>
      </c>
      <c r="AN223" s="197">
        <f>IF(D212="","",AN208+AI223)</f>
        <v>0</v>
      </c>
      <c r="AO223" s="198">
        <f>IF(D212="","",AO208+AJ223)</f>
        <v>413</v>
      </c>
      <c r="AP223" s="199">
        <f t="shared" si="15"/>
        <v>0</v>
      </c>
      <c r="AQ223" s="302" t="str">
        <f>IF(D212="","",IF(D227="",IF(AN223/AO223&gt;=2/7,"OK","NG"),"-"))</f>
        <v>-</v>
      </c>
      <c r="AR223" s="222"/>
      <c r="AS223" s="222"/>
      <c r="AT223" s="222"/>
      <c r="AU223" s="222"/>
      <c r="AV223" s="222"/>
      <c r="AW223" s="222"/>
      <c r="AX223" s="222"/>
      <c r="AY223" s="222"/>
      <c r="AZ223" s="222"/>
      <c r="BA223" s="222"/>
      <c r="BB223" s="222"/>
      <c r="BC223" s="222"/>
      <c r="BD223" s="222"/>
      <c r="BE223" s="222"/>
      <c r="BF223" s="222"/>
      <c r="BG223" s="222"/>
      <c r="BH223" s="222"/>
      <c r="BI223" s="222"/>
      <c r="BJ223" s="222"/>
      <c r="BK223" s="222"/>
      <c r="BL223" s="222"/>
      <c r="BM223" s="222"/>
      <c r="BN223" s="222"/>
      <c r="BO223" s="222"/>
      <c r="BP223" s="222"/>
      <c r="BQ223" s="222"/>
      <c r="BR223" s="188"/>
    </row>
    <row r="224" spans="2:70" s="195" customFormat="1" ht="15" customHeight="1">
      <c r="B224" s="719" t="str">
        <f>IF(D212="","",IF($B$29="","",$B$29))</f>
        <v/>
      </c>
      <c r="C224" s="184" t="str">
        <f>IF(D212="","","計画")</f>
        <v>計画</v>
      </c>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c r="AC224" s="193"/>
      <c r="AD224" s="193"/>
      <c r="AE224" s="193"/>
      <c r="AF224" s="193"/>
      <c r="AG224" s="193"/>
      <c r="AH224" s="193"/>
      <c r="AI224" s="184">
        <f>IF(D212="","",COUNTIF(D224:AH224,"○"))</f>
        <v>0</v>
      </c>
      <c r="AJ224" s="193">
        <f>IF(D212="","",31-COUNTIF(D214:AH214,"")-COUNTIF(D214:AH214,"休")-COUNTIF(D224:AI224,"/"))</f>
        <v>28</v>
      </c>
      <c r="AK224" s="194">
        <f>IF(D212="","",IFERROR(AI224/AJ224,""))</f>
        <v>0</v>
      </c>
      <c r="AL224" s="295" t="str" cm="1">
        <f t="array" ref="AL224">_xlfn.IFS(OR(D212="",AJ224=0),"",
      COUNTIFS(D214:AH214,"日",D224:AH224,"")+COUNTIFS(D214:AH214,"日",D224:AH224,"○")+COUNTIFS(D214:AH214,"土",D224:AH224,"")+COUNTIFS(D214:AH214,"土",D224:AH224,"○")&lt;=COUNTIF(D224:AH224,"○"),"○",
        AI224/AJ224&gt;=2/7,"○",
         TRUE,"NG")</f>
        <v>NG</v>
      </c>
      <c r="AN224" s="184">
        <f>IF(D212="","",AN209+AI224)</f>
        <v>0</v>
      </c>
      <c r="AO224" s="193">
        <f>IF(D212="","",AO209+AJ224)</f>
        <v>413</v>
      </c>
      <c r="AP224" s="194">
        <f t="shared" si="15"/>
        <v>0</v>
      </c>
      <c r="AQ224" s="301" t="str">
        <f>IF(D212="","",IF(D227="",IF(AN224/AO224&gt;=2/7,"OK","NG"),"-"))</f>
        <v>-</v>
      </c>
      <c r="AR224" s="297"/>
      <c r="AS224" s="297"/>
      <c r="AT224" s="297"/>
      <c r="AU224" s="297"/>
      <c r="AV224" s="297"/>
      <c r="AW224" s="297"/>
      <c r="AX224" s="297"/>
      <c r="AY224" s="297"/>
      <c r="AZ224" s="297"/>
      <c r="BA224" s="297"/>
      <c r="BB224" s="297"/>
      <c r="BC224" s="297"/>
      <c r="BD224" s="297"/>
      <c r="BE224" s="297"/>
      <c r="BF224" s="297"/>
      <c r="BG224" s="297"/>
      <c r="BH224" s="297"/>
      <c r="BI224" s="297"/>
      <c r="BJ224" s="297"/>
      <c r="BK224" s="297"/>
      <c r="BL224" s="297"/>
      <c r="BM224" s="297"/>
      <c r="BN224" s="297"/>
      <c r="BO224" s="297"/>
      <c r="BP224" s="297"/>
      <c r="BQ224" s="297"/>
      <c r="BR224" s="196"/>
    </row>
    <row r="225" spans="2:70" s="195" customFormat="1" ht="15" customHeight="1" thickBot="1">
      <c r="B225" s="720"/>
      <c r="C225" s="197" t="str">
        <f>IF(D212="","","実施")</f>
        <v>実施</v>
      </c>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c r="AA225" s="198"/>
      <c r="AB225" s="198"/>
      <c r="AC225" s="198"/>
      <c r="AD225" s="198"/>
      <c r="AE225" s="198"/>
      <c r="AF225" s="198"/>
      <c r="AG225" s="198"/>
      <c r="AH225" s="198"/>
      <c r="AI225" s="197">
        <f>IF(D212="","",COUNTIF(D225:AH225,"●"))</f>
        <v>0</v>
      </c>
      <c r="AJ225" s="198">
        <f>IF(D212="","",31-COUNTIF(D214:AH214,"")-COUNTIF(D214:AH214,"休")-COUNTIF(D225:AI225,"/"))</f>
        <v>28</v>
      </c>
      <c r="AK225" s="199">
        <f>IF(D212="","",IFERROR(AI225/AJ225,""))</f>
        <v>0</v>
      </c>
      <c r="AL225" s="298" t="str" cm="1">
        <f t="array" ref="AL225">_xlfn.IFS(OR(D212="",AJ225=0),"",
      COUNTIFS(D214:AH214,"日",D225:AH225,"")+COUNTIFS(D214:AH214,"日",D225:AH225,"●")+COUNTIFS(D214:AH214,"土",D225:AH225,"")+COUNTIFS(D214:AH214,"土",D225:AH225,"●")&lt;=COUNTIF(D225:AH225,"●"),"○",
        AI225/AJ225&gt;=2/7,"○",
         TRUE,"NG")</f>
        <v>NG</v>
      </c>
      <c r="AN225" s="197">
        <f>IF(D212="","",AN210+AI225)</f>
        <v>0</v>
      </c>
      <c r="AO225" s="198">
        <f>IF(D212="","",AO210+AJ225)</f>
        <v>413</v>
      </c>
      <c r="AP225" s="199">
        <f t="shared" si="15"/>
        <v>0</v>
      </c>
      <c r="AQ225" s="302" t="str">
        <f>IF(D212="","",IF(D227="",IF(AN225/AO225&gt;=2/7,"OK","NG"),"-"))</f>
        <v>-</v>
      </c>
      <c r="AR225" s="222"/>
      <c r="AS225" s="222"/>
      <c r="AT225" s="222"/>
      <c r="AU225" s="222"/>
      <c r="AV225" s="222"/>
      <c r="AW225" s="222"/>
      <c r="AX225" s="222"/>
      <c r="AY225" s="222"/>
      <c r="AZ225" s="222"/>
      <c r="BA225" s="222"/>
      <c r="BB225" s="222"/>
      <c r="BC225" s="222"/>
      <c r="BD225" s="222"/>
      <c r="BE225" s="222"/>
      <c r="BF225" s="222"/>
      <c r="BG225" s="222"/>
      <c r="BH225" s="222"/>
      <c r="BI225" s="222"/>
      <c r="BJ225" s="222"/>
      <c r="BK225" s="222"/>
      <c r="BL225" s="222"/>
      <c r="BM225" s="222"/>
      <c r="BN225" s="222"/>
      <c r="BO225" s="222"/>
      <c r="BP225" s="222"/>
      <c r="BQ225" s="222"/>
      <c r="BR225" s="188"/>
    </row>
    <row r="226" spans="2:70" ht="18" customHeight="1" thickBot="1">
      <c r="AQ226" s="195"/>
      <c r="AR226" s="195"/>
      <c r="AS226" s="195"/>
      <c r="AT226" s="195"/>
      <c r="AU226" s="195"/>
      <c r="AV226" s="195"/>
      <c r="AW226" s="195"/>
      <c r="AX226" s="195"/>
      <c r="AY226" s="195"/>
      <c r="AZ226" s="195"/>
      <c r="BA226" s="195"/>
      <c r="BB226" s="195"/>
      <c r="BC226" s="195"/>
      <c r="BD226" s="195"/>
      <c r="BE226" s="195"/>
      <c r="BF226" s="195"/>
      <c r="BG226" s="195"/>
      <c r="BH226" s="195"/>
      <c r="BI226" s="195"/>
      <c r="BJ226" s="195"/>
      <c r="BK226" s="195"/>
      <c r="BL226" s="195"/>
      <c r="BM226" s="195"/>
      <c r="BN226" s="195"/>
      <c r="BO226" s="195"/>
      <c r="BP226" s="195"/>
      <c r="BQ226" s="195"/>
      <c r="BR226" s="200"/>
    </row>
    <row r="227" spans="2:70" ht="16.899999999999999" customHeight="1">
      <c r="C227" s="183" t="str">
        <f>IF(D227="","","月")</f>
        <v>月</v>
      </c>
      <c r="D227" s="689">
        <f>IFERROR(IF(EOMONTH(D212,0)+1&gt;$K$5,"",EOMONTH(D212,0)+1),"")</f>
        <v>46266</v>
      </c>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0"/>
      <c r="AI227" s="691" t="str">
        <f>IF(D227="","","月単位")</f>
        <v>月単位</v>
      </c>
      <c r="AJ227" s="692"/>
      <c r="AK227" s="692"/>
      <c r="AL227" s="693"/>
      <c r="AM227" s="694"/>
      <c r="AN227" s="706" t="str">
        <f>IF(D227="","","累計")</f>
        <v>累計</v>
      </c>
      <c r="AO227" s="707"/>
      <c r="AP227" s="707"/>
      <c r="AQ227" s="708"/>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c r="BM227" s="293"/>
      <c r="BN227" s="293"/>
      <c r="BO227" s="293"/>
      <c r="BP227" s="293"/>
      <c r="BQ227" s="293"/>
    </row>
    <row r="228" spans="2:70" ht="15" customHeight="1">
      <c r="C228" s="184" t="str">
        <f>IF(D227="","","日")</f>
        <v>日</v>
      </c>
      <c r="D228" s="185" cm="1">
        <f t="array" ref="D228">_xlfn.IFS($D227="","",
  $D227+COLUMN(D228)-COLUMN($C228)-1&gt;$K$5,"",
   $D227+COLUMN(D228)-COLUMN($C228)-1&gt;=EOMONTH($D227,0)+1,"",
    TRUE,$D227+COLUMN(D228)-COLUMN($C228)-1)</f>
        <v>46266</v>
      </c>
      <c r="E228" s="185" cm="1">
        <f t="array" ref="E228">_xlfn.IFS($D227="","",
  $D227+COLUMN(E228)-COLUMN($C228)-1&gt;$K$5,"",
   $D227+COLUMN(E228)-COLUMN($C228)-1&gt;=EOMONTH($D227,0)+1,"",
    TRUE,$D227+COLUMN(E228)-COLUMN($C228)-1)</f>
        <v>46267</v>
      </c>
      <c r="F228" s="185" cm="1">
        <f t="array" ref="F228">_xlfn.IFS($D227="","",
  $D227+COLUMN(F228)-COLUMN($C228)-1&gt;$K$5,"",
   $D227+COLUMN(F228)-COLUMN($C228)-1&gt;=EOMONTH($D227,0)+1,"",
    TRUE,$D227+COLUMN(F228)-COLUMN($C228)-1)</f>
        <v>46268</v>
      </c>
      <c r="G228" s="185" cm="1">
        <f t="array" ref="G228">_xlfn.IFS($D227="","",
  $D227+COLUMN(G228)-COLUMN($C228)-1&gt;$K$5,"",
   $D227+COLUMN(G228)-COLUMN($C228)-1&gt;=EOMONTH($D227,0)+1,"",
    TRUE,$D227+COLUMN(G228)-COLUMN($C228)-1)</f>
        <v>46269</v>
      </c>
      <c r="H228" s="185" cm="1">
        <f t="array" ref="H228">_xlfn.IFS($D227="","",
  $D227+COLUMN(H228)-COLUMN($C228)-1&gt;$K$5,"",
   $D227+COLUMN(H228)-COLUMN($C228)-1&gt;=EOMONTH($D227,0)+1,"",
    TRUE,$D227+COLUMN(H228)-COLUMN($C228)-1)</f>
        <v>46270</v>
      </c>
      <c r="I228" s="185" cm="1">
        <f t="array" ref="I228">_xlfn.IFS($D227="","",
  $D227+COLUMN(I228)-COLUMN($C228)-1&gt;$K$5,"",
   $D227+COLUMN(I228)-COLUMN($C228)-1&gt;=EOMONTH($D227,0)+1,"",
    TRUE,$D227+COLUMN(I228)-COLUMN($C228)-1)</f>
        <v>46271</v>
      </c>
      <c r="J228" s="185" cm="1">
        <f t="array" ref="J228">_xlfn.IFS($D227="","",
  $D227+COLUMN(J228)-COLUMN($C228)-1&gt;$K$5,"",
   $D227+COLUMN(J228)-COLUMN($C228)-1&gt;=EOMONTH($D227,0)+1,"",
    TRUE,$D227+COLUMN(J228)-COLUMN($C228)-1)</f>
        <v>46272</v>
      </c>
      <c r="K228" s="185" cm="1">
        <f t="array" ref="K228">_xlfn.IFS($D227="","",
  $D227+COLUMN(K228)-COLUMN($C228)-1&gt;$K$5,"",
   $D227+COLUMN(K228)-COLUMN($C228)-1&gt;=EOMONTH($D227,0)+1,"",
    TRUE,$D227+COLUMN(K228)-COLUMN($C228)-1)</f>
        <v>46273</v>
      </c>
      <c r="L228" s="185" cm="1">
        <f t="array" ref="L228">_xlfn.IFS($D227="","",
  $D227+COLUMN(L228)-COLUMN($C228)-1&gt;$K$5,"",
   $D227+COLUMN(L228)-COLUMN($C228)-1&gt;=EOMONTH($D227,0)+1,"",
    TRUE,$D227+COLUMN(L228)-COLUMN($C228)-1)</f>
        <v>46274</v>
      </c>
      <c r="M228" s="185" cm="1">
        <f t="array" ref="M228">_xlfn.IFS($D227="","",
  $D227+COLUMN(M228)-COLUMN($C228)-1&gt;$K$5,"",
   $D227+COLUMN(M228)-COLUMN($C228)-1&gt;=EOMONTH($D227,0)+1,"",
    TRUE,$D227+COLUMN(M228)-COLUMN($C228)-1)</f>
        <v>46275</v>
      </c>
      <c r="N228" s="185" cm="1">
        <f t="array" ref="N228">_xlfn.IFS($D227="","",
  $D227+COLUMN(N228)-COLUMN($C228)-1&gt;$K$5,"",
   $D227+COLUMN(N228)-COLUMN($C228)-1&gt;=EOMONTH($D227,0)+1,"",
    TRUE,$D227+COLUMN(N228)-COLUMN($C228)-1)</f>
        <v>46276</v>
      </c>
      <c r="O228" s="185" cm="1">
        <f t="array" ref="O228">_xlfn.IFS($D227="","",
  $D227+COLUMN(O228)-COLUMN($C228)-1&gt;$K$5,"",
   $D227+COLUMN(O228)-COLUMN($C228)-1&gt;=EOMONTH($D227,0)+1,"",
    TRUE,$D227+COLUMN(O228)-COLUMN($C228)-1)</f>
        <v>46277</v>
      </c>
      <c r="P228" s="185" cm="1">
        <f t="array" ref="P228">_xlfn.IFS($D227="","",
  $D227+COLUMN(P228)-COLUMN($C228)-1&gt;$K$5,"",
   $D227+COLUMN(P228)-COLUMN($C228)-1&gt;=EOMONTH($D227,0)+1,"",
    TRUE,$D227+COLUMN(P228)-COLUMN($C228)-1)</f>
        <v>46278</v>
      </c>
      <c r="Q228" s="185" cm="1">
        <f t="array" ref="Q228">_xlfn.IFS($D227="","",
  $D227+COLUMN(Q228)-COLUMN($C228)-1&gt;$K$5,"",
   $D227+COLUMN(Q228)-COLUMN($C228)-1&gt;=EOMONTH($D227,0)+1,"",
    TRUE,$D227+COLUMN(Q228)-COLUMN($C228)-1)</f>
        <v>46279</v>
      </c>
      <c r="R228" s="185" cm="1">
        <f t="array" ref="R228">_xlfn.IFS($D227="","",
  $D227+COLUMN(R228)-COLUMN($C228)-1&gt;$K$5,"",
   $D227+COLUMN(R228)-COLUMN($C228)-1&gt;=EOMONTH($D227,0)+1,"",
    TRUE,$D227+COLUMN(R228)-COLUMN($C228)-1)</f>
        <v>46280</v>
      </c>
      <c r="S228" s="185" cm="1">
        <f t="array" ref="S228">_xlfn.IFS($D227="","",
  $D227+COLUMN(S228)-COLUMN($C228)-1&gt;$K$5,"",
   $D227+COLUMN(S228)-COLUMN($C228)-1&gt;=EOMONTH($D227,0)+1,"",
    TRUE,$D227+COLUMN(S228)-COLUMN($C228)-1)</f>
        <v>46281</v>
      </c>
      <c r="T228" s="185" cm="1">
        <f t="array" ref="T228">_xlfn.IFS($D227="","",
  $D227+COLUMN(T228)-COLUMN($C228)-1&gt;$K$5,"",
   $D227+COLUMN(T228)-COLUMN($C228)-1&gt;=EOMONTH($D227,0)+1,"",
    TRUE,$D227+COLUMN(T228)-COLUMN($C228)-1)</f>
        <v>46282</v>
      </c>
      <c r="U228" s="185" cm="1">
        <f t="array" ref="U228">_xlfn.IFS($D227="","",
  $D227+COLUMN(U228)-COLUMN($C228)-1&gt;$K$5,"",
   $D227+COLUMN(U228)-COLUMN($C228)-1&gt;=EOMONTH($D227,0)+1,"",
    TRUE,$D227+COLUMN(U228)-COLUMN($C228)-1)</f>
        <v>46283</v>
      </c>
      <c r="V228" s="185" cm="1">
        <f t="array" ref="V228">_xlfn.IFS($D227="","",
  $D227+COLUMN(V228)-COLUMN($C228)-1&gt;$K$5,"",
   $D227+COLUMN(V228)-COLUMN($C228)-1&gt;=EOMONTH($D227,0)+1,"",
    TRUE,$D227+COLUMN(V228)-COLUMN($C228)-1)</f>
        <v>46284</v>
      </c>
      <c r="W228" s="185" cm="1">
        <f t="array" ref="W228">_xlfn.IFS($D227="","",
  $D227+COLUMN(W228)-COLUMN($C228)-1&gt;$K$5,"",
   $D227+COLUMN(W228)-COLUMN($C228)-1&gt;=EOMONTH($D227,0)+1,"",
    TRUE,$D227+COLUMN(W228)-COLUMN($C228)-1)</f>
        <v>46285</v>
      </c>
      <c r="X228" s="185" cm="1">
        <f t="array" ref="X228">_xlfn.IFS($D227="","",
  $D227+COLUMN(X228)-COLUMN($C228)-1&gt;$K$5,"",
   $D227+COLUMN(X228)-COLUMN($C228)-1&gt;=EOMONTH($D227,0)+1,"",
    TRUE,$D227+COLUMN(X228)-COLUMN($C228)-1)</f>
        <v>46286</v>
      </c>
      <c r="Y228" s="185" cm="1">
        <f t="array" ref="Y228">_xlfn.IFS($D227="","",
  $D227+COLUMN(Y228)-COLUMN($C228)-1&gt;$K$5,"",
   $D227+COLUMN(Y228)-COLUMN($C228)-1&gt;=EOMONTH($D227,0)+1,"",
    TRUE,$D227+COLUMN(Y228)-COLUMN($C228)-1)</f>
        <v>46287</v>
      </c>
      <c r="Z228" s="185" cm="1">
        <f t="array" ref="Z228">_xlfn.IFS($D227="","",
  $D227+COLUMN(Z228)-COLUMN($C228)-1&gt;$K$5,"",
   $D227+COLUMN(Z228)-COLUMN($C228)-1&gt;=EOMONTH($D227,0)+1,"",
    TRUE,$D227+COLUMN(Z228)-COLUMN($C228)-1)</f>
        <v>46288</v>
      </c>
      <c r="AA228" s="185" cm="1">
        <f t="array" ref="AA228">_xlfn.IFS($D227="","",
  $D227+COLUMN(AA228)-COLUMN($C228)-1&gt;$K$5,"",
   $D227+COLUMN(AA228)-COLUMN($C228)-1&gt;=EOMONTH($D227,0)+1,"",
    TRUE,$D227+COLUMN(AA228)-COLUMN($C228)-1)</f>
        <v>46289</v>
      </c>
      <c r="AB228" s="185" cm="1">
        <f t="array" ref="AB228">_xlfn.IFS($D227="","",
  $D227+COLUMN(AB228)-COLUMN($C228)-1&gt;$K$5,"",
   $D227+COLUMN(AB228)-COLUMN($C228)-1&gt;=EOMONTH($D227,0)+1,"",
    TRUE,$D227+COLUMN(AB228)-COLUMN($C228)-1)</f>
        <v>46290</v>
      </c>
      <c r="AC228" s="185" cm="1">
        <f t="array" ref="AC228">_xlfn.IFS($D227="","",
  $D227+COLUMN(AC228)-COLUMN($C228)-1&gt;$K$5,"",
   $D227+COLUMN(AC228)-COLUMN($C228)-1&gt;=EOMONTH($D227,0)+1,"",
    TRUE,$D227+COLUMN(AC228)-COLUMN($C228)-1)</f>
        <v>46291</v>
      </c>
      <c r="AD228" s="185" cm="1">
        <f t="array" ref="AD228">_xlfn.IFS($D227="","",
  $D227+COLUMN(AD228)-COLUMN($C228)-1&gt;$K$5,"",
   $D227+COLUMN(AD228)-COLUMN($C228)-1&gt;=EOMONTH($D227,0)+1,"",
    TRUE,$D227+COLUMN(AD228)-COLUMN($C228)-1)</f>
        <v>46292</v>
      </c>
      <c r="AE228" s="185" cm="1">
        <f t="array" ref="AE228">_xlfn.IFS($D227="","",
  $D227+COLUMN(AE228)-COLUMN($C228)-1&gt;$K$5,"",
   $D227+COLUMN(AE228)-COLUMN($C228)-1&gt;=EOMONTH($D227,0)+1,"",
    TRUE,$D227+COLUMN(AE228)-COLUMN($C228)-1)</f>
        <v>46293</v>
      </c>
      <c r="AF228" s="185" cm="1">
        <f t="array" ref="AF228">_xlfn.IFS($D227="","",
  $D227+COLUMN(AF228)-COLUMN($C228)-1&gt;$K$5,"",
   $D227+COLUMN(AF228)-COLUMN($C228)-1&gt;=EOMONTH($D227,0)+1,"",
    TRUE,$D227+COLUMN(AF228)-COLUMN($C228)-1)</f>
        <v>46294</v>
      </c>
      <c r="AG228" s="185" cm="1">
        <f t="array" ref="AG228">_xlfn.IFS($D227="","",
  $D227+COLUMN(AG228)-COLUMN($C228)-1&gt;$K$5,"",
   $D227+COLUMN(AG228)-COLUMN($C228)-1&gt;=EOMONTH($D227,0)+1,"",
    TRUE,$D227+COLUMN(AG228)-COLUMN($C228)-1)</f>
        <v>46295</v>
      </c>
      <c r="AH228" s="185" t="str" cm="1">
        <f t="array" ref="AH228">_xlfn.IFS($D227="","",
  $D227+COLUMN(AH228)-COLUMN($C228)-1&gt;$K$5,"",
   $D227+COLUMN(AH228)-COLUMN($C228)-1&gt;=EOMONTH($D227,0)+1,"",
    TRUE,$D227+COLUMN(AH228)-COLUMN($C228)-1)</f>
        <v/>
      </c>
      <c r="AI228" s="709" t="str">
        <f>IF(D227="","","閉所日数計")</f>
        <v>閉所日数計</v>
      </c>
      <c r="AJ228" s="710" t="str">
        <f>IF(D227="","","対象日数計")</f>
        <v>対象日数計</v>
      </c>
      <c r="AK228" s="710" t="str">
        <f>IF(D227="","","現場閉所率")</f>
        <v>現場閉所率</v>
      </c>
      <c r="AL228" s="711" t="str">
        <f>IF(D227="","","達成状況")</f>
        <v>達成状況</v>
      </c>
      <c r="AM228" s="695"/>
      <c r="AN228" s="696" t="str">
        <f>IF(D227="","","閉所日数計")</f>
        <v>閉所日数計</v>
      </c>
      <c r="AO228" s="699" t="str">
        <f>IF(D227="","","対象日数計")</f>
        <v>対象日数計</v>
      </c>
      <c r="AP228" s="699" t="str">
        <f>IF(D227="","","現場閉所率")</f>
        <v>現場閉所率</v>
      </c>
      <c r="AQ228" s="712" t="str" cm="1">
        <f t="array" ref="AQ228">_xlfn.IFS(D227="","",D242="","達成状況",TRUE,"-")</f>
        <v>-</v>
      </c>
      <c r="AR228" s="300"/>
      <c r="AS228" s="300"/>
      <c r="AT228" s="300"/>
      <c r="AU228" s="300"/>
      <c r="AV228" s="300"/>
      <c r="AW228" s="300"/>
      <c r="AX228" s="300"/>
      <c r="AY228" s="300"/>
      <c r="AZ228" s="300"/>
      <c r="BA228" s="300"/>
      <c r="BB228" s="300"/>
      <c r="BC228" s="300"/>
      <c r="BD228" s="300"/>
      <c r="BE228" s="300"/>
      <c r="BF228" s="300"/>
      <c r="BG228" s="300"/>
      <c r="BH228" s="300"/>
      <c r="BI228" s="300"/>
      <c r="BJ228" s="300"/>
      <c r="BK228" s="300"/>
      <c r="BL228" s="300"/>
      <c r="BM228" s="300"/>
      <c r="BN228" s="300"/>
      <c r="BO228" s="300"/>
      <c r="BP228" s="300"/>
      <c r="BQ228" s="300"/>
    </row>
    <row r="229" spans="2:70" ht="15" customHeight="1">
      <c r="C229" s="184" t="str">
        <f>IF(D227="","","曜日")</f>
        <v>曜日</v>
      </c>
      <c r="D229" s="187" t="str" cm="1">
        <f t="array" ref="D229">_xlfn.IFS(D228="","",COUNTIF(休み,D228)&gt;0,"休",OR(WEEKDAY(D228)=1,WEEKDAY(D228)=7),TEXT(D228,"aaa"),COUNTIF(祝日,D228)&gt;0,"祝",TRUE,TEXT(D228,"aaa"))</f>
        <v>火</v>
      </c>
      <c r="E229" s="187" t="str" cm="1">
        <f t="array" ref="E229">_xlfn.IFS(E228="","",COUNTIF(休み,E228)&gt;0,"休",OR(WEEKDAY(E228)=1,WEEKDAY(E228)=7),TEXT(E228,"aaa"),COUNTIF(祝日,E228)&gt;0,"祝",TRUE,TEXT(E228,"aaa"))</f>
        <v>水</v>
      </c>
      <c r="F229" s="187" t="str" cm="1">
        <f t="array" ref="F229">_xlfn.IFS(F228="","",COUNTIF(休み,F228)&gt;0,"休",OR(WEEKDAY(F228)=1,WEEKDAY(F228)=7),TEXT(F228,"aaa"),COUNTIF(祝日,F228)&gt;0,"祝",TRUE,TEXT(F228,"aaa"))</f>
        <v>木</v>
      </c>
      <c r="G229" s="187" t="str" cm="1">
        <f t="array" ref="G229">_xlfn.IFS(G228="","",COUNTIF(休み,G228)&gt;0,"休",OR(WEEKDAY(G228)=1,WEEKDAY(G228)=7),TEXT(G228,"aaa"),COUNTIF(祝日,G228)&gt;0,"祝",TRUE,TEXT(G228,"aaa"))</f>
        <v>金</v>
      </c>
      <c r="H229" s="187" t="str" cm="1">
        <f t="array" ref="H229">_xlfn.IFS(H228="","",COUNTIF(休み,H228)&gt;0,"休",OR(WEEKDAY(H228)=1,WEEKDAY(H228)=7),TEXT(H228,"aaa"),COUNTIF(祝日,H228)&gt;0,"祝",TRUE,TEXT(H228,"aaa"))</f>
        <v>土</v>
      </c>
      <c r="I229" s="187" t="str" cm="1">
        <f t="array" ref="I229">_xlfn.IFS(I228="","",COUNTIF(休み,I228)&gt;0,"休",OR(WEEKDAY(I228)=1,WEEKDAY(I228)=7),TEXT(I228,"aaa"),COUNTIF(祝日,I228)&gt;0,"祝",TRUE,TEXT(I228,"aaa"))</f>
        <v>日</v>
      </c>
      <c r="J229" s="187" t="str" cm="1">
        <f t="array" ref="J229">_xlfn.IFS(J228="","",COUNTIF(休み,J228)&gt;0,"休",OR(WEEKDAY(J228)=1,WEEKDAY(J228)=7),TEXT(J228,"aaa"),COUNTIF(祝日,J228)&gt;0,"祝",TRUE,TEXT(J228,"aaa"))</f>
        <v>月</v>
      </c>
      <c r="K229" s="187" t="str" cm="1">
        <f t="array" ref="K229">_xlfn.IFS(K228="","",COUNTIF(休み,K228)&gt;0,"休",OR(WEEKDAY(K228)=1,WEEKDAY(K228)=7),TEXT(K228,"aaa"),COUNTIF(祝日,K228)&gt;0,"祝",TRUE,TEXT(K228,"aaa"))</f>
        <v>火</v>
      </c>
      <c r="L229" s="187" t="str" cm="1">
        <f t="array" ref="L229">_xlfn.IFS(L228="","",COUNTIF(休み,L228)&gt;0,"休",OR(WEEKDAY(L228)=1,WEEKDAY(L228)=7),TEXT(L228,"aaa"),COUNTIF(祝日,L228)&gt;0,"祝",TRUE,TEXT(L228,"aaa"))</f>
        <v>水</v>
      </c>
      <c r="M229" s="187" t="str" cm="1">
        <f t="array" ref="M229">_xlfn.IFS(M228="","",COUNTIF(休み,M228)&gt;0,"休",OR(WEEKDAY(M228)=1,WEEKDAY(M228)=7),TEXT(M228,"aaa"),COUNTIF(祝日,M228)&gt;0,"祝",TRUE,TEXT(M228,"aaa"))</f>
        <v>木</v>
      </c>
      <c r="N229" s="187" t="str" cm="1">
        <f t="array" ref="N229">_xlfn.IFS(N228="","",COUNTIF(休み,N228)&gt;0,"休",OR(WEEKDAY(N228)=1,WEEKDAY(N228)=7),TEXT(N228,"aaa"),COUNTIF(祝日,N228)&gt;0,"祝",TRUE,TEXT(N228,"aaa"))</f>
        <v>金</v>
      </c>
      <c r="O229" s="187" t="str" cm="1">
        <f t="array" ref="O229">_xlfn.IFS(O228="","",COUNTIF(休み,O228)&gt;0,"休",OR(WEEKDAY(O228)=1,WEEKDAY(O228)=7),TEXT(O228,"aaa"),COUNTIF(祝日,O228)&gt;0,"祝",TRUE,TEXT(O228,"aaa"))</f>
        <v>土</v>
      </c>
      <c r="P229" s="187" t="str" cm="1">
        <f t="array" ref="P229">_xlfn.IFS(P228="","",COUNTIF(休み,P228)&gt;0,"休",OR(WEEKDAY(P228)=1,WEEKDAY(P228)=7),TEXT(P228,"aaa"),COUNTIF(祝日,P228)&gt;0,"祝",TRUE,TEXT(P228,"aaa"))</f>
        <v>日</v>
      </c>
      <c r="Q229" s="187" t="str" cm="1">
        <f t="array" ref="Q229">_xlfn.IFS(Q228="","",COUNTIF(休み,Q228)&gt;0,"休",OR(WEEKDAY(Q228)=1,WEEKDAY(Q228)=7),TEXT(Q228,"aaa"),COUNTIF(祝日,Q228)&gt;0,"祝",TRUE,TEXT(Q228,"aaa"))</f>
        <v>月</v>
      </c>
      <c r="R229" s="187" t="str" cm="1">
        <f t="array" ref="R229">_xlfn.IFS(R228="","",COUNTIF(休み,R228)&gt;0,"休",OR(WEEKDAY(R228)=1,WEEKDAY(R228)=7),TEXT(R228,"aaa"),COUNTIF(祝日,R228)&gt;0,"祝",TRUE,TEXT(R228,"aaa"))</f>
        <v>火</v>
      </c>
      <c r="S229" s="187" t="str" cm="1">
        <f t="array" ref="S229">_xlfn.IFS(S228="","",COUNTIF(休み,S228)&gt;0,"休",OR(WEEKDAY(S228)=1,WEEKDAY(S228)=7),TEXT(S228,"aaa"),COUNTIF(祝日,S228)&gt;0,"祝",TRUE,TEXT(S228,"aaa"))</f>
        <v>水</v>
      </c>
      <c r="T229" s="187" t="str" cm="1">
        <f t="array" ref="T229">_xlfn.IFS(T228="","",COUNTIF(休み,T228)&gt;0,"休",OR(WEEKDAY(T228)=1,WEEKDAY(T228)=7),TEXT(T228,"aaa"),COUNTIF(祝日,T228)&gt;0,"祝",TRUE,TEXT(T228,"aaa"))</f>
        <v>木</v>
      </c>
      <c r="U229" s="187" t="str" cm="1">
        <f t="array" ref="U229">_xlfn.IFS(U228="","",COUNTIF(休み,U228)&gt;0,"休",OR(WEEKDAY(U228)=1,WEEKDAY(U228)=7),TEXT(U228,"aaa"),COUNTIF(祝日,U228)&gt;0,"祝",TRUE,TEXT(U228,"aaa"))</f>
        <v>金</v>
      </c>
      <c r="V229" s="187" t="str" cm="1">
        <f t="array" ref="V229">_xlfn.IFS(V228="","",COUNTIF(休み,V228)&gt;0,"休",OR(WEEKDAY(V228)=1,WEEKDAY(V228)=7),TEXT(V228,"aaa"),COUNTIF(祝日,V228)&gt;0,"祝",TRUE,TEXT(V228,"aaa"))</f>
        <v>土</v>
      </c>
      <c r="W229" s="187" t="str" cm="1">
        <f t="array" ref="W229">_xlfn.IFS(W228="","",COUNTIF(休み,W228)&gt;0,"休",OR(WEEKDAY(W228)=1,WEEKDAY(W228)=7),TEXT(W228,"aaa"),COUNTIF(祝日,W228)&gt;0,"祝",TRUE,TEXT(W228,"aaa"))</f>
        <v>日</v>
      </c>
      <c r="X229" s="187" t="str" cm="1">
        <f t="array" ref="X229">_xlfn.IFS(X228="","",COUNTIF(休み,X228)&gt;0,"休",OR(WEEKDAY(X228)=1,WEEKDAY(X228)=7),TEXT(X228,"aaa"),COUNTIF(祝日,X228)&gt;0,"祝",TRUE,TEXT(X228,"aaa"))</f>
        <v>祝</v>
      </c>
      <c r="Y229" s="187" t="str" cm="1">
        <f t="array" ref="Y229">_xlfn.IFS(Y228="","",COUNTIF(休み,Y228)&gt;0,"休",OR(WEEKDAY(Y228)=1,WEEKDAY(Y228)=7),TEXT(Y228,"aaa"),COUNTIF(祝日,Y228)&gt;0,"祝",TRUE,TEXT(Y228,"aaa"))</f>
        <v>祝</v>
      </c>
      <c r="Z229" s="187" t="str" cm="1">
        <f t="array" ref="Z229">_xlfn.IFS(Z228="","",COUNTIF(休み,Z228)&gt;0,"休",OR(WEEKDAY(Z228)=1,WEEKDAY(Z228)=7),TEXT(Z228,"aaa"),COUNTIF(祝日,Z228)&gt;0,"祝",TRUE,TEXT(Z228,"aaa"))</f>
        <v>祝</v>
      </c>
      <c r="AA229" s="187" t="str" cm="1">
        <f t="array" ref="AA229">_xlfn.IFS(AA228="","",COUNTIF(休み,AA228)&gt;0,"休",OR(WEEKDAY(AA228)=1,WEEKDAY(AA228)=7),TEXT(AA228,"aaa"),COUNTIF(祝日,AA228)&gt;0,"祝",TRUE,TEXT(AA228,"aaa"))</f>
        <v>木</v>
      </c>
      <c r="AB229" s="187" t="str" cm="1">
        <f t="array" ref="AB229">_xlfn.IFS(AB228="","",COUNTIF(休み,AB228)&gt;0,"休",OR(WEEKDAY(AB228)=1,WEEKDAY(AB228)=7),TEXT(AB228,"aaa"),COUNTIF(祝日,AB228)&gt;0,"祝",TRUE,TEXT(AB228,"aaa"))</f>
        <v>金</v>
      </c>
      <c r="AC229" s="187" t="str" cm="1">
        <f t="array" ref="AC229">_xlfn.IFS(AC228="","",COUNTIF(休み,AC228)&gt;0,"休",OR(WEEKDAY(AC228)=1,WEEKDAY(AC228)=7),TEXT(AC228,"aaa"),COUNTIF(祝日,AC228)&gt;0,"祝",TRUE,TEXT(AC228,"aaa"))</f>
        <v>土</v>
      </c>
      <c r="AD229" s="187" t="str" cm="1">
        <f t="array" ref="AD229">_xlfn.IFS(AD228="","",COUNTIF(休み,AD228)&gt;0,"休",OR(WEEKDAY(AD228)=1,WEEKDAY(AD228)=7),TEXT(AD228,"aaa"),COUNTIF(祝日,AD228)&gt;0,"祝",TRUE,TEXT(AD228,"aaa"))</f>
        <v>日</v>
      </c>
      <c r="AE229" s="187" t="str" cm="1">
        <f t="array" ref="AE229">_xlfn.IFS(AE228="","",COUNTIF(休み,AE228)&gt;0,"休",OR(WEEKDAY(AE228)=1,WEEKDAY(AE228)=7),TEXT(AE228,"aaa"),COUNTIF(祝日,AE228)&gt;0,"祝",TRUE,TEXT(AE228,"aaa"))</f>
        <v>月</v>
      </c>
      <c r="AF229" s="187" t="str" cm="1">
        <f t="array" ref="AF229">_xlfn.IFS(AF228="","",COUNTIF(休み,AF228)&gt;0,"休",OR(WEEKDAY(AF228)=1,WEEKDAY(AF228)=7),TEXT(AF228,"aaa"),COUNTIF(祝日,AF228)&gt;0,"祝",TRUE,TEXT(AF228,"aaa"))</f>
        <v>火</v>
      </c>
      <c r="AG229" s="187" t="str" cm="1">
        <f t="array" ref="AG229">_xlfn.IFS(AG228="","",COUNTIF(休み,AG228)&gt;0,"休",OR(WEEKDAY(AG228)=1,WEEKDAY(AG228)=7),TEXT(AG228,"aaa"),COUNTIF(祝日,AG228)&gt;0,"祝",TRUE,TEXT(AG228,"aaa"))</f>
        <v>水</v>
      </c>
      <c r="AH229" s="187" t="str" cm="1">
        <f t="array" ref="AH229">_xlfn.IFS(AH228="","",COUNTIF(休み,AH228)&gt;0,"休",OR(WEEKDAY(AH228)=1,WEEKDAY(AH228)=7),TEXT(AH228,"aaa"),COUNTIF(祝日,AH228)&gt;0,"祝",TRUE,TEXT(AH228,"aaa"))</f>
        <v/>
      </c>
      <c r="AI229" s="709"/>
      <c r="AJ229" s="710"/>
      <c r="AK229" s="710"/>
      <c r="AL229" s="711"/>
      <c r="AM229" s="695"/>
      <c r="AN229" s="697"/>
      <c r="AO229" s="700"/>
      <c r="AP229" s="700"/>
      <c r="AQ229" s="713"/>
      <c r="AR229" s="300"/>
      <c r="AS229" s="300"/>
      <c r="AT229" s="300"/>
      <c r="AU229" s="300"/>
      <c r="AV229" s="300"/>
      <c r="AW229" s="300"/>
      <c r="AX229" s="300"/>
      <c r="AY229" s="300"/>
      <c r="AZ229" s="300"/>
      <c r="BA229" s="300"/>
      <c r="BB229" s="300"/>
      <c r="BC229" s="300"/>
      <c r="BD229" s="300"/>
      <c r="BE229" s="300"/>
      <c r="BF229" s="300"/>
      <c r="BG229" s="300"/>
      <c r="BH229" s="300"/>
      <c r="BI229" s="300"/>
      <c r="BJ229" s="300"/>
      <c r="BK229" s="300"/>
      <c r="BL229" s="300"/>
      <c r="BM229" s="300"/>
      <c r="BN229" s="300"/>
      <c r="BO229" s="300"/>
      <c r="BP229" s="300"/>
      <c r="BQ229" s="300"/>
      <c r="BR229" s="188"/>
    </row>
    <row r="230" spans="2:70" s="192" customFormat="1" ht="60" customHeight="1" thickBot="1">
      <c r="B230" s="305" t="s">
        <v>465</v>
      </c>
      <c r="C230" s="272" t="str">
        <f>IF(D227="","","行事")</f>
        <v>行事</v>
      </c>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7"/>
      <c r="AI230" s="696"/>
      <c r="AJ230" s="699"/>
      <c r="AK230" s="699"/>
      <c r="AL230" s="702"/>
      <c r="AM230" s="695"/>
      <c r="AN230" s="697"/>
      <c r="AO230" s="700"/>
      <c r="AP230" s="700"/>
      <c r="AQ230" s="713"/>
      <c r="AR230" s="300"/>
      <c r="AS230" s="300"/>
      <c r="AT230" s="300"/>
      <c r="AU230" s="300"/>
      <c r="AV230" s="300"/>
      <c r="AW230" s="300"/>
      <c r="AX230" s="300"/>
      <c r="AY230" s="300"/>
      <c r="AZ230" s="300"/>
      <c r="BA230" s="300"/>
      <c r="BB230" s="300"/>
      <c r="BC230" s="300"/>
      <c r="BD230" s="300"/>
      <c r="BE230" s="300"/>
      <c r="BF230" s="300"/>
      <c r="BG230" s="300"/>
      <c r="BH230" s="300"/>
      <c r="BI230" s="300"/>
      <c r="BJ230" s="300"/>
      <c r="BK230" s="300"/>
      <c r="BL230" s="300"/>
      <c r="BM230" s="300"/>
      <c r="BN230" s="300"/>
      <c r="BO230" s="300"/>
      <c r="BP230" s="300"/>
      <c r="BQ230" s="300"/>
      <c r="BR230" s="191"/>
    </row>
    <row r="231" spans="2:70" s="195" customFormat="1" ht="15" customHeight="1">
      <c r="B231" s="719" t="str">
        <f>IF(D227="","",IF($B$21="","",$B$21))</f>
        <v/>
      </c>
      <c r="C231" s="183" t="str">
        <f>IF(D227="","","計画")</f>
        <v>計画</v>
      </c>
      <c r="D231" s="308"/>
      <c r="E231" s="308"/>
      <c r="F231" s="308"/>
      <c r="G231" s="308"/>
      <c r="H231" s="308"/>
      <c r="I231" s="308"/>
      <c r="J231" s="308"/>
      <c r="K231" s="308"/>
      <c r="L231" s="308"/>
      <c r="M231" s="308"/>
      <c r="N231" s="308"/>
      <c r="O231" s="308"/>
      <c r="P231" s="308"/>
      <c r="Q231" s="308"/>
      <c r="R231" s="308"/>
      <c r="S231" s="308"/>
      <c r="T231" s="308"/>
      <c r="U231" s="308"/>
      <c r="V231" s="308"/>
      <c r="W231" s="308"/>
      <c r="X231" s="308"/>
      <c r="Y231" s="308"/>
      <c r="Z231" s="308"/>
      <c r="AA231" s="308"/>
      <c r="AB231" s="308"/>
      <c r="AC231" s="308"/>
      <c r="AD231" s="308"/>
      <c r="AE231" s="308"/>
      <c r="AF231" s="308"/>
      <c r="AG231" s="308"/>
      <c r="AH231" s="308"/>
      <c r="AI231" s="183">
        <f>IF(D227="","",COUNTIF(D231:AH231,"○"))</f>
        <v>0</v>
      </c>
      <c r="AJ231" s="308">
        <f>IF(D227="","",31-COUNTIF(D229:AH229,"")-COUNTIF(D229:AH229,"休")-COUNTIF(D231:AI231,"/"))</f>
        <v>30</v>
      </c>
      <c r="AK231" s="310">
        <f>IF(D227="","",IFERROR(AI231/AJ231,""))</f>
        <v>0</v>
      </c>
      <c r="AL231" s="311" t="str" cm="1">
        <f t="array" ref="AL231">_xlfn.IFS(OR(D227="",AJ231=0),"",
      COUNTIFS(D229:AH229,"日",D231:AH231,"")+COUNTIFS(D229:AH229,"日",D231:AH231,"○")+COUNTIFS(D229:AH229,"土",D231:AH231,"")+COUNTIFS(D229:AH229,"土",D231:AH231,"○")&lt;=COUNTIF(D231:AH231,"○"),"○",
        AI231/AJ231&gt;=2/7,"○",
         TRUE,"NG")</f>
        <v>NG</v>
      </c>
      <c r="AN231" s="183">
        <f>IF(D227="","",AN216+AI231)</f>
        <v>0</v>
      </c>
      <c r="AO231" s="308">
        <f>IF(D227="","",AO216+AJ231)</f>
        <v>443</v>
      </c>
      <c r="AP231" s="310">
        <f t="shared" ref="AP231:AP240" si="16">IFERROR(AN231/AO231,"")</f>
        <v>0</v>
      </c>
      <c r="AQ231" s="323" t="str">
        <f>IF(D227="","",IF(D242="",IF(AN231/AO231&gt;=2/7,"OK","NG"),"-"))</f>
        <v>-</v>
      </c>
      <c r="AR231" s="297"/>
      <c r="AS231" s="297"/>
      <c r="AT231" s="297"/>
      <c r="AU231" s="297"/>
      <c r="AV231" s="297"/>
      <c r="AW231" s="297"/>
      <c r="AX231" s="297"/>
      <c r="AY231" s="297"/>
      <c r="AZ231" s="297"/>
      <c r="BA231" s="297"/>
      <c r="BB231" s="297"/>
      <c r="BC231" s="297"/>
      <c r="BD231" s="297"/>
      <c r="BE231" s="297"/>
      <c r="BF231" s="297"/>
      <c r="BG231" s="297"/>
      <c r="BH231" s="297"/>
      <c r="BI231" s="297"/>
      <c r="BJ231" s="297"/>
      <c r="BK231" s="297"/>
      <c r="BL231" s="297"/>
      <c r="BM231" s="297"/>
      <c r="BN231" s="297"/>
      <c r="BO231" s="297"/>
      <c r="BP231" s="297"/>
      <c r="BQ231" s="297"/>
      <c r="BR231" s="196"/>
    </row>
    <row r="232" spans="2:70" s="195" customFormat="1" ht="15" customHeight="1" thickBot="1">
      <c r="B232" s="720"/>
      <c r="C232" s="197" t="str">
        <f>IF(D227="","","実施")</f>
        <v>実施</v>
      </c>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c r="AA232" s="198"/>
      <c r="AB232" s="198"/>
      <c r="AC232" s="198"/>
      <c r="AD232" s="198"/>
      <c r="AE232" s="198"/>
      <c r="AF232" s="198"/>
      <c r="AG232" s="198"/>
      <c r="AH232" s="198"/>
      <c r="AI232" s="197">
        <f>IF(D227="","",COUNTIF(D232:AH232,"●"))</f>
        <v>0</v>
      </c>
      <c r="AJ232" s="198">
        <f>IF(D227="","",31-COUNTIF(D229:AH229,"")-COUNTIF(D229:AH229,"休")-COUNTIF(D232:AI232,"/"))</f>
        <v>30</v>
      </c>
      <c r="AK232" s="199">
        <f>IF(D227="","",IFERROR(AI232/AJ232,""))</f>
        <v>0</v>
      </c>
      <c r="AL232" s="298" t="str" cm="1">
        <f t="array" ref="AL232">_xlfn.IFS(OR(D227="",AJ232=0),"",
      COUNTIFS(D229:AH229,"日",D232:AH232,"")+COUNTIFS(D229:AH229,"日",D232:AH232,"●")+COUNTIFS(D229:AH229,"土",D232:AH232,"")+COUNTIFS(D229:AH229,"土",D232:AH232,"●")&lt;=COUNTIF(D232:AH232,"●"),"○",
        AI232/AJ232&gt;=2/7,"○",
         TRUE,"NG")</f>
        <v>NG</v>
      </c>
      <c r="AN232" s="197">
        <f>IF(D227="","",AN217+AI232)</f>
        <v>0</v>
      </c>
      <c r="AO232" s="198">
        <f>IF(D227="","",AO217+AJ232)</f>
        <v>443</v>
      </c>
      <c r="AP232" s="199">
        <f t="shared" si="16"/>
        <v>0</v>
      </c>
      <c r="AQ232" s="302" t="str">
        <f>IF(D227="","",IF(D242="",IF(AN232/AO232&gt;=2/7,"OK","NG"),"-"))</f>
        <v>-</v>
      </c>
      <c r="AR232" s="222"/>
      <c r="AS232" s="222"/>
      <c r="AT232" s="222"/>
      <c r="AU232" s="222"/>
      <c r="AV232" s="222"/>
      <c r="AW232" s="222"/>
      <c r="AX232" s="222"/>
      <c r="AY232" s="222"/>
      <c r="AZ232" s="222"/>
      <c r="BA232" s="222"/>
      <c r="BB232" s="222"/>
      <c r="BC232" s="222"/>
      <c r="BD232" s="222"/>
      <c r="BE232" s="222"/>
      <c r="BF232" s="222"/>
      <c r="BG232" s="222"/>
      <c r="BH232" s="222"/>
      <c r="BI232" s="222"/>
      <c r="BJ232" s="222"/>
      <c r="BK232" s="222"/>
      <c r="BL232" s="222"/>
      <c r="BM232" s="222"/>
      <c r="BN232" s="222"/>
      <c r="BO232" s="222"/>
      <c r="BP232" s="222"/>
      <c r="BQ232" s="222"/>
      <c r="BR232" s="188"/>
    </row>
    <row r="233" spans="2:70" s="195" customFormat="1" ht="15" customHeight="1">
      <c r="B233" s="719" t="str">
        <f>IF(D227="","",IF($B$23="","",$B$23))</f>
        <v/>
      </c>
      <c r="C233" s="184" t="str">
        <f>IF(D227="","","計画")</f>
        <v>計画</v>
      </c>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c r="AA233" s="193"/>
      <c r="AB233" s="193"/>
      <c r="AC233" s="193"/>
      <c r="AD233" s="193"/>
      <c r="AE233" s="193"/>
      <c r="AF233" s="193"/>
      <c r="AG233" s="193"/>
      <c r="AH233" s="193"/>
      <c r="AI233" s="184">
        <f>IF(D227="","",COUNTIF(D233:AH233,"○"))</f>
        <v>0</v>
      </c>
      <c r="AJ233" s="193">
        <f>IF(D227="","",31-COUNTIF(D229:AH229,"")-COUNTIF(D229:AH229,"休")-COUNTIF(D233:AI233,"/"))</f>
        <v>30</v>
      </c>
      <c r="AK233" s="194">
        <f>IF(D227="","",IFERROR(AI233/AJ233,""))</f>
        <v>0</v>
      </c>
      <c r="AL233" s="295" t="str" cm="1">
        <f t="array" ref="AL233">_xlfn.IFS(OR(D227="",AJ233=0),"",
      COUNTIFS(D229:AH229,"日",D233:AH233,"")+COUNTIFS(D229:AH229,"日",D233:AH233,"○")+COUNTIFS(D229:AH229,"土",D233:AH233,"")+COUNTIFS(D229:AH229,"土",D233:AH233,"○")&lt;=COUNTIF(D233:AH233,"○"),"○",
        AI233/AJ233&gt;=2/7,"○",
         TRUE,"NG")</f>
        <v>NG</v>
      </c>
      <c r="AN233" s="184">
        <f>IF(D227="","",AN218+AI233)</f>
        <v>0</v>
      </c>
      <c r="AO233" s="193">
        <f>IF(D227="","",AO218+AJ233)</f>
        <v>443</v>
      </c>
      <c r="AP233" s="194">
        <f t="shared" si="16"/>
        <v>0</v>
      </c>
      <c r="AQ233" s="301" t="str">
        <f>IF(D227="","",IF(D242="",IF(AN233/AO233&gt;=2/7,"OK","NG"),"-"))</f>
        <v>-</v>
      </c>
      <c r="AR233" s="297"/>
      <c r="AS233" s="297"/>
      <c r="AT233" s="297"/>
      <c r="AU233" s="297"/>
      <c r="AV233" s="297"/>
      <c r="AW233" s="297"/>
      <c r="AX233" s="297"/>
      <c r="AY233" s="297"/>
      <c r="AZ233" s="297"/>
      <c r="BA233" s="297"/>
      <c r="BB233" s="297"/>
      <c r="BC233" s="297"/>
      <c r="BD233" s="297"/>
      <c r="BE233" s="297"/>
      <c r="BF233" s="297"/>
      <c r="BG233" s="297"/>
      <c r="BH233" s="297"/>
      <c r="BI233" s="297"/>
      <c r="BJ233" s="297"/>
      <c r="BK233" s="297"/>
      <c r="BL233" s="297"/>
      <c r="BM233" s="297"/>
      <c r="BN233" s="297"/>
      <c r="BO233" s="297"/>
      <c r="BP233" s="297"/>
      <c r="BQ233" s="297"/>
      <c r="BR233" s="196"/>
    </row>
    <row r="234" spans="2:70" s="195" customFormat="1" ht="15" customHeight="1" thickBot="1">
      <c r="B234" s="720"/>
      <c r="C234" s="197" t="str">
        <f>IF(D227="","","実施")</f>
        <v>実施</v>
      </c>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c r="AA234" s="198"/>
      <c r="AB234" s="198"/>
      <c r="AC234" s="198"/>
      <c r="AD234" s="198"/>
      <c r="AE234" s="198"/>
      <c r="AF234" s="198"/>
      <c r="AG234" s="198"/>
      <c r="AH234" s="198"/>
      <c r="AI234" s="197">
        <f>IF(D227="","",COUNTIF(D234:AH234,"●"))</f>
        <v>0</v>
      </c>
      <c r="AJ234" s="198">
        <f>IF(D227="","",31-COUNTIF(D229:AH229,"")-COUNTIF(D229:AH229,"休")-COUNTIF(D234:AI234,"/"))</f>
        <v>30</v>
      </c>
      <c r="AK234" s="199">
        <f>IF(D227="","",IFERROR(AI234/AJ234,""))</f>
        <v>0</v>
      </c>
      <c r="AL234" s="298" t="str" cm="1">
        <f t="array" ref="AL234">_xlfn.IFS(OR(D227="",AJ234=0),"",
      COUNTIFS(D229:AH229,"日",D234:AH234,"")+COUNTIFS(D229:AH229,"日",D234:AH234,"●")+COUNTIFS(D229:AH229,"土",D234:AH234,"")+COUNTIFS(D229:AH229,"土",D234:AH234,"●")&lt;=COUNTIF(D234:AH234,"●"),"○",
        AI234/AJ234&gt;=2/7,"○",
         TRUE,"NG")</f>
        <v>NG</v>
      </c>
      <c r="AN234" s="197">
        <f>IF(D227="","",AN219+AI234)</f>
        <v>0</v>
      </c>
      <c r="AO234" s="198">
        <f>IF(D227="","",AO219+AJ234)</f>
        <v>443</v>
      </c>
      <c r="AP234" s="199">
        <f t="shared" si="16"/>
        <v>0</v>
      </c>
      <c r="AQ234" s="302" t="str">
        <f>IF(D227="","",IF(D242="",IF(AN234/AO234&gt;=2/7,"OK","NG"),"-"))</f>
        <v>-</v>
      </c>
      <c r="AR234" s="222"/>
      <c r="AS234" s="222"/>
      <c r="AT234" s="222"/>
      <c r="AU234" s="222"/>
      <c r="AV234" s="222"/>
      <c r="AW234" s="222"/>
      <c r="AX234" s="222"/>
      <c r="AY234" s="222"/>
      <c r="AZ234" s="222"/>
      <c r="BA234" s="222"/>
      <c r="BB234" s="222"/>
      <c r="BC234" s="222"/>
      <c r="BD234" s="222"/>
      <c r="BE234" s="222"/>
      <c r="BF234" s="222"/>
      <c r="BG234" s="222"/>
      <c r="BH234" s="222"/>
      <c r="BI234" s="222"/>
      <c r="BJ234" s="222"/>
      <c r="BK234" s="222"/>
      <c r="BL234" s="222"/>
      <c r="BM234" s="222"/>
      <c r="BN234" s="222"/>
      <c r="BO234" s="222"/>
      <c r="BP234" s="222"/>
      <c r="BQ234" s="222"/>
      <c r="BR234" s="188"/>
    </row>
    <row r="235" spans="2:70" s="195" customFormat="1" ht="15" customHeight="1">
      <c r="B235" s="719" t="str">
        <f>IF(D227="","",IF($B$25="","",$B$25))</f>
        <v/>
      </c>
      <c r="C235" s="184" t="str">
        <f>IF(D227="","","計画")</f>
        <v>計画</v>
      </c>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c r="AA235" s="193"/>
      <c r="AB235" s="193"/>
      <c r="AC235" s="193"/>
      <c r="AD235" s="193"/>
      <c r="AE235" s="193"/>
      <c r="AF235" s="193"/>
      <c r="AG235" s="193"/>
      <c r="AH235" s="193"/>
      <c r="AI235" s="184">
        <f>IF(D227="","",COUNTIF(D235:AH235,"○"))</f>
        <v>0</v>
      </c>
      <c r="AJ235" s="193">
        <f>IF(D227="","",31-COUNTIF(D229:AH229,"")-COUNTIF(D229:AH229,"休")-COUNTIF(D235:AI235,"/"))</f>
        <v>30</v>
      </c>
      <c r="AK235" s="194">
        <f>IF(D227="","",IFERROR(AI235/AJ235,""))</f>
        <v>0</v>
      </c>
      <c r="AL235" s="295" t="str" cm="1">
        <f t="array" ref="AL235">_xlfn.IFS(OR(D227="",AJ235=0),"",
      COUNTIFS(D229:AH229,"日",D235:AH235,"")+COUNTIFS(D229:AH229,"日",D235:AH235,"○")+COUNTIFS(D229:AH229,"土",D235:AH235,"")+COUNTIFS(D229:AH229,"土",D235:AH235,"○")&lt;=COUNTIF(D235:AH235,"○"),"○",
        AI235/AJ235&gt;=2/7,"○",
         TRUE,"NG")</f>
        <v>NG</v>
      </c>
      <c r="AN235" s="184">
        <f>IF(D227="","",AN220+AI235)</f>
        <v>0</v>
      </c>
      <c r="AO235" s="193">
        <f>IF(D227="","",AO220+AJ235)</f>
        <v>443</v>
      </c>
      <c r="AP235" s="194">
        <f t="shared" si="16"/>
        <v>0</v>
      </c>
      <c r="AQ235" s="301" t="str">
        <f>IF(D227="","",IF(D242="",IF(AN235/AO235&gt;=2/7,"OK","NG"),"-"))</f>
        <v>-</v>
      </c>
      <c r="AR235" s="297"/>
      <c r="AS235" s="297"/>
      <c r="AT235" s="297"/>
      <c r="AU235" s="297"/>
      <c r="AV235" s="297"/>
      <c r="AW235" s="297"/>
      <c r="AX235" s="297"/>
      <c r="AY235" s="297"/>
      <c r="AZ235" s="297"/>
      <c r="BA235" s="297"/>
      <c r="BB235" s="297"/>
      <c r="BC235" s="297"/>
      <c r="BD235" s="297"/>
      <c r="BE235" s="297"/>
      <c r="BF235" s="297"/>
      <c r="BG235" s="297"/>
      <c r="BH235" s="297"/>
      <c r="BI235" s="297"/>
      <c r="BJ235" s="297"/>
      <c r="BK235" s="297"/>
      <c r="BL235" s="297"/>
      <c r="BM235" s="297"/>
      <c r="BN235" s="297"/>
      <c r="BO235" s="297"/>
      <c r="BP235" s="297"/>
      <c r="BQ235" s="297"/>
      <c r="BR235" s="196"/>
    </row>
    <row r="236" spans="2:70" s="195" customFormat="1" ht="15" customHeight="1" thickBot="1">
      <c r="B236" s="720"/>
      <c r="C236" s="197" t="str">
        <f>IF(D227="","","実施")</f>
        <v>実施</v>
      </c>
      <c r="D236" s="198"/>
      <c r="E236" s="198"/>
      <c r="F236" s="198"/>
      <c r="G236" s="198"/>
      <c r="H236" s="198"/>
      <c r="I236" s="198"/>
      <c r="J236" s="198"/>
      <c r="K236" s="198"/>
      <c r="L236" s="198"/>
      <c r="M236" s="198"/>
      <c r="N236" s="198"/>
      <c r="O236" s="198"/>
      <c r="P236" s="198"/>
      <c r="Q236" s="198"/>
      <c r="R236" s="198"/>
      <c r="S236" s="198"/>
      <c r="T236" s="198"/>
      <c r="U236" s="198"/>
      <c r="V236" s="198"/>
      <c r="W236" s="198"/>
      <c r="X236" s="198"/>
      <c r="Y236" s="198"/>
      <c r="Z236" s="198"/>
      <c r="AA236" s="198"/>
      <c r="AB236" s="198"/>
      <c r="AC236" s="198"/>
      <c r="AD236" s="198"/>
      <c r="AE236" s="198"/>
      <c r="AF236" s="198"/>
      <c r="AG236" s="198"/>
      <c r="AH236" s="198"/>
      <c r="AI236" s="197">
        <f>IF(D227="","",COUNTIF(D236:AH236,"●"))</f>
        <v>0</v>
      </c>
      <c r="AJ236" s="198">
        <f>IF(D227="","",31-COUNTIF(D229:AH229,"")-COUNTIF(D229:AH229,"休")-COUNTIF(D236:AI236,"/"))</f>
        <v>30</v>
      </c>
      <c r="AK236" s="199">
        <f>IF(D227="","",IFERROR(AI236/AJ236,""))</f>
        <v>0</v>
      </c>
      <c r="AL236" s="298" t="str" cm="1">
        <f t="array" ref="AL236">_xlfn.IFS(OR(D227="",AJ236=0),"",
      COUNTIFS(D229:AH229,"日",D236:AH236,"")+COUNTIFS(D229:AH229,"日",D236:AH236,"●")+COUNTIFS(D229:AH229,"土",D236:AH236,"")+COUNTIFS(D229:AH229,"土",D236:AH236,"●")&lt;=COUNTIF(D236:AH236,"●"),"○",
        AI236/AJ236&gt;=2/7,"○",
         TRUE,"NG")</f>
        <v>NG</v>
      </c>
      <c r="AN236" s="197">
        <f>IF(D227="","",AN221+AI236)</f>
        <v>0</v>
      </c>
      <c r="AO236" s="198">
        <f>IF(D227="","",AO221+AJ236)</f>
        <v>443</v>
      </c>
      <c r="AP236" s="199">
        <f t="shared" si="16"/>
        <v>0</v>
      </c>
      <c r="AQ236" s="302" t="str">
        <f>IF(D227="","",IF(D242="",IF(AN236/AO236&gt;=2/7,"OK","NG"),"-"))</f>
        <v>-</v>
      </c>
      <c r="AR236" s="222"/>
      <c r="AS236" s="222"/>
      <c r="AT236" s="222"/>
      <c r="AU236" s="222"/>
      <c r="AV236" s="222"/>
      <c r="AW236" s="222"/>
      <c r="AX236" s="222"/>
      <c r="AY236" s="222"/>
      <c r="AZ236" s="222"/>
      <c r="BA236" s="222"/>
      <c r="BB236" s="222"/>
      <c r="BC236" s="222"/>
      <c r="BD236" s="222"/>
      <c r="BE236" s="222"/>
      <c r="BF236" s="222"/>
      <c r="BG236" s="222"/>
      <c r="BH236" s="222"/>
      <c r="BI236" s="222"/>
      <c r="BJ236" s="222"/>
      <c r="BK236" s="222"/>
      <c r="BL236" s="222"/>
      <c r="BM236" s="222"/>
      <c r="BN236" s="222"/>
      <c r="BO236" s="222"/>
      <c r="BP236" s="222"/>
      <c r="BQ236" s="222"/>
      <c r="BR236" s="188"/>
    </row>
    <row r="237" spans="2:70" s="195" customFormat="1" ht="15" customHeight="1">
      <c r="B237" s="719" t="str">
        <f>IF(D227="","",IF($B$27="","",$B$27))</f>
        <v/>
      </c>
      <c r="C237" s="184" t="str">
        <f>IF(D227="","","計画")</f>
        <v>計画</v>
      </c>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c r="AA237" s="193"/>
      <c r="AB237" s="193"/>
      <c r="AC237" s="193"/>
      <c r="AD237" s="193"/>
      <c r="AE237" s="193"/>
      <c r="AF237" s="193"/>
      <c r="AG237" s="193"/>
      <c r="AH237" s="193"/>
      <c r="AI237" s="184">
        <f>IF(D227="","",COUNTIF(D237:AH237,"○"))</f>
        <v>0</v>
      </c>
      <c r="AJ237" s="193">
        <f>IF(D227="","",31-COUNTIF(D229:AH229,"")-COUNTIF(D229:AH229,"休")-COUNTIF(D237:AI237,"/"))</f>
        <v>30</v>
      </c>
      <c r="AK237" s="194">
        <f>IF(D227="","",IFERROR(AI237/AJ237,""))</f>
        <v>0</v>
      </c>
      <c r="AL237" s="295" t="str" cm="1">
        <f t="array" ref="AL237">_xlfn.IFS(OR(D227="",AJ237=0),"",
      COUNTIFS(D229:AH229,"日",D237:AH237,"")+COUNTIFS(D229:AH229,"日",D237:AH237,"○")+COUNTIFS(D229:AH229,"土",D237:AH237,"")+COUNTIFS(D229:AH229,"土",D237:AH237,"○")&lt;=COUNTIF(D237:AH237,"○"),"○",
        AI237/AJ237&gt;=2/7,"○",
         TRUE,"NG")</f>
        <v>NG</v>
      </c>
      <c r="AN237" s="184">
        <f>IF(D227="","",AN222+AI237)</f>
        <v>0</v>
      </c>
      <c r="AO237" s="193">
        <f>IF(D227="","",AO222+AJ237)</f>
        <v>443</v>
      </c>
      <c r="AP237" s="194">
        <f t="shared" si="16"/>
        <v>0</v>
      </c>
      <c r="AQ237" s="301" t="str">
        <f>IF(D227="","",IF(D242="",IF(AN237/AO237&gt;=2/7,"OK","NG"),"-"))</f>
        <v>-</v>
      </c>
      <c r="AR237" s="297"/>
      <c r="AS237" s="297"/>
      <c r="AT237" s="297"/>
      <c r="AU237" s="297"/>
      <c r="AV237" s="297"/>
      <c r="AW237" s="297"/>
      <c r="AX237" s="297"/>
      <c r="AY237" s="297"/>
      <c r="AZ237" s="297"/>
      <c r="BA237" s="297"/>
      <c r="BB237" s="297"/>
      <c r="BC237" s="297"/>
      <c r="BD237" s="297"/>
      <c r="BE237" s="297"/>
      <c r="BF237" s="297"/>
      <c r="BG237" s="297"/>
      <c r="BH237" s="297"/>
      <c r="BI237" s="297"/>
      <c r="BJ237" s="297"/>
      <c r="BK237" s="297"/>
      <c r="BL237" s="297"/>
      <c r="BM237" s="297"/>
      <c r="BN237" s="297"/>
      <c r="BO237" s="297"/>
      <c r="BP237" s="297"/>
      <c r="BQ237" s="297"/>
      <c r="BR237" s="196"/>
    </row>
    <row r="238" spans="2:70" s="195" customFormat="1" ht="15" customHeight="1" thickBot="1">
      <c r="B238" s="720"/>
      <c r="C238" s="197" t="str">
        <f>IF(D227="","","実施")</f>
        <v>実施</v>
      </c>
      <c r="D238" s="198"/>
      <c r="E238" s="198"/>
      <c r="F238" s="198"/>
      <c r="G238" s="198"/>
      <c r="H238" s="198"/>
      <c r="I238" s="198"/>
      <c r="J238" s="198"/>
      <c r="K238" s="198"/>
      <c r="L238" s="198"/>
      <c r="M238" s="198"/>
      <c r="N238" s="198"/>
      <c r="O238" s="198"/>
      <c r="P238" s="198"/>
      <c r="Q238" s="198"/>
      <c r="R238" s="198"/>
      <c r="S238" s="198"/>
      <c r="T238" s="198"/>
      <c r="U238" s="198"/>
      <c r="V238" s="198"/>
      <c r="W238" s="198"/>
      <c r="X238" s="198"/>
      <c r="Y238" s="198"/>
      <c r="Z238" s="198"/>
      <c r="AA238" s="198"/>
      <c r="AB238" s="198"/>
      <c r="AC238" s="198"/>
      <c r="AD238" s="198"/>
      <c r="AE238" s="198"/>
      <c r="AF238" s="198"/>
      <c r="AG238" s="198"/>
      <c r="AH238" s="198"/>
      <c r="AI238" s="197">
        <f>IF(D227="","",COUNTIF(D238:AH238,"●"))</f>
        <v>0</v>
      </c>
      <c r="AJ238" s="198">
        <f>IF(D227="","",31-COUNTIF(D229:AH229,"")-COUNTIF(D229:AH229,"休")-COUNTIF(D238:AI238,"/"))</f>
        <v>30</v>
      </c>
      <c r="AK238" s="199">
        <f>IF(D227="","",IFERROR(AI238/AJ238,""))</f>
        <v>0</v>
      </c>
      <c r="AL238" s="298" t="str" cm="1">
        <f t="array" ref="AL238">_xlfn.IFS(OR(D227="",AJ238=0),"",
      COUNTIFS(D229:AH229,"日",D238:AH238,"")+COUNTIFS(D229:AH229,"日",D238:AH238,"●")+COUNTIFS(D229:AH229,"土",D238:AH238,"")+COUNTIFS(D229:AH229,"土",D238:AH238,"●")&lt;=COUNTIF(D238:AH238,"●"),"○",
        AI238/AJ238&gt;=2/7,"○",
         TRUE,"NG")</f>
        <v>NG</v>
      </c>
      <c r="AN238" s="197">
        <f>IF(D227="","",AN223+AI238)</f>
        <v>0</v>
      </c>
      <c r="AO238" s="198">
        <f>IF(D227="","",AO223+AJ238)</f>
        <v>443</v>
      </c>
      <c r="AP238" s="199">
        <f t="shared" si="16"/>
        <v>0</v>
      </c>
      <c r="AQ238" s="302" t="str">
        <f>IF(D227="","",IF(D242="",IF(AN238/AO238&gt;=2/7,"OK","NG"),"-"))</f>
        <v>-</v>
      </c>
      <c r="AR238" s="222"/>
      <c r="AS238" s="222"/>
      <c r="AT238" s="222"/>
      <c r="AU238" s="222"/>
      <c r="AV238" s="222"/>
      <c r="AW238" s="222"/>
      <c r="AX238" s="222"/>
      <c r="AY238" s="222"/>
      <c r="AZ238" s="222"/>
      <c r="BA238" s="222"/>
      <c r="BB238" s="222"/>
      <c r="BC238" s="222"/>
      <c r="BD238" s="222"/>
      <c r="BE238" s="222"/>
      <c r="BF238" s="222"/>
      <c r="BG238" s="222"/>
      <c r="BH238" s="222"/>
      <c r="BI238" s="222"/>
      <c r="BJ238" s="222"/>
      <c r="BK238" s="222"/>
      <c r="BL238" s="222"/>
      <c r="BM238" s="222"/>
      <c r="BN238" s="222"/>
      <c r="BO238" s="222"/>
      <c r="BP238" s="222"/>
      <c r="BQ238" s="222"/>
      <c r="BR238" s="188"/>
    </row>
    <row r="239" spans="2:70" s="195" customFormat="1" ht="15" customHeight="1">
      <c r="B239" s="719" t="str">
        <f>IF(D227="","",IF($B$29="","",$B$29))</f>
        <v/>
      </c>
      <c r="C239" s="184" t="str">
        <f>IF(D227="","","計画")</f>
        <v>計画</v>
      </c>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c r="AA239" s="193"/>
      <c r="AB239" s="193"/>
      <c r="AC239" s="193"/>
      <c r="AD239" s="193"/>
      <c r="AE239" s="193"/>
      <c r="AF239" s="193"/>
      <c r="AG239" s="193"/>
      <c r="AH239" s="193"/>
      <c r="AI239" s="184">
        <f>IF(D227="","",COUNTIF(D239:AH239,"○"))</f>
        <v>0</v>
      </c>
      <c r="AJ239" s="193">
        <f>IF(D227="","",31-COUNTIF(D229:AH229,"")-COUNTIF(D229:AH229,"休")-COUNTIF(D239:AI239,"/"))</f>
        <v>30</v>
      </c>
      <c r="AK239" s="194">
        <f>IF(D227="","",IFERROR(AI239/AJ239,""))</f>
        <v>0</v>
      </c>
      <c r="AL239" s="295" t="str" cm="1">
        <f t="array" ref="AL239">_xlfn.IFS(OR(D227="",AJ239=0),"",
      COUNTIFS(D229:AH229,"日",D239:AH239,"")+COUNTIFS(D229:AH229,"日",D239:AH239,"○")+COUNTIFS(D229:AH229,"土",D239:AH239,"")+COUNTIFS(D229:AH229,"土",D239:AH239,"○")&lt;=COUNTIF(D239:AH239,"○"),"○",
        AI239/AJ239&gt;=2/7,"○",
         TRUE,"NG")</f>
        <v>NG</v>
      </c>
      <c r="AN239" s="184">
        <f>IF(D227="","",AN224+AI239)</f>
        <v>0</v>
      </c>
      <c r="AO239" s="193">
        <f>IF(D227="","",AO224+AJ239)</f>
        <v>443</v>
      </c>
      <c r="AP239" s="194">
        <f t="shared" si="16"/>
        <v>0</v>
      </c>
      <c r="AQ239" s="301" t="str">
        <f>IF(D227="","",IF(D242="",IF(AN239/AO239&gt;=2/7,"OK","NG"),"-"))</f>
        <v>-</v>
      </c>
      <c r="AR239" s="297"/>
      <c r="AS239" s="297"/>
      <c r="AT239" s="297"/>
      <c r="AU239" s="297"/>
      <c r="AV239" s="297"/>
      <c r="AW239" s="297"/>
      <c r="AX239" s="297"/>
      <c r="AY239" s="297"/>
      <c r="AZ239" s="297"/>
      <c r="BA239" s="297"/>
      <c r="BB239" s="297"/>
      <c r="BC239" s="297"/>
      <c r="BD239" s="297"/>
      <c r="BE239" s="297"/>
      <c r="BF239" s="297"/>
      <c r="BG239" s="297"/>
      <c r="BH239" s="297"/>
      <c r="BI239" s="297"/>
      <c r="BJ239" s="297"/>
      <c r="BK239" s="297"/>
      <c r="BL239" s="297"/>
      <c r="BM239" s="297"/>
      <c r="BN239" s="297"/>
      <c r="BO239" s="297"/>
      <c r="BP239" s="297"/>
      <c r="BQ239" s="297"/>
      <c r="BR239" s="196"/>
    </row>
    <row r="240" spans="2:70" s="195" customFormat="1" ht="15" customHeight="1" thickBot="1">
      <c r="B240" s="720"/>
      <c r="C240" s="197" t="str">
        <f>IF(D227="","","実施")</f>
        <v>実施</v>
      </c>
      <c r="D240" s="198"/>
      <c r="E240" s="198"/>
      <c r="F240" s="198"/>
      <c r="G240" s="198"/>
      <c r="H240" s="198"/>
      <c r="I240" s="198"/>
      <c r="J240" s="198"/>
      <c r="K240" s="198"/>
      <c r="L240" s="198"/>
      <c r="M240" s="198"/>
      <c r="N240" s="198"/>
      <c r="O240" s="198"/>
      <c r="P240" s="198"/>
      <c r="Q240" s="198"/>
      <c r="R240" s="198"/>
      <c r="S240" s="198"/>
      <c r="T240" s="198"/>
      <c r="U240" s="198"/>
      <c r="V240" s="198"/>
      <c r="W240" s="198"/>
      <c r="X240" s="198"/>
      <c r="Y240" s="198"/>
      <c r="Z240" s="198"/>
      <c r="AA240" s="198"/>
      <c r="AB240" s="198"/>
      <c r="AC240" s="198"/>
      <c r="AD240" s="198"/>
      <c r="AE240" s="198"/>
      <c r="AF240" s="198"/>
      <c r="AG240" s="198"/>
      <c r="AH240" s="198"/>
      <c r="AI240" s="197">
        <f>IF(D227="","",COUNTIF(D240:AH240,"●"))</f>
        <v>0</v>
      </c>
      <c r="AJ240" s="198">
        <f>IF(D227="","",31-COUNTIF(D229:AH229,"")-COUNTIF(D229:AH229,"休")-COUNTIF(D240:AI240,"/"))</f>
        <v>30</v>
      </c>
      <c r="AK240" s="199">
        <f>IF(D227="","",IFERROR(AI240/AJ240,""))</f>
        <v>0</v>
      </c>
      <c r="AL240" s="298" t="str" cm="1">
        <f t="array" ref="AL240">_xlfn.IFS(OR(D227="",AJ240=0),"",
      COUNTIFS(D229:AH229,"日",D240:AH240,"")+COUNTIFS(D229:AH229,"日",D240:AH240,"●")+COUNTIFS(D229:AH229,"土",D240:AH240,"")+COUNTIFS(D229:AH229,"土",D240:AH240,"●")&lt;=COUNTIF(D240:AH240,"●"),"○",
        AI240/AJ240&gt;=2/7,"○",
         TRUE,"NG")</f>
        <v>NG</v>
      </c>
      <c r="AN240" s="197">
        <f>IF(D227="","",AN225+AI240)</f>
        <v>0</v>
      </c>
      <c r="AO240" s="198">
        <f>IF(D227="","",AO225+AJ240)</f>
        <v>443</v>
      </c>
      <c r="AP240" s="199">
        <f t="shared" si="16"/>
        <v>0</v>
      </c>
      <c r="AQ240" s="302" t="str">
        <f>IF(D227="","",IF(D242="",IF(AN240/AO240&gt;=2/7,"OK","NG"),"-"))</f>
        <v>-</v>
      </c>
      <c r="AR240" s="222"/>
      <c r="AS240" s="222"/>
      <c r="AT240" s="222"/>
      <c r="AU240" s="222"/>
      <c r="AV240" s="222"/>
      <c r="AW240" s="222"/>
      <c r="AX240" s="222"/>
      <c r="AY240" s="222"/>
      <c r="AZ240" s="222"/>
      <c r="BA240" s="222"/>
      <c r="BB240" s="222"/>
      <c r="BC240" s="222"/>
      <c r="BD240" s="222"/>
      <c r="BE240" s="222"/>
      <c r="BF240" s="222"/>
      <c r="BG240" s="222"/>
      <c r="BH240" s="222"/>
      <c r="BI240" s="222"/>
      <c r="BJ240" s="222"/>
      <c r="BK240" s="222"/>
      <c r="BL240" s="222"/>
      <c r="BM240" s="222"/>
      <c r="BN240" s="222"/>
      <c r="BO240" s="222"/>
      <c r="BP240" s="222"/>
      <c r="BQ240" s="222"/>
      <c r="BR240" s="188"/>
    </row>
    <row r="241" spans="2:70" ht="18" customHeight="1" thickBot="1">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200"/>
    </row>
    <row r="242" spans="2:70" ht="16.899999999999999" customHeight="1">
      <c r="C242" s="183" t="str">
        <f>IF(D242="","","月")</f>
        <v>月</v>
      </c>
      <c r="D242" s="689">
        <f>IFERROR(IF(EOMONTH(D227,0)+1&gt;$K$5,"",EOMONTH(D227,0)+1),"")</f>
        <v>46296</v>
      </c>
      <c r="E242" s="690"/>
      <c r="F242" s="690"/>
      <c r="G242" s="690"/>
      <c r="H242" s="690"/>
      <c r="I242" s="690"/>
      <c r="J242" s="690"/>
      <c r="K242" s="690"/>
      <c r="L242" s="690"/>
      <c r="M242" s="690"/>
      <c r="N242" s="690"/>
      <c r="O242" s="690"/>
      <c r="P242" s="690"/>
      <c r="Q242" s="690"/>
      <c r="R242" s="690"/>
      <c r="S242" s="690"/>
      <c r="T242" s="690"/>
      <c r="U242" s="690"/>
      <c r="V242" s="690"/>
      <c r="W242" s="690"/>
      <c r="X242" s="690"/>
      <c r="Y242" s="690"/>
      <c r="Z242" s="690"/>
      <c r="AA242" s="690"/>
      <c r="AB242" s="690"/>
      <c r="AC242" s="690"/>
      <c r="AD242" s="690"/>
      <c r="AE242" s="690"/>
      <c r="AF242" s="690"/>
      <c r="AG242" s="690"/>
      <c r="AH242" s="690"/>
      <c r="AI242" s="691" t="str">
        <f>IF(D242="","","月単位")</f>
        <v>月単位</v>
      </c>
      <c r="AJ242" s="692"/>
      <c r="AK242" s="692"/>
      <c r="AL242" s="693"/>
      <c r="AM242" s="694"/>
      <c r="AN242" s="706" t="str">
        <f>IF(D242="","","累計")</f>
        <v>累計</v>
      </c>
      <c r="AO242" s="707"/>
      <c r="AP242" s="707"/>
      <c r="AQ242" s="708"/>
      <c r="AR242" s="293"/>
      <c r="AS242" s="293"/>
      <c r="AT242" s="293"/>
      <c r="AU242" s="293"/>
      <c r="AV242" s="293"/>
      <c r="AW242" s="293"/>
      <c r="AX242" s="293"/>
      <c r="AY242" s="293"/>
      <c r="AZ242" s="293"/>
      <c r="BA242" s="293"/>
      <c r="BB242" s="293"/>
      <c r="BC242" s="293"/>
      <c r="BD242" s="293"/>
      <c r="BE242" s="293"/>
      <c r="BF242" s="293"/>
      <c r="BG242" s="293"/>
      <c r="BH242" s="293"/>
      <c r="BI242" s="293"/>
      <c r="BJ242" s="293"/>
      <c r="BK242" s="293"/>
      <c r="BL242" s="293"/>
      <c r="BM242" s="293"/>
      <c r="BN242" s="293"/>
      <c r="BO242" s="293"/>
      <c r="BP242" s="293"/>
      <c r="BQ242" s="293"/>
    </row>
    <row r="243" spans="2:70" ht="15" customHeight="1">
      <c r="C243" s="184" t="str">
        <f>IF(D242="","","日")</f>
        <v>日</v>
      </c>
      <c r="D243" s="185" cm="1">
        <f t="array" ref="D243">_xlfn.IFS($D242="","",
  $D242+COLUMN(D243)-COLUMN($C243)-1&gt;$K$5,"",
   $D242+COLUMN(D243)-COLUMN($C243)-1&gt;=EOMONTH($D242,0)+1,"",
    TRUE,$D242+COLUMN(D243)-COLUMN($C243)-1)</f>
        <v>46296</v>
      </c>
      <c r="E243" s="185" cm="1">
        <f t="array" ref="E243">_xlfn.IFS($D242="","",
  $D242+COLUMN(E243)-COLUMN($C243)-1&gt;$K$5,"",
   $D242+COLUMN(E243)-COLUMN($C243)-1&gt;=EOMONTH($D242,0)+1,"",
    TRUE,$D242+COLUMN(E243)-COLUMN($C243)-1)</f>
        <v>46297</v>
      </c>
      <c r="F243" s="185" cm="1">
        <f t="array" ref="F243">_xlfn.IFS($D242="","",
  $D242+COLUMN(F243)-COLUMN($C243)-1&gt;$K$5,"",
   $D242+COLUMN(F243)-COLUMN($C243)-1&gt;=EOMONTH($D242,0)+1,"",
    TRUE,$D242+COLUMN(F243)-COLUMN($C243)-1)</f>
        <v>46298</v>
      </c>
      <c r="G243" s="185" cm="1">
        <f t="array" ref="G243">_xlfn.IFS($D242="","",
  $D242+COLUMN(G243)-COLUMN($C243)-1&gt;$K$5,"",
   $D242+COLUMN(G243)-COLUMN($C243)-1&gt;=EOMONTH($D242,0)+1,"",
    TRUE,$D242+COLUMN(G243)-COLUMN($C243)-1)</f>
        <v>46299</v>
      </c>
      <c r="H243" s="185" cm="1">
        <f t="array" ref="H243">_xlfn.IFS($D242="","",
  $D242+COLUMN(H243)-COLUMN($C243)-1&gt;$K$5,"",
   $D242+COLUMN(H243)-COLUMN($C243)-1&gt;=EOMONTH($D242,0)+1,"",
    TRUE,$D242+COLUMN(H243)-COLUMN($C243)-1)</f>
        <v>46300</v>
      </c>
      <c r="I243" s="185" cm="1">
        <f t="array" ref="I243">_xlfn.IFS($D242="","",
  $D242+COLUMN(I243)-COLUMN($C243)-1&gt;$K$5,"",
   $D242+COLUMN(I243)-COLUMN($C243)-1&gt;=EOMONTH($D242,0)+1,"",
    TRUE,$D242+COLUMN(I243)-COLUMN($C243)-1)</f>
        <v>46301</v>
      </c>
      <c r="J243" s="185" cm="1">
        <f t="array" ref="J243">_xlfn.IFS($D242="","",
  $D242+COLUMN(J243)-COLUMN($C243)-1&gt;$K$5,"",
   $D242+COLUMN(J243)-COLUMN($C243)-1&gt;=EOMONTH($D242,0)+1,"",
    TRUE,$D242+COLUMN(J243)-COLUMN($C243)-1)</f>
        <v>46302</v>
      </c>
      <c r="K243" s="185" cm="1">
        <f t="array" ref="K243">_xlfn.IFS($D242="","",
  $D242+COLUMN(K243)-COLUMN($C243)-1&gt;$K$5,"",
   $D242+COLUMN(K243)-COLUMN($C243)-1&gt;=EOMONTH($D242,0)+1,"",
    TRUE,$D242+COLUMN(K243)-COLUMN($C243)-1)</f>
        <v>46303</v>
      </c>
      <c r="L243" s="185" cm="1">
        <f t="array" ref="L243">_xlfn.IFS($D242="","",
  $D242+COLUMN(L243)-COLUMN($C243)-1&gt;$K$5,"",
   $D242+COLUMN(L243)-COLUMN($C243)-1&gt;=EOMONTH($D242,0)+1,"",
    TRUE,$D242+COLUMN(L243)-COLUMN($C243)-1)</f>
        <v>46304</v>
      </c>
      <c r="M243" s="185" cm="1">
        <f t="array" ref="M243">_xlfn.IFS($D242="","",
  $D242+COLUMN(M243)-COLUMN($C243)-1&gt;$K$5,"",
   $D242+COLUMN(M243)-COLUMN($C243)-1&gt;=EOMONTH($D242,0)+1,"",
    TRUE,$D242+COLUMN(M243)-COLUMN($C243)-1)</f>
        <v>46305</v>
      </c>
      <c r="N243" s="185" cm="1">
        <f t="array" ref="N243">_xlfn.IFS($D242="","",
  $D242+COLUMN(N243)-COLUMN($C243)-1&gt;$K$5,"",
   $D242+COLUMN(N243)-COLUMN($C243)-1&gt;=EOMONTH($D242,0)+1,"",
    TRUE,$D242+COLUMN(N243)-COLUMN($C243)-1)</f>
        <v>46306</v>
      </c>
      <c r="O243" s="185" cm="1">
        <f t="array" ref="O243">_xlfn.IFS($D242="","",
  $D242+COLUMN(O243)-COLUMN($C243)-1&gt;$K$5,"",
   $D242+COLUMN(O243)-COLUMN($C243)-1&gt;=EOMONTH($D242,0)+1,"",
    TRUE,$D242+COLUMN(O243)-COLUMN($C243)-1)</f>
        <v>46307</v>
      </c>
      <c r="P243" s="185" cm="1">
        <f t="array" ref="P243">_xlfn.IFS($D242="","",
  $D242+COLUMN(P243)-COLUMN($C243)-1&gt;$K$5,"",
   $D242+COLUMN(P243)-COLUMN($C243)-1&gt;=EOMONTH($D242,0)+1,"",
    TRUE,$D242+COLUMN(P243)-COLUMN($C243)-1)</f>
        <v>46308</v>
      </c>
      <c r="Q243" s="185" cm="1">
        <f t="array" ref="Q243">_xlfn.IFS($D242="","",
  $D242+COLUMN(Q243)-COLUMN($C243)-1&gt;$K$5,"",
   $D242+COLUMN(Q243)-COLUMN($C243)-1&gt;=EOMONTH($D242,0)+1,"",
    TRUE,$D242+COLUMN(Q243)-COLUMN($C243)-1)</f>
        <v>46309</v>
      </c>
      <c r="R243" s="185" cm="1">
        <f t="array" ref="R243">_xlfn.IFS($D242="","",
  $D242+COLUMN(R243)-COLUMN($C243)-1&gt;$K$5,"",
   $D242+COLUMN(R243)-COLUMN($C243)-1&gt;=EOMONTH($D242,0)+1,"",
    TRUE,$D242+COLUMN(R243)-COLUMN($C243)-1)</f>
        <v>46310</v>
      </c>
      <c r="S243" s="185" cm="1">
        <f t="array" ref="S243">_xlfn.IFS($D242="","",
  $D242+COLUMN(S243)-COLUMN($C243)-1&gt;$K$5,"",
   $D242+COLUMN(S243)-COLUMN($C243)-1&gt;=EOMONTH($D242,0)+1,"",
    TRUE,$D242+COLUMN(S243)-COLUMN($C243)-1)</f>
        <v>46311</v>
      </c>
      <c r="T243" s="185" cm="1">
        <f t="array" ref="T243">_xlfn.IFS($D242="","",
  $D242+COLUMN(T243)-COLUMN($C243)-1&gt;$K$5,"",
   $D242+COLUMN(T243)-COLUMN($C243)-1&gt;=EOMONTH($D242,0)+1,"",
    TRUE,$D242+COLUMN(T243)-COLUMN($C243)-1)</f>
        <v>46312</v>
      </c>
      <c r="U243" s="185" cm="1">
        <f t="array" ref="U243">_xlfn.IFS($D242="","",
  $D242+COLUMN(U243)-COLUMN($C243)-1&gt;$K$5,"",
   $D242+COLUMN(U243)-COLUMN($C243)-1&gt;=EOMONTH($D242,0)+1,"",
    TRUE,$D242+COLUMN(U243)-COLUMN($C243)-1)</f>
        <v>46313</v>
      </c>
      <c r="V243" s="185" cm="1">
        <f t="array" ref="V243">_xlfn.IFS($D242="","",
  $D242+COLUMN(V243)-COLUMN($C243)-1&gt;$K$5,"",
   $D242+COLUMN(V243)-COLUMN($C243)-1&gt;=EOMONTH($D242,0)+1,"",
    TRUE,$D242+COLUMN(V243)-COLUMN($C243)-1)</f>
        <v>46314</v>
      </c>
      <c r="W243" s="185" cm="1">
        <f t="array" ref="W243">_xlfn.IFS($D242="","",
  $D242+COLUMN(W243)-COLUMN($C243)-1&gt;$K$5,"",
   $D242+COLUMN(W243)-COLUMN($C243)-1&gt;=EOMONTH($D242,0)+1,"",
    TRUE,$D242+COLUMN(W243)-COLUMN($C243)-1)</f>
        <v>46315</v>
      </c>
      <c r="X243" s="185" t="str" cm="1">
        <f t="array" ref="X243">_xlfn.IFS($D242="","",
  $D242+COLUMN(X243)-COLUMN($C243)-1&gt;$K$5,"",
   $D242+COLUMN(X243)-COLUMN($C243)-1&gt;=EOMONTH($D242,0)+1,"",
    TRUE,$D242+COLUMN(X243)-COLUMN($C243)-1)</f>
        <v/>
      </c>
      <c r="Y243" s="185" t="str" cm="1">
        <f t="array" ref="Y243">_xlfn.IFS($D242="","",
  $D242+COLUMN(Y243)-COLUMN($C243)-1&gt;$K$5,"",
   $D242+COLUMN(Y243)-COLUMN($C243)-1&gt;=EOMONTH($D242,0)+1,"",
    TRUE,$D242+COLUMN(Y243)-COLUMN($C243)-1)</f>
        <v/>
      </c>
      <c r="Z243" s="185" t="str" cm="1">
        <f t="array" ref="Z243">_xlfn.IFS($D242="","",
  $D242+COLUMN(Z243)-COLUMN($C243)-1&gt;$K$5,"",
   $D242+COLUMN(Z243)-COLUMN($C243)-1&gt;=EOMONTH($D242,0)+1,"",
    TRUE,$D242+COLUMN(Z243)-COLUMN($C243)-1)</f>
        <v/>
      </c>
      <c r="AA243" s="185" t="str" cm="1">
        <f t="array" ref="AA243">_xlfn.IFS($D242="","",
  $D242+COLUMN(AA243)-COLUMN($C243)-1&gt;$K$5,"",
   $D242+COLUMN(AA243)-COLUMN($C243)-1&gt;=EOMONTH($D242,0)+1,"",
    TRUE,$D242+COLUMN(AA243)-COLUMN($C243)-1)</f>
        <v/>
      </c>
      <c r="AB243" s="185" t="str" cm="1">
        <f t="array" ref="AB243">_xlfn.IFS($D242="","",
  $D242+COLUMN(AB243)-COLUMN($C243)-1&gt;$K$5,"",
   $D242+COLUMN(AB243)-COLUMN($C243)-1&gt;=EOMONTH($D242,0)+1,"",
    TRUE,$D242+COLUMN(AB243)-COLUMN($C243)-1)</f>
        <v/>
      </c>
      <c r="AC243" s="185" t="str" cm="1">
        <f t="array" ref="AC243">_xlfn.IFS($D242="","",
  $D242+COLUMN(AC243)-COLUMN($C243)-1&gt;$K$5,"",
   $D242+COLUMN(AC243)-COLUMN($C243)-1&gt;=EOMONTH($D242,0)+1,"",
    TRUE,$D242+COLUMN(AC243)-COLUMN($C243)-1)</f>
        <v/>
      </c>
      <c r="AD243" s="185" t="str" cm="1">
        <f t="array" ref="AD243">_xlfn.IFS($D242="","",
  $D242+COLUMN(AD243)-COLUMN($C243)-1&gt;$K$5,"",
   $D242+COLUMN(AD243)-COLUMN($C243)-1&gt;=EOMONTH($D242,0)+1,"",
    TRUE,$D242+COLUMN(AD243)-COLUMN($C243)-1)</f>
        <v/>
      </c>
      <c r="AE243" s="185" t="str" cm="1">
        <f t="array" ref="AE243">_xlfn.IFS($D242="","",
  $D242+COLUMN(AE243)-COLUMN($C243)-1&gt;$K$5,"",
   $D242+COLUMN(AE243)-COLUMN($C243)-1&gt;=EOMONTH($D242,0)+1,"",
    TRUE,$D242+COLUMN(AE243)-COLUMN($C243)-1)</f>
        <v/>
      </c>
      <c r="AF243" s="185" t="str" cm="1">
        <f t="array" ref="AF243">_xlfn.IFS($D242="","",
  $D242+COLUMN(AF243)-COLUMN($C243)-1&gt;$K$5,"",
   $D242+COLUMN(AF243)-COLUMN($C243)-1&gt;=EOMONTH($D242,0)+1,"",
    TRUE,$D242+COLUMN(AF243)-COLUMN($C243)-1)</f>
        <v/>
      </c>
      <c r="AG243" s="185" t="str" cm="1">
        <f t="array" ref="AG243">_xlfn.IFS($D242="","",
  $D242+COLUMN(AG243)-COLUMN($C243)-1&gt;$K$5,"",
   $D242+COLUMN(AG243)-COLUMN($C243)-1&gt;=EOMONTH($D242,0)+1,"",
    TRUE,$D242+COLUMN(AG243)-COLUMN($C243)-1)</f>
        <v/>
      </c>
      <c r="AH243" s="185" t="str" cm="1">
        <f t="array" ref="AH243">_xlfn.IFS($D242="","",
  $D242+COLUMN(AH243)-COLUMN($C243)-1&gt;$K$5,"",
   $D242+COLUMN(AH243)-COLUMN($C243)-1&gt;=EOMONTH($D242,0)+1,"",
    TRUE,$D242+COLUMN(AH243)-COLUMN($C243)-1)</f>
        <v/>
      </c>
      <c r="AI243" s="709" t="str">
        <f>IF(D242="","","閉所日数計")</f>
        <v>閉所日数計</v>
      </c>
      <c r="AJ243" s="710" t="str">
        <f>IF(D242="","","対象日数計")</f>
        <v>対象日数計</v>
      </c>
      <c r="AK243" s="710" t="str">
        <f>IF(D242="","","現場閉所率")</f>
        <v>現場閉所率</v>
      </c>
      <c r="AL243" s="711" t="str">
        <f>IF(D242="","","達成状況")</f>
        <v>達成状況</v>
      </c>
      <c r="AM243" s="695"/>
      <c r="AN243" s="696" t="str">
        <f>IF(D242="","","閉所日数計")</f>
        <v>閉所日数計</v>
      </c>
      <c r="AO243" s="699" t="str">
        <f>IF(D242="","","対象日数計")</f>
        <v>対象日数計</v>
      </c>
      <c r="AP243" s="699" t="str">
        <f>IF(D242="","","現場閉所率")</f>
        <v>現場閉所率</v>
      </c>
      <c r="AQ243" s="712" t="str" cm="1">
        <f t="array" ref="AQ243">_xlfn.IFS(D242="","",D257="","達成状況",TRUE,"-")</f>
        <v>達成状況</v>
      </c>
      <c r="AR243" s="300"/>
      <c r="AS243" s="300"/>
      <c r="AT243" s="300"/>
      <c r="AU243" s="300"/>
      <c r="AV243" s="300"/>
      <c r="AW243" s="300"/>
      <c r="AX243" s="300"/>
      <c r="AY243" s="300"/>
      <c r="AZ243" s="300"/>
      <c r="BA243" s="300"/>
      <c r="BB243" s="300"/>
      <c r="BC243" s="300"/>
      <c r="BD243" s="300"/>
      <c r="BE243" s="300"/>
      <c r="BF243" s="300"/>
      <c r="BG243" s="300"/>
      <c r="BH243" s="300"/>
      <c r="BI243" s="300"/>
      <c r="BJ243" s="300"/>
      <c r="BK243" s="300"/>
      <c r="BL243" s="300"/>
      <c r="BM243" s="300"/>
      <c r="BN243" s="300"/>
      <c r="BO243" s="300"/>
      <c r="BP243" s="300"/>
      <c r="BQ243" s="300"/>
    </row>
    <row r="244" spans="2:70" ht="15" customHeight="1">
      <c r="C244" s="184" t="str">
        <f>IF(D242="","","曜日")</f>
        <v>曜日</v>
      </c>
      <c r="D244" s="187" t="str" cm="1">
        <f t="array" ref="D244">_xlfn.IFS(D243="","",COUNTIF(休み,D243)&gt;0,"休",OR(WEEKDAY(D243)=1,WEEKDAY(D243)=7),TEXT(D243,"aaa"),COUNTIF(祝日,D243)&gt;0,"祝",TRUE,TEXT(D243,"aaa"))</f>
        <v>木</v>
      </c>
      <c r="E244" s="187" t="str" cm="1">
        <f t="array" ref="E244">_xlfn.IFS(E243="","",COUNTIF(休み,E243)&gt;0,"休",OR(WEEKDAY(E243)=1,WEEKDAY(E243)=7),TEXT(E243,"aaa"),COUNTIF(祝日,E243)&gt;0,"祝",TRUE,TEXT(E243,"aaa"))</f>
        <v>金</v>
      </c>
      <c r="F244" s="187" t="str" cm="1">
        <f t="array" ref="F244">_xlfn.IFS(F243="","",COUNTIF(休み,F243)&gt;0,"休",OR(WEEKDAY(F243)=1,WEEKDAY(F243)=7),TEXT(F243,"aaa"),COUNTIF(祝日,F243)&gt;0,"祝",TRUE,TEXT(F243,"aaa"))</f>
        <v>土</v>
      </c>
      <c r="G244" s="187" t="str" cm="1">
        <f t="array" ref="G244">_xlfn.IFS(G243="","",COUNTIF(休み,G243)&gt;0,"休",OR(WEEKDAY(G243)=1,WEEKDAY(G243)=7),TEXT(G243,"aaa"),COUNTIF(祝日,G243)&gt;0,"祝",TRUE,TEXT(G243,"aaa"))</f>
        <v>日</v>
      </c>
      <c r="H244" s="187" t="str" cm="1">
        <f t="array" ref="H244">_xlfn.IFS(H243="","",COUNTIF(休み,H243)&gt;0,"休",OR(WEEKDAY(H243)=1,WEEKDAY(H243)=7),TEXT(H243,"aaa"),COUNTIF(祝日,H243)&gt;0,"祝",TRUE,TEXT(H243,"aaa"))</f>
        <v>月</v>
      </c>
      <c r="I244" s="187" t="str" cm="1">
        <f t="array" ref="I244">_xlfn.IFS(I243="","",COUNTIF(休み,I243)&gt;0,"休",OR(WEEKDAY(I243)=1,WEEKDAY(I243)=7),TEXT(I243,"aaa"),COUNTIF(祝日,I243)&gt;0,"祝",TRUE,TEXT(I243,"aaa"))</f>
        <v>火</v>
      </c>
      <c r="J244" s="187" t="str" cm="1">
        <f t="array" ref="J244">_xlfn.IFS(J243="","",COUNTIF(休み,J243)&gt;0,"休",OR(WEEKDAY(J243)=1,WEEKDAY(J243)=7),TEXT(J243,"aaa"),COUNTIF(祝日,J243)&gt;0,"祝",TRUE,TEXT(J243,"aaa"))</f>
        <v>水</v>
      </c>
      <c r="K244" s="187" t="str" cm="1">
        <f t="array" ref="K244">_xlfn.IFS(K243="","",COUNTIF(休み,K243)&gt;0,"休",OR(WEEKDAY(K243)=1,WEEKDAY(K243)=7),TEXT(K243,"aaa"),COUNTIF(祝日,K243)&gt;0,"祝",TRUE,TEXT(K243,"aaa"))</f>
        <v>木</v>
      </c>
      <c r="L244" s="187" t="str" cm="1">
        <f t="array" ref="L244">_xlfn.IFS(L243="","",COUNTIF(休み,L243)&gt;0,"休",OR(WEEKDAY(L243)=1,WEEKDAY(L243)=7),TEXT(L243,"aaa"),COUNTIF(祝日,L243)&gt;0,"祝",TRUE,TEXT(L243,"aaa"))</f>
        <v>金</v>
      </c>
      <c r="M244" s="187" t="str" cm="1">
        <f t="array" ref="M244">_xlfn.IFS(M243="","",COUNTIF(休み,M243)&gt;0,"休",OR(WEEKDAY(M243)=1,WEEKDAY(M243)=7),TEXT(M243,"aaa"),COUNTIF(祝日,M243)&gt;0,"祝",TRUE,TEXT(M243,"aaa"))</f>
        <v>土</v>
      </c>
      <c r="N244" s="187" t="str" cm="1">
        <f t="array" ref="N244">_xlfn.IFS(N243="","",COUNTIF(休み,N243)&gt;0,"休",OR(WEEKDAY(N243)=1,WEEKDAY(N243)=7),TEXT(N243,"aaa"),COUNTIF(祝日,N243)&gt;0,"祝",TRUE,TEXT(N243,"aaa"))</f>
        <v>日</v>
      </c>
      <c r="O244" s="187" t="str" cm="1">
        <f t="array" ref="O244">_xlfn.IFS(O243="","",COUNTIF(休み,O243)&gt;0,"休",OR(WEEKDAY(O243)=1,WEEKDAY(O243)=7),TEXT(O243,"aaa"),COUNTIF(祝日,O243)&gt;0,"祝",TRUE,TEXT(O243,"aaa"))</f>
        <v>祝</v>
      </c>
      <c r="P244" s="187" t="str" cm="1">
        <f t="array" ref="P244">_xlfn.IFS(P243="","",COUNTIF(休み,P243)&gt;0,"休",OR(WEEKDAY(P243)=1,WEEKDAY(P243)=7),TEXT(P243,"aaa"),COUNTIF(祝日,P243)&gt;0,"祝",TRUE,TEXT(P243,"aaa"))</f>
        <v>火</v>
      </c>
      <c r="Q244" s="187" t="str" cm="1">
        <f t="array" ref="Q244">_xlfn.IFS(Q243="","",COUNTIF(休み,Q243)&gt;0,"休",OR(WEEKDAY(Q243)=1,WEEKDAY(Q243)=7),TEXT(Q243,"aaa"),COUNTIF(祝日,Q243)&gt;0,"祝",TRUE,TEXT(Q243,"aaa"))</f>
        <v>水</v>
      </c>
      <c r="R244" s="187" t="str" cm="1">
        <f t="array" ref="R244">_xlfn.IFS(R243="","",COUNTIF(休み,R243)&gt;0,"休",OR(WEEKDAY(R243)=1,WEEKDAY(R243)=7),TEXT(R243,"aaa"),COUNTIF(祝日,R243)&gt;0,"祝",TRUE,TEXT(R243,"aaa"))</f>
        <v>木</v>
      </c>
      <c r="S244" s="187" t="str" cm="1">
        <f t="array" ref="S244">_xlfn.IFS(S243="","",COUNTIF(休み,S243)&gt;0,"休",OR(WEEKDAY(S243)=1,WEEKDAY(S243)=7),TEXT(S243,"aaa"),COUNTIF(祝日,S243)&gt;0,"祝",TRUE,TEXT(S243,"aaa"))</f>
        <v>金</v>
      </c>
      <c r="T244" s="187" t="str" cm="1">
        <f t="array" ref="T244">_xlfn.IFS(T243="","",COUNTIF(休み,T243)&gt;0,"休",OR(WEEKDAY(T243)=1,WEEKDAY(T243)=7),TEXT(T243,"aaa"),COUNTIF(祝日,T243)&gt;0,"祝",TRUE,TEXT(T243,"aaa"))</f>
        <v>土</v>
      </c>
      <c r="U244" s="187" t="str" cm="1">
        <f t="array" ref="U244">_xlfn.IFS(U243="","",COUNTIF(休み,U243)&gt;0,"休",OR(WEEKDAY(U243)=1,WEEKDAY(U243)=7),TEXT(U243,"aaa"),COUNTIF(祝日,U243)&gt;0,"祝",TRUE,TEXT(U243,"aaa"))</f>
        <v>日</v>
      </c>
      <c r="V244" s="187" t="str" cm="1">
        <f t="array" ref="V244">_xlfn.IFS(V243="","",COUNTIF(休み,V243)&gt;0,"休",OR(WEEKDAY(V243)=1,WEEKDAY(V243)=7),TEXT(V243,"aaa"),COUNTIF(祝日,V243)&gt;0,"祝",TRUE,TEXT(V243,"aaa"))</f>
        <v>月</v>
      </c>
      <c r="W244" s="187" t="str" cm="1">
        <f t="array" ref="W244">_xlfn.IFS(W243="","",COUNTIF(休み,W243)&gt;0,"休",OR(WEEKDAY(W243)=1,WEEKDAY(W243)=7),TEXT(W243,"aaa"),COUNTIF(祝日,W243)&gt;0,"祝",TRUE,TEXT(W243,"aaa"))</f>
        <v>火</v>
      </c>
      <c r="X244" s="187" t="str" cm="1">
        <f t="array" ref="X244">_xlfn.IFS(X243="","",COUNTIF(休み,X243)&gt;0,"休",OR(WEEKDAY(X243)=1,WEEKDAY(X243)=7),TEXT(X243,"aaa"),COUNTIF(祝日,X243)&gt;0,"祝",TRUE,TEXT(X243,"aaa"))</f>
        <v/>
      </c>
      <c r="Y244" s="187" t="str" cm="1">
        <f t="array" ref="Y244">_xlfn.IFS(Y243="","",COUNTIF(休み,Y243)&gt;0,"休",OR(WEEKDAY(Y243)=1,WEEKDAY(Y243)=7),TEXT(Y243,"aaa"),COUNTIF(祝日,Y243)&gt;0,"祝",TRUE,TEXT(Y243,"aaa"))</f>
        <v/>
      </c>
      <c r="Z244" s="187" t="str" cm="1">
        <f t="array" ref="Z244">_xlfn.IFS(Z243="","",COUNTIF(休み,Z243)&gt;0,"休",OR(WEEKDAY(Z243)=1,WEEKDAY(Z243)=7),TEXT(Z243,"aaa"),COUNTIF(祝日,Z243)&gt;0,"祝",TRUE,TEXT(Z243,"aaa"))</f>
        <v/>
      </c>
      <c r="AA244" s="187" t="str" cm="1">
        <f t="array" ref="AA244">_xlfn.IFS(AA243="","",COUNTIF(休み,AA243)&gt;0,"休",OR(WEEKDAY(AA243)=1,WEEKDAY(AA243)=7),TEXT(AA243,"aaa"),COUNTIF(祝日,AA243)&gt;0,"祝",TRUE,TEXT(AA243,"aaa"))</f>
        <v/>
      </c>
      <c r="AB244" s="187" t="str" cm="1">
        <f t="array" ref="AB244">_xlfn.IFS(AB243="","",COUNTIF(休み,AB243)&gt;0,"休",OR(WEEKDAY(AB243)=1,WEEKDAY(AB243)=7),TEXT(AB243,"aaa"),COUNTIF(祝日,AB243)&gt;0,"祝",TRUE,TEXT(AB243,"aaa"))</f>
        <v/>
      </c>
      <c r="AC244" s="187" t="str" cm="1">
        <f t="array" ref="AC244">_xlfn.IFS(AC243="","",COUNTIF(休み,AC243)&gt;0,"休",OR(WEEKDAY(AC243)=1,WEEKDAY(AC243)=7),TEXT(AC243,"aaa"),COUNTIF(祝日,AC243)&gt;0,"祝",TRUE,TEXT(AC243,"aaa"))</f>
        <v/>
      </c>
      <c r="AD244" s="187" t="str" cm="1">
        <f t="array" ref="AD244">_xlfn.IFS(AD243="","",COUNTIF(休み,AD243)&gt;0,"休",OR(WEEKDAY(AD243)=1,WEEKDAY(AD243)=7),TEXT(AD243,"aaa"),COUNTIF(祝日,AD243)&gt;0,"祝",TRUE,TEXT(AD243,"aaa"))</f>
        <v/>
      </c>
      <c r="AE244" s="187" t="str" cm="1">
        <f t="array" ref="AE244">_xlfn.IFS(AE243="","",COUNTIF(休み,AE243)&gt;0,"休",OR(WEEKDAY(AE243)=1,WEEKDAY(AE243)=7),TEXT(AE243,"aaa"),COUNTIF(祝日,AE243)&gt;0,"祝",TRUE,TEXT(AE243,"aaa"))</f>
        <v/>
      </c>
      <c r="AF244" s="187" t="str" cm="1">
        <f t="array" ref="AF244">_xlfn.IFS(AF243="","",COUNTIF(休み,AF243)&gt;0,"休",OR(WEEKDAY(AF243)=1,WEEKDAY(AF243)=7),TEXT(AF243,"aaa"),COUNTIF(祝日,AF243)&gt;0,"祝",TRUE,TEXT(AF243,"aaa"))</f>
        <v/>
      </c>
      <c r="AG244" s="187" t="str" cm="1">
        <f t="array" ref="AG244">_xlfn.IFS(AG243="","",COUNTIF(休み,AG243)&gt;0,"休",OR(WEEKDAY(AG243)=1,WEEKDAY(AG243)=7),TEXT(AG243,"aaa"),COUNTIF(祝日,AG243)&gt;0,"祝",TRUE,TEXT(AG243,"aaa"))</f>
        <v/>
      </c>
      <c r="AH244" s="187" t="str" cm="1">
        <f t="array" ref="AH244">_xlfn.IFS(AH243="","",COUNTIF(休み,AH243)&gt;0,"休",OR(WEEKDAY(AH243)=1,WEEKDAY(AH243)=7),TEXT(AH243,"aaa"),COUNTIF(祝日,AH243)&gt;0,"祝",TRUE,TEXT(AH243,"aaa"))</f>
        <v/>
      </c>
      <c r="AI244" s="709"/>
      <c r="AJ244" s="710"/>
      <c r="AK244" s="710"/>
      <c r="AL244" s="711"/>
      <c r="AM244" s="695"/>
      <c r="AN244" s="697"/>
      <c r="AO244" s="700"/>
      <c r="AP244" s="700"/>
      <c r="AQ244" s="713"/>
      <c r="AR244" s="300"/>
      <c r="AS244" s="300"/>
      <c r="AT244" s="300"/>
      <c r="AU244" s="300"/>
      <c r="AV244" s="300"/>
      <c r="AW244" s="300"/>
      <c r="AX244" s="300"/>
      <c r="AY244" s="300"/>
      <c r="AZ244" s="300"/>
      <c r="BA244" s="300"/>
      <c r="BB244" s="300"/>
      <c r="BC244" s="300"/>
      <c r="BD244" s="300"/>
      <c r="BE244" s="300"/>
      <c r="BF244" s="300"/>
      <c r="BG244" s="300"/>
      <c r="BH244" s="300"/>
      <c r="BI244" s="300"/>
      <c r="BJ244" s="300"/>
      <c r="BK244" s="300"/>
      <c r="BL244" s="300"/>
      <c r="BM244" s="300"/>
      <c r="BN244" s="300"/>
      <c r="BO244" s="300"/>
      <c r="BP244" s="300"/>
      <c r="BQ244" s="300"/>
      <c r="BR244" s="188"/>
    </row>
    <row r="245" spans="2:70" s="192" customFormat="1" ht="60" customHeight="1" thickBot="1">
      <c r="B245" s="305" t="s">
        <v>465</v>
      </c>
      <c r="C245" s="272" t="str">
        <f>IF(D242="","","行事")</f>
        <v>行事</v>
      </c>
      <c r="D245" s="306"/>
      <c r="E245" s="306"/>
      <c r="F245" s="306"/>
      <c r="G245" s="306"/>
      <c r="H245" s="306"/>
      <c r="I245" s="306"/>
      <c r="J245" s="306"/>
      <c r="K245" s="306"/>
      <c r="L245" s="306"/>
      <c r="M245" s="306"/>
      <c r="N245" s="306"/>
      <c r="O245" s="306"/>
      <c r="P245" s="306"/>
      <c r="Q245" s="306"/>
      <c r="R245" s="306"/>
      <c r="S245" s="306"/>
      <c r="T245" s="306"/>
      <c r="U245" s="306"/>
      <c r="V245" s="306"/>
      <c r="W245" s="306"/>
      <c r="X245" s="306"/>
      <c r="Y245" s="306"/>
      <c r="Z245" s="306"/>
      <c r="AA245" s="306"/>
      <c r="AB245" s="306"/>
      <c r="AC245" s="306"/>
      <c r="AD245" s="306"/>
      <c r="AE245" s="306"/>
      <c r="AF245" s="306"/>
      <c r="AG245" s="306"/>
      <c r="AH245" s="307"/>
      <c r="AI245" s="696"/>
      <c r="AJ245" s="699"/>
      <c r="AK245" s="699"/>
      <c r="AL245" s="702"/>
      <c r="AM245" s="695"/>
      <c r="AN245" s="697"/>
      <c r="AO245" s="700"/>
      <c r="AP245" s="700"/>
      <c r="AQ245" s="713"/>
      <c r="AR245" s="300"/>
      <c r="AS245" s="300"/>
      <c r="AT245" s="300"/>
      <c r="AU245" s="300"/>
      <c r="AV245" s="300"/>
      <c r="AW245" s="300"/>
      <c r="AX245" s="300"/>
      <c r="AY245" s="300"/>
      <c r="AZ245" s="300"/>
      <c r="BA245" s="300"/>
      <c r="BB245" s="300"/>
      <c r="BC245" s="300"/>
      <c r="BD245" s="300"/>
      <c r="BE245" s="300"/>
      <c r="BF245" s="300"/>
      <c r="BG245" s="300"/>
      <c r="BH245" s="300"/>
      <c r="BI245" s="300"/>
      <c r="BJ245" s="300"/>
      <c r="BK245" s="300"/>
      <c r="BL245" s="300"/>
      <c r="BM245" s="300"/>
      <c r="BN245" s="300"/>
      <c r="BO245" s="300"/>
      <c r="BP245" s="300"/>
      <c r="BQ245" s="300"/>
      <c r="BR245" s="191"/>
    </row>
    <row r="246" spans="2:70" s="195" customFormat="1" ht="15" customHeight="1">
      <c r="B246" s="719" t="str">
        <f>IF(D242="","",IF($B$21="","",$B$21))</f>
        <v/>
      </c>
      <c r="C246" s="183" t="str">
        <f>IF(D242="","","計画")</f>
        <v>計画</v>
      </c>
      <c r="D246" s="308"/>
      <c r="E246" s="308"/>
      <c r="F246" s="308"/>
      <c r="G246" s="308"/>
      <c r="H246" s="308"/>
      <c r="I246" s="308"/>
      <c r="J246" s="308"/>
      <c r="K246" s="308"/>
      <c r="L246" s="308"/>
      <c r="M246" s="308"/>
      <c r="N246" s="308"/>
      <c r="O246" s="308"/>
      <c r="P246" s="308"/>
      <c r="Q246" s="308"/>
      <c r="R246" s="308"/>
      <c r="S246" s="308"/>
      <c r="T246" s="308"/>
      <c r="U246" s="308"/>
      <c r="V246" s="308"/>
      <c r="W246" s="308"/>
      <c r="X246" s="308"/>
      <c r="Y246" s="308"/>
      <c r="Z246" s="308"/>
      <c r="AA246" s="308"/>
      <c r="AB246" s="308"/>
      <c r="AC246" s="308"/>
      <c r="AD246" s="308"/>
      <c r="AE246" s="308"/>
      <c r="AF246" s="308"/>
      <c r="AG246" s="308"/>
      <c r="AH246" s="308"/>
      <c r="AI246" s="183">
        <f>IF(D242="","",COUNTIF(D246:AH246,"○"))</f>
        <v>0</v>
      </c>
      <c r="AJ246" s="308">
        <f>IF(D242="","",31-COUNTIF(D244:AH244,"")-COUNTIF(D244:AH244,"休")-COUNTIF(D246:AI246,"/"))</f>
        <v>20</v>
      </c>
      <c r="AK246" s="310">
        <f>IF(D242="","",IFERROR(AI246/AJ246,""))</f>
        <v>0</v>
      </c>
      <c r="AL246" s="311" t="str" cm="1">
        <f t="array" ref="AL246">_xlfn.IFS(OR(D242="",AJ246=0),"",
      COUNTIFS(D244:AH244,"日",D246:AH246,"")+COUNTIFS(D244:AH244,"日",D246:AH246,"○")+COUNTIFS(D244:AH244,"土",D246:AH246,"")+COUNTIFS(D244:AH244,"土",D246:AH246,"○")&lt;=COUNTIF(D246:AH246,"○"),"○",
        AI246/AJ246&gt;=2/7,"○",
         TRUE,"NG")</f>
        <v>NG</v>
      </c>
      <c r="AN246" s="183">
        <f>IF(D242="","",AN231+AI246)</f>
        <v>0</v>
      </c>
      <c r="AO246" s="308">
        <f>IF(D242="","",AO231+AJ246)</f>
        <v>463</v>
      </c>
      <c r="AP246" s="310">
        <f t="shared" ref="AP246:AP255" si="17">IFERROR(AN246/AO246,"")</f>
        <v>0</v>
      </c>
      <c r="AQ246" s="323" t="str">
        <f>IF(D242="","",IF(D257="",IF(AN246/AO246&gt;=2/7,"OK","NG"),"-"))</f>
        <v>NG</v>
      </c>
      <c r="AR246" s="297"/>
      <c r="AS246" s="297"/>
      <c r="AT246" s="297"/>
      <c r="AU246" s="297"/>
      <c r="AV246" s="297"/>
      <c r="AW246" s="297"/>
      <c r="AX246" s="297"/>
      <c r="AY246" s="297"/>
      <c r="AZ246" s="297"/>
      <c r="BA246" s="297"/>
      <c r="BB246" s="297"/>
      <c r="BC246" s="297"/>
      <c r="BD246" s="297"/>
      <c r="BE246" s="297"/>
      <c r="BF246" s="297"/>
      <c r="BG246" s="297"/>
      <c r="BH246" s="297"/>
      <c r="BI246" s="297"/>
      <c r="BJ246" s="297"/>
      <c r="BK246" s="297"/>
      <c r="BL246" s="297"/>
      <c r="BM246" s="297"/>
      <c r="BN246" s="297"/>
      <c r="BO246" s="297"/>
      <c r="BP246" s="297"/>
      <c r="BQ246" s="297"/>
      <c r="BR246" s="196"/>
    </row>
    <row r="247" spans="2:70" s="195" customFormat="1" ht="15" customHeight="1" thickBot="1">
      <c r="B247" s="720"/>
      <c r="C247" s="197" t="str">
        <f>IF(D242="","","実施")</f>
        <v>実施</v>
      </c>
      <c r="D247" s="198"/>
      <c r="E247" s="198"/>
      <c r="F247" s="198"/>
      <c r="G247" s="198"/>
      <c r="H247" s="198"/>
      <c r="I247" s="198"/>
      <c r="J247" s="198"/>
      <c r="K247" s="198"/>
      <c r="L247" s="198"/>
      <c r="M247" s="198"/>
      <c r="N247" s="198"/>
      <c r="O247" s="198"/>
      <c r="P247" s="198"/>
      <c r="Q247" s="198"/>
      <c r="R247" s="198"/>
      <c r="S247" s="198"/>
      <c r="T247" s="198"/>
      <c r="U247" s="198"/>
      <c r="V247" s="198"/>
      <c r="W247" s="198"/>
      <c r="X247" s="198"/>
      <c r="Y247" s="198"/>
      <c r="Z247" s="198"/>
      <c r="AA247" s="198"/>
      <c r="AB247" s="198"/>
      <c r="AC247" s="198"/>
      <c r="AD247" s="198"/>
      <c r="AE247" s="198"/>
      <c r="AF247" s="198"/>
      <c r="AG247" s="198"/>
      <c r="AH247" s="198"/>
      <c r="AI247" s="197">
        <f>IF(D242="","",COUNTIF(D247:AH247,"●"))</f>
        <v>0</v>
      </c>
      <c r="AJ247" s="198">
        <f>IF(D242="","",31-COUNTIF(D244:AH244,"")-COUNTIF(D244:AH244,"休")-COUNTIF(D247:AI247,"/"))</f>
        <v>20</v>
      </c>
      <c r="AK247" s="199">
        <f>IF(D242="","",IFERROR(AI247/AJ247,""))</f>
        <v>0</v>
      </c>
      <c r="AL247" s="298" t="str" cm="1">
        <f t="array" ref="AL247">_xlfn.IFS(OR(D242="",AJ247=0),"",
      COUNTIFS(D244:AH244,"日",D247:AH247,"")+COUNTIFS(D244:AH244,"日",D247:AH247,"●")+COUNTIFS(D244:AH244,"土",D247:AH247,"")+COUNTIFS(D244:AH244,"土",D247:AH247,"●")&lt;=COUNTIF(D247:AH247,"●"),"○",
        AI247/AJ247&gt;=2/7,"○",
         TRUE,"NG")</f>
        <v>NG</v>
      </c>
      <c r="AN247" s="197">
        <f>IF(D242="","",AN232+AI247)</f>
        <v>0</v>
      </c>
      <c r="AO247" s="198">
        <f>IF(D242="","",AO232+AJ247)</f>
        <v>463</v>
      </c>
      <c r="AP247" s="199">
        <f t="shared" si="17"/>
        <v>0</v>
      </c>
      <c r="AQ247" s="302" t="str">
        <f>IF(D242="","",IF(D257="",IF(AN247/AO247&gt;=2/7,"OK","NG"),"-"))</f>
        <v>NG</v>
      </c>
      <c r="AR247" s="222"/>
      <c r="AS247" s="222"/>
      <c r="AT247" s="222"/>
      <c r="AU247" s="222"/>
      <c r="AV247" s="222"/>
      <c r="AW247" s="222"/>
      <c r="AX247" s="222"/>
      <c r="AY247" s="222"/>
      <c r="AZ247" s="222"/>
      <c r="BA247" s="222"/>
      <c r="BB247" s="222"/>
      <c r="BC247" s="222"/>
      <c r="BD247" s="222"/>
      <c r="BE247" s="222"/>
      <c r="BF247" s="222"/>
      <c r="BG247" s="222"/>
      <c r="BH247" s="222"/>
      <c r="BI247" s="222"/>
      <c r="BJ247" s="222"/>
      <c r="BK247" s="222"/>
      <c r="BL247" s="222"/>
      <c r="BM247" s="222"/>
      <c r="BN247" s="222"/>
      <c r="BO247" s="222"/>
      <c r="BP247" s="222"/>
      <c r="BQ247" s="222"/>
      <c r="BR247" s="188"/>
    </row>
    <row r="248" spans="2:70" s="195" customFormat="1" ht="15" customHeight="1">
      <c r="B248" s="719" t="str">
        <f>IF(D242="","",IF($B$23="","",$B$23))</f>
        <v/>
      </c>
      <c r="C248" s="184" t="str">
        <f>IF(D242="","","計画")</f>
        <v>計画</v>
      </c>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c r="AA248" s="193"/>
      <c r="AB248" s="193"/>
      <c r="AC248" s="193"/>
      <c r="AD248" s="193"/>
      <c r="AE248" s="193"/>
      <c r="AF248" s="193"/>
      <c r="AG248" s="193"/>
      <c r="AH248" s="193"/>
      <c r="AI248" s="184">
        <f>IF(D242="","",COUNTIF(D248:AH248,"○"))</f>
        <v>0</v>
      </c>
      <c r="AJ248" s="193">
        <f>IF(D242="","",31-COUNTIF(D244:AH244,"")-COUNTIF(D244:AH244,"休")-COUNTIF(D248:AI248,"/"))</f>
        <v>20</v>
      </c>
      <c r="AK248" s="194">
        <f>IF(D242="","",IFERROR(AI248/AJ248,""))</f>
        <v>0</v>
      </c>
      <c r="AL248" s="295" t="str" cm="1">
        <f t="array" ref="AL248">_xlfn.IFS(OR(D242="",AJ248=0),"",
      COUNTIFS(D244:AH244,"日",D248:AH248,"")+COUNTIFS(D244:AH244,"日",D248:AH248,"○")+COUNTIFS(D244:AH244,"土",D248:AH248,"")+COUNTIFS(D244:AH244,"土",D248:AH248,"○")&lt;=COUNTIF(D248:AH248,"○"),"○",
        AI248/AJ248&gt;=2/7,"○",
         TRUE,"NG")</f>
        <v>NG</v>
      </c>
      <c r="AN248" s="184">
        <f>IF(D242="","",AN233+AI248)</f>
        <v>0</v>
      </c>
      <c r="AO248" s="193">
        <f>IF(D242="","",AO233+AJ248)</f>
        <v>463</v>
      </c>
      <c r="AP248" s="194">
        <f t="shared" si="17"/>
        <v>0</v>
      </c>
      <c r="AQ248" s="301" t="str">
        <f>IF(D242="","",IF(D257="",IF(AN248/AO248&gt;=2/7,"OK","NG"),"-"))</f>
        <v>NG</v>
      </c>
      <c r="AR248" s="297"/>
      <c r="AS248" s="297"/>
      <c r="AT248" s="297"/>
      <c r="AU248" s="297"/>
      <c r="AV248" s="297"/>
      <c r="AW248" s="297"/>
      <c r="AX248" s="297"/>
      <c r="AY248" s="297"/>
      <c r="AZ248" s="297"/>
      <c r="BA248" s="297"/>
      <c r="BB248" s="297"/>
      <c r="BC248" s="297"/>
      <c r="BD248" s="297"/>
      <c r="BE248" s="297"/>
      <c r="BF248" s="297"/>
      <c r="BG248" s="297"/>
      <c r="BH248" s="297"/>
      <c r="BI248" s="297"/>
      <c r="BJ248" s="297"/>
      <c r="BK248" s="297"/>
      <c r="BL248" s="297"/>
      <c r="BM248" s="297"/>
      <c r="BN248" s="297"/>
      <c r="BO248" s="297"/>
      <c r="BP248" s="297"/>
      <c r="BQ248" s="297"/>
      <c r="BR248" s="196"/>
    </row>
    <row r="249" spans="2:70" s="195" customFormat="1" ht="15" customHeight="1" thickBot="1">
      <c r="B249" s="720"/>
      <c r="C249" s="197" t="str">
        <f>IF(D242="","","実施")</f>
        <v>実施</v>
      </c>
      <c r="D249" s="198"/>
      <c r="E249" s="198"/>
      <c r="F249" s="198"/>
      <c r="G249" s="198"/>
      <c r="H249" s="198"/>
      <c r="I249" s="198"/>
      <c r="J249" s="198"/>
      <c r="K249" s="198"/>
      <c r="L249" s="198"/>
      <c r="M249" s="198"/>
      <c r="N249" s="198"/>
      <c r="O249" s="198"/>
      <c r="P249" s="198"/>
      <c r="Q249" s="198"/>
      <c r="R249" s="198"/>
      <c r="S249" s="198"/>
      <c r="T249" s="198"/>
      <c r="U249" s="198"/>
      <c r="V249" s="198"/>
      <c r="W249" s="198"/>
      <c r="X249" s="198"/>
      <c r="Y249" s="198"/>
      <c r="Z249" s="198"/>
      <c r="AA249" s="198"/>
      <c r="AB249" s="198"/>
      <c r="AC249" s="198"/>
      <c r="AD249" s="198"/>
      <c r="AE249" s="198"/>
      <c r="AF249" s="198"/>
      <c r="AG249" s="198"/>
      <c r="AH249" s="198"/>
      <c r="AI249" s="197">
        <f>IF(D242="","",COUNTIF(D249:AH249,"●"))</f>
        <v>0</v>
      </c>
      <c r="AJ249" s="198">
        <f>IF(D242="","",31-COUNTIF(D244:AH244,"")-COUNTIF(D244:AH244,"休")-COUNTIF(D249:AI249,"/"))</f>
        <v>20</v>
      </c>
      <c r="AK249" s="199">
        <f>IF(D242="","",IFERROR(AI249/AJ249,""))</f>
        <v>0</v>
      </c>
      <c r="AL249" s="298" t="str" cm="1">
        <f t="array" ref="AL249">_xlfn.IFS(OR(D242="",AJ249=0),"",
      COUNTIFS(D244:AH244,"日",D249:AH249,"")+COUNTIFS(D244:AH244,"日",D249:AH249,"●")+COUNTIFS(D244:AH244,"土",D249:AH249,"")+COUNTIFS(D244:AH244,"土",D249:AH249,"●")&lt;=COUNTIF(D249:AH249,"●"),"○",
        AI249/AJ249&gt;=2/7,"○",
         TRUE,"NG")</f>
        <v>NG</v>
      </c>
      <c r="AN249" s="197">
        <f>IF(D242="","",AN234+AI249)</f>
        <v>0</v>
      </c>
      <c r="AO249" s="198">
        <f>IF(D242="","",AO234+AJ249)</f>
        <v>463</v>
      </c>
      <c r="AP249" s="199">
        <f t="shared" si="17"/>
        <v>0</v>
      </c>
      <c r="AQ249" s="302" t="str">
        <f>IF(D242="","",IF(D257="",IF(AN249/AO249&gt;=2/7,"OK","NG"),"-"))</f>
        <v>NG</v>
      </c>
      <c r="AR249" s="222"/>
      <c r="AS249" s="222"/>
      <c r="AT249" s="222"/>
      <c r="AU249" s="222"/>
      <c r="AV249" s="222"/>
      <c r="AW249" s="222"/>
      <c r="AX249" s="222"/>
      <c r="AY249" s="222"/>
      <c r="AZ249" s="222"/>
      <c r="BA249" s="222"/>
      <c r="BB249" s="222"/>
      <c r="BC249" s="222"/>
      <c r="BD249" s="222"/>
      <c r="BE249" s="222"/>
      <c r="BF249" s="222"/>
      <c r="BG249" s="222"/>
      <c r="BH249" s="222"/>
      <c r="BI249" s="222"/>
      <c r="BJ249" s="222"/>
      <c r="BK249" s="222"/>
      <c r="BL249" s="222"/>
      <c r="BM249" s="222"/>
      <c r="BN249" s="222"/>
      <c r="BO249" s="222"/>
      <c r="BP249" s="222"/>
      <c r="BQ249" s="222"/>
      <c r="BR249" s="188"/>
    </row>
    <row r="250" spans="2:70" s="195" customFormat="1" ht="15" customHeight="1">
      <c r="B250" s="719" t="str">
        <f>IF(D242="","",IF($B$25="","",$B$25))</f>
        <v/>
      </c>
      <c r="C250" s="184" t="str">
        <f>IF(D242="","","計画")</f>
        <v>計画</v>
      </c>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c r="AA250" s="193"/>
      <c r="AB250" s="193"/>
      <c r="AC250" s="193"/>
      <c r="AD250" s="193"/>
      <c r="AE250" s="193"/>
      <c r="AF250" s="193"/>
      <c r="AG250" s="193"/>
      <c r="AH250" s="193"/>
      <c r="AI250" s="184">
        <f>IF(D242="","",COUNTIF(D250:AH250,"○"))</f>
        <v>0</v>
      </c>
      <c r="AJ250" s="193">
        <f>IF(D242="","",31-COUNTIF(D244:AH244,"")-COUNTIF(D244:AH244,"休")-COUNTIF(D250:AI250,"/"))</f>
        <v>20</v>
      </c>
      <c r="AK250" s="194">
        <f>IF(D242="","",IFERROR(AI250/AJ250,""))</f>
        <v>0</v>
      </c>
      <c r="AL250" s="295" t="str" cm="1">
        <f t="array" ref="AL250">_xlfn.IFS(OR(D242="",AJ250=0),"",
      COUNTIFS(D244:AH244,"日",D250:AH250,"")+COUNTIFS(D244:AH244,"日",D250:AH250,"○")+COUNTIFS(D244:AH244,"土",D250:AH250,"")+COUNTIFS(D244:AH244,"土",D250:AH250,"○")&lt;=COUNTIF(D250:AH250,"○"),"○",
        AI250/AJ250&gt;=2/7,"○",
         TRUE,"NG")</f>
        <v>NG</v>
      </c>
      <c r="AN250" s="184">
        <f>IF(D242="","",AN235+AI250)</f>
        <v>0</v>
      </c>
      <c r="AO250" s="193">
        <f>IF(D242="","",AO235+AJ250)</f>
        <v>463</v>
      </c>
      <c r="AP250" s="194">
        <f t="shared" si="17"/>
        <v>0</v>
      </c>
      <c r="AQ250" s="301" t="str">
        <f>IF(D242="","",IF(D257="",IF(AN250/AO250&gt;=2/7,"OK","NG"),"-"))</f>
        <v>NG</v>
      </c>
      <c r="AR250" s="297"/>
      <c r="AS250" s="297"/>
      <c r="AT250" s="297"/>
      <c r="AU250" s="297"/>
      <c r="AV250" s="297"/>
      <c r="AW250" s="297"/>
      <c r="AX250" s="297"/>
      <c r="AY250" s="297"/>
      <c r="AZ250" s="297"/>
      <c r="BA250" s="297"/>
      <c r="BB250" s="297"/>
      <c r="BC250" s="297"/>
      <c r="BD250" s="297"/>
      <c r="BE250" s="297"/>
      <c r="BF250" s="297"/>
      <c r="BG250" s="297"/>
      <c r="BH250" s="297"/>
      <c r="BI250" s="297"/>
      <c r="BJ250" s="297"/>
      <c r="BK250" s="297"/>
      <c r="BL250" s="297"/>
      <c r="BM250" s="297"/>
      <c r="BN250" s="297"/>
      <c r="BO250" s="297"/>
      <c r="BP250" s="297"/>
      <c r="BQ250" s="297"/>
      <c r="BR250" s="196"/>
    </row>
    <row r="251" spans="2:70" s="195" customFormat="1" ht="15" customHeight="1" thickBot="1">
      <c r="B251" s="720"/>
      <c r="C251" s="197" t="str">
        <f>IF(D242="","","実施")</f>
        <v>実施</v>
      </c>
      <c r="D251" s="198"/>
      <c r="E251" s="198"/>
      <c r="F251" s="198"/>
      <c r="G251" s="198"/>
      <c r="H251" s="198"/>
      <c r="I251" s="198"/>
      <c r="J251" s="198"/>
      <c r="K251" s="198"/>
      <c r="L251" s="198"/>
      <c r="M251" s="198"/>
      <c r="N251" s="198"/>
      <c r="O251" s="198"/>
      <c r="P251" s="198"/>
      <c r="Q251" s="198"/>
      <c r="R251" s="198"/>
      <c r="S251" s="198"/>
      <c r="T251" s="198"/>
      <c r="U251" s="198"/>
      <c r="V251" s="198"/>
      <c r="W251" s="198"/>
      <c r="X251" s="198"/>
      <c r="Y251" s="198"/>
      <c r="Z251" s="198"/>
      <c r="AA251" s="198"/>
      <c r="AB251" s="198"/>
      <c r="AC251" s="198"/>
      <c r="AD251" s="198"/>
      <c r="AE251" s="198"/>
      <c r="AF251" s="198"/>
      <c r="AG251" s="198"/>
      <c r="AH251" s="198"/>
      <c r="AI251" s="197">
        <f>IF(D242="","",COUNTIF(D251:AH251,"●"))</f>
        <v>0</v>
      </c>
      <c r="AJ251" s="198">
        <f>IF(D242="","",31-COUNTIF(D244:AH244,"")-COUNTIF(D244:AH244,"休")-COUNTIF(D251:AI251,"/"))</f>
        <v>20</v>
      </c>
      <c r="AK251" s="199">
        <f>IF(D242="","",IFERROR(AI251/AJ251,""))</f>
        <v>0</v>
      </c>
      <c r="AL251" s="298" t="str" cm="1">
        <f t="array" ref="AL251">_xlfn.IFS(OR(D242="",AJ251=0),"",
      COUNTIFS(D244:AH244,"日",D251:AH251,"")+COUNTIFS(D244:AH244,"日",D251:AH251,"●")+COUNTIFS(D244:AH244,"土",D251:AH251,"")+COUNTIFS(D244:AH244,"土",D251:AH251,"●")&lt;=COUNTIF(D251:AH251,"●"),"○",
        AI251/AJ251&gt;=2/7,"○",
         TRUE,"NG")</f>
        <v>NG</v>
      </c>
      <c r="AN251" s="197">
        <f>IF(D242="","",AN236+AI251)</f>
        <v>0</v>
      </c>
      <c r="AO251" s="198">
        <f>IF(D242="","",AO236+AJ251)</f>
        <v>463</v>
      </c>
      <c r="AP251" s="199">
        <f t="shared" si="17"/>
        <v>0</v>
      </c>
      <c r="AQ251" s="302" t="str">
        <f>IF(D242="","",IF(D257="",IF(AN251/AO251&gt;=2/7,"OK","NG"),"-"))</f>
        <v>NG</v>
      </c>
      <c r="AR251" s="222"/>
      <c r="AS251" s="222"/>
      <c r="AT251" s="222"/>
      <c r="AU251" s="222"/>
      <c r="AV251" s="222"/>
      <c r="AW251" s="222"/>
      <c r="AX251" s="222"/>
      <c r="AY251" s="222"/>
      <c r="AZ251" s="222"/>
      <c r="BA251" s="222"/>
      <c r="BB251" s="222"/>
      <c r="BC251" s="222"/>
      <c r="BD251" s="222"/>
      <c r="BE251" s="222"/>
      <c r="BF251" s="222"/>
      <c r="BG251" s="222"/>
      <c r="BH251" s="222"/>
      <c r="BI251" s="222"/>
      <c r="BJ251" s="222"/>
      <c r="BK251" s="222"/>
      <c r="BL251" s="222"/>
      <c r="BM251" s="222"/>
      <c r="BN251" s="222"/>
      <c r="BO251" s="222"/>
      <c r="BP251" s="222"/>
      <c r="BQ251" s="222"/>
      <c r="BR251" s="188"/>
    </row>
    <row r="252" spans="2:70" s="195" customFormat="1" ht="15" customHeight="1">
      <c r="B252" s="719" t="str">
        <f>IF(D242="","",IF($B$27="","",$B$27))</f>
        <v/>
      </c>
      <c r="C252" s="184" t="str">
        <f>IF(D242="","","計画")</f>
        <v>計画</v>
      </c>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c r="AA252" s="193"/>
      <c r="AB252" s="193"/>
      <c r="AC252" s="193"/>
      <c r="AD252" s="193"/>
      <c r="AE252" s="193"/>
      <c r="AF252" s="193"/>
      <c r="AG252" s="193"/>
      <c r="AH252" s="193"/>
      <c r="AI252" s="184">
        <f>IF(D242="","",COUNTIF(D252:AH252,"○"))</f>
        <v>0</v>
      </c>
      <c r="AJ252" s="193">
        <f>IF(D242="","",31-COUNTIF(D244:AH244,"")-COUNTIF(D244:AH244,"休")-COUNTIF(D252:AI252,"/"))</f>
        <v>20</v>
      </c>
      <c r="AK252" s="194">
        <f>IF(D242="","",IFERROR(AI252/AJ252,""))</f>
        <v>0</v>
      </c>
      <c r="AL252" s="295" t="str" cm="1">
        <f t="array" ref="AL252">_xlfn.IFS(OR(D242="",AJ252=0),"",
      COUNTIFS(D244:AH244,"日",D252:AH252,"")+COUNTIFS(D244:AH244,"日",D252:AH252,"○")+COUNTIFS(D244:AH244,"土",D252:AH252,"")+COUNTIFS(D244:AH244,"土",D252:AH252,"○")&lt;=COUNTIF(D252:AH252,"○"),"○",
        AI252/AJ252&gt;=2/7,"○",
         TRUE,"NG")</f>
        <v>NG</v>
      </c>
      <c r="AN252" s="184">
        <f>IF(D242="","",AN237+AI252)</f>
        <v>0</v>
      </c>
      <c r="AO252" s="193">
        <f>IF(D242="","",AO237+AJ252)</f>
        <v>463</v>
      </c>
      <c r="AP252" s="194">
        <f t="shared" si="17"/>
        <v>0</v>
      </c>
      <c r="AQ252" s="301" t="str">
        <f>IF(D242="","",IF(D257="",IF(AN252/AO252&gt;=2/7,"OK","NG"),"-"))</f>
        <v>NG</v>
      </c>
      <c r="AR252" s="297"/>
      <c r="AS252" s="297"/>
      <c r="AT252" s="297"/>
      <c r="AU252" s="297"/>
      <c r="AV252" s="297"/>
      <c r="AW252" s="297"/>
      <c r="AX252" s="297"/>
      <c r="AY252" s="297"/>
      <c r="AZ252" s="297"/>
      <c r="BA252" s="297"/>
      <c r="BB252" s="297"/>
      <c r="BC252" s="297"/>
      <c r="BD252" s="297"/>
      <c r="BE252" s="297"/>
      <c r="BF252" s="297"/>
      <c r="BG252" s="297"/>
      <c r="BH252" s="297"/>
      <c r="BI252" s="297"/>
      <c r="BJ252" s="297"/>
      <c r="BK252" s="297"/>
      <c r="BL252" s="297"/>
      <c r="BM252" s="297"/>
      <c r="BN252" s="297"/>
      <c r="BO252" s="297"/>
      <c r="BP252" s="297"/>
      <c r="BQ252" s="297"/>
      <c r="BR252" s="196"/>
    </row>
    <row r="253" spans="2:70" s="195" customFormat="1" ht="15" customHeight="1" thickBot="1">
      <c r="B253" s="720"/>
      <c r="C253" s="197" t="str">
        <f>IF(D242="","","実施")</f>
        <v>実施</v>
      </c>
      <c r="D253" s="198"/>
      <c r="E253" s="198"/>
      <c r="F253" s="198"/>
      <c r="G253" s="198"/>
      <c r="H253" s="198"/>
      <c r="I253" s="198"/>
      <c r="J253" s="198"/>
      <c r="K253" s="198"/>
      <c r="L253" s="198"/>
      <c r="M253" s="198"/>
      <c r="N253" s="198"/>
      <c r="O253" s="198"/>
      <c r="P253" s="198"/>
      <c r="Q253" s="198"/>
      <c r="R253" s="198"/>
      <c r="S253" s="198"/>
      <c r="T253" s="198"/>
      <c r="U253" s="198"/>
      <c r="V253" s="198"/>
      <c r="W253" s="198"/>
      <c r="X253" s="198"/>
      <c r="Y253" s="198"/>
      <c r="Z253" s="198"/>
      <c r="AA253" s="198"/>
      <c r="AB253" s="198"/>
      <c r="AC253" s="198"/>
      <c r="AD253" s="198"/>
      <c r="AE253" s="198"/>
      <c r="AF253" s="198"/>
      <c r="AG253" s="198"/>
      <c r="AH253" s="198"/>
      <c r="AI253" s="197">
        <f>IF(D242="","",COUNTIF(D253:AH253,"●"))</f>
        <v>0</v>
      </c>
      <c r="AJ253" s="198">
        <f>IF(D242="","",31-COUNTIF(D244:AH244,"")-COUNTIF(D244:AH244,"休")-COUNTIF(D253:AI253,"/"))</f>
        <v>20</v>
      </c>
      <c r="AK253" s="199">
        <f>IF(D242="","",IFERROR(AI253/AJ253,""))</f>
        <v>0</v>
      </c>
      <c r="AL253" s="298" t="str" cm="1">
        <f t="array" ref="AL253">_xlfn.IFS(OR(D242="",AJ253=0),"",
      COUNTIFS(D244:AH244,"日",D253:AH253,"")+COUNTIFS(D244:AH244,"日",D253:AH253,"●")+COUNTIFS(D244:AH244,"土",D253:AH253,"")+COUNTIFS(D244:AH244,"土",D253:AH253,"●")&lt;=COUNTIF(D253:AH253,"●"),"○",
        AI253/AJ253&gt;=2/7,"○",
         TRUE,"NG")</f>
        <v>NG</v>
      </c>
      <c r="AN253" s="197">
        <f>IF(D242="","",AN238+AI253)</f>
        <v>0</v>
      </c>
      <c r="AO253" s="198">
        <f>IF(D242="","",AO238+AJ253)</f>
        <v>463</v>
      </c>
      <c r="AP253" s="199">
        <f t="shared" si="17"/>
        <v>0</v>
      </c>
      <c r="AQ253" s="302" t="str">
        <f>IF(D242="","",IF(D257="",IF(AN253/AO253&gt;=2/7,"OK","NG"),"-"))</f>
        <v>NG</v>
      </c>
      <c r="AR253" s="222"/>
      <c r="AS253" s="222"/>
      <c r="AT253" s="222"/>
      <c r="AU253" s="222"/>
      <c r="AV253" s="222"/>
      <c r="AW253" s="222"/>
      <c r="AX253" s="222"/>
      <c r="AY253" s="222"/>
      <c r="AZ253" s="222"/>
      <c r="BA253" s="222"/>
      <c r="BB253" s="222"/>
      <c r="BC253" s="222"/>
      <c r="BD253" s="222"/>
      <c r="BE253" s="222"/>
      <c r="BF253" s="222"/>
      <c r="BG253" s="222"/>
      <c r="BH253" s="222"/>
      <c r="BI253" s="222"/>
      <c r="BJ253" s="222"/>
      <c r="BK253" s="222"/>
      <c r="BL253" s="222"/>
      <c r="BM253" s="222"/>
      <c r="BN253" s="222"/>
      <c r="BO253" s="222"/>
      <c r="BP253" s="222"/>
      <c r="BQ253" s="222"/>
      <c r="BR253" s="188"/>
    </row>
    <row r="254" spans="2:70" s="195" customFormat="1" ht="15" customHeight="1">
      <c r="B254" s="719" t="str">
        <f>IF(D242="","",IF($B$29="","",$B$29))</f>
        <v/>
      </c>
      <c r="C254" s="184" t="str">
        <f>IF(D242="","","計画")</f>
        <v>計画</v>
      </c>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c r="AA254" s="193"/>
      <c r="AB254" s="193"/>
      <c r="AC254" s="193"/>
      <c r="AD254" s="193"/>
      <c r="AE254" s="193"/>
      <c r="AF254" s="193"/>
      <c r="AG254" s="193"/>
      <c r="AH254" s="193"/>
      <c r="AI254" s="184">
        <f>IF(D242="","",COUNTIF(D254:AH254,"○"))</f>
        <v>0</v>
      </c>
      <c r="AJ254" s="193">
        <f>IF(D242="","",31-COUNTIF(D244:AH244,"")-COUNTIF(D244:AH244,"休")-COUNTIF(D254:AI254,"/"))</f>
        <v>20</v>
      </c>
      <c r="AK254" s="194">
        <f>IF(D242="","",IFERROR(AI254/AJ254,""))</f>
        <v>0</v>
      </c>
      <c r="AL254" s="295" t="str" cm="1">
        <f t="array" ref="AL254">_xlfn.IFS(OR(D242="",AJ254=0),"",
      COUNTIFS(D244:AH244,"日",D254:AH254,"")+COUNTIFS(D244:AH244,"日",D254:AH254,"○")+COUNTIFS(D244:AH244,"土",D254:AH254,"")+COUNTIFS(D244:AH244,"土",D254:AH254,"○")&lt;=COUNTIF(D254:AH254,"○"),"○",
        AI254/AJ254&gt;=2/7,"○",
         TRUE,"NG")</f>
        <v>NG</v>
      </c>
      <c r="AN254" s="184">
        <f>IF(D242="","",AN239+AI254)</f>
        <v>0</v>
      </c>
      <c r="AO254" s="193">
        <f>IF(D242="","",AO239+AJ254)</f>
        <v>463</v>
      </c>
      <c r="AP254" s="194">
        <f t="shared" si="17"/>
        <v>0</v>
      </c>
      <c r="AQ254" s="301" t="str">
        <f>IF(D242="","",IF(D257="",IF(AN254/AO254&gt;=2/7,"OK","NG"),"-"))</f>
        <v>NG</v>
      </c>
      <c r="AR254" s="297"/>
      <c r="AS254" s="297"/>
      <c r="AT254" s="297"/>
      <c r="AU254" s="297"/>
      <c r="AV254" s="297"/>
      <c r="AW254" s="297"/>
      <c r="AX254" s="297"/>
      <c r="AY254" s="297"/>
      <c r="AZ254" s="297"/>
      <c r="BA254" s="297"/>
      <c r="BB254" s="297"/>
      <c r="BC254" s="297"/>
      <c r="BD254" s="297"/>
      <c r="BE254" s="297"/>
      <c r="BF254" s="297"/>
      <c r="BG254" s="297"/>
      <c r="BH254" s="297"/>
      <c r="BI254" s="297"/>
      <c r="BJ254" s="297"/>
      <c r="BK254" s="297"/>
      <c r="BL254" s="297"/>
      <c r="BM254" s="297"/>
      <c r="BN254" s="297"/>
      <c r="BO254" s="297"/>
      <c r="BP254" s="297"/>
      <c r="BQ254" s="297"/>
      <c r="BR254" s="196"/>
    </row>
    <row r="255" spans="2:70" s="195" customFormat="1" ht="15" customHeight="1" thickBot="1">
      <c r="B255" s="720"/>
      <c r="C255" s="197" t="str">
        <f>IF(D242="","","実施")</f>
        <v>実施</v>
      </c>
      <c r="D255" s="198"/>
      <c r="E255" s="198"/>
      <c r="F255" s="198"/>
      <c r="G255" s="198"/>
      <c r="H255" s="198"/>
      <c r="I255" s="198"/>
      <c r="J255" s="198"/>
      <c r="K255" s="198"/>
      <c r="L255" s="198"/>
      <c r="M255" s="198"/>
      <c r="N255" s="198"/>
      <c r="O255" s="198"/>
      <c r="P255" s="198"/>
      <c r="Q255" s="198"/>
      <c r="R255" s="198"/>
      <c r="S255" s="198"/>
      <c r="T255" s="198"/>
      <c r="U255" s="198"/>
      <c r="V255" s="198"/>
      <c r="W255" s="198"/>
      <c r="X255" s="198"/>
      <c r="Y255" s="198"/>
      <c r="Z255" s="198"/>
      <c r="AA255" s="198"/>
      <c r="AB255" s="198"/>
      <c r="AC255" s="198"/>
      <c r="AD255" s="198"/>
      <c r="AE255" s="198"/>
      <c r="AF255" s="198"/>
      <c r="AG255" s="198"/>
      <c r="AH255" s="198"/>
      <c r="AI255" s="197">
        <f>IF(D242="","",COUNTIF(D255:AH255,"●"))</f>
        <v>0</v>
      </c>
      <c r="AJ255" s="198">
        <f>IF(D242="","",31-COUNTIF(D244:AH244,"")-COUNTIF(D244:AH244,"休")-COUNTIF(D255:AI255,"/"))</f>
        <v>20</v>
      </c>
      <c r="AK255" s="199">
        <f>IF(D242="","",IFERROR(AI255/AJ255,""))</f>
        <v>0</v>
      </c>
      <c r="AL255" s="298" t="str" cm="1">
        <f t="array" ref="AL255">_xlfn.IFS(OR(D242="",AJ255=0),"",
      COUNTIFS(D244:AH244,"日",D255:AH255,"")+COUNTIFS(D244:AH244,"日",D255:AH255,"●")+COUNTIFS(D244:AH244,"土",D255:AH255,"")+COUNTIFS(D244:AH244,"土",D255:AH255,"●")&lt;=COUNTIF(D255:AH255,"●"),"○",
        AI255/AJ255&gt;=2/7,"○",
         TRUE,"NG")</f>
        <v>NG</v>
      </c>
      <c r="AN255" s="197">
        <f>IF(D242="","",AN240+AI255)</f>
        <v>0</v>
      </c>
      <c r="AO255" s="198">
        <f>IF(D242="","",AO240+AJ255)</f>
        <v>463</v>
      </c>
      <c r="AP255" s="199">
        <f t="shared" si="17"/>
        <v>0</v>
      </c>
      <c r="AQ255" s="302" t="str">
        <f>IF(D242="","",IF(D257="",IF(AN255/AO255&gt;=2/7,"OK","NG"),"-"))</f>
        <v>NG</v>
      </c>
      <c r="AR255" s="222"/>
      <c r="AS255" s="222"/>
      <c r="AT255" s="222"/>
      <c r="AU255" s="222"/>
      <c r="AV255" s="222"/>
      <c r="AW255" s="222"/>
      <c r="AX255" s="222"/>
      <c r="AY255" s="222"/>
      <c r="AZ255" s="222"/>
      <c r="BA255" s="222"/>
      <c r="BB255" s="222"/>
      <c r="BC255" s="222"/>
      <c r="BD255" s="222"/>
      <c r="BE255" s="222"/>
      <c r="BF255" s="222"/>
      <c r="BG255" s="222"/>
      <c r="BH255" s="222"/>
      <c r="BI255" s="222"/>
      <c r="BJ255" s="222"/>
      <c r="BK255" s="222"/>
      <c r="BL255" s="222"/>
      <c r="BM255" s="222"/>
      <c r="BN255" s="222"/>
      <c r="BO255" s="222"/>
      <c r="BP255" s="222"/>
      <c r="BQ255" s="222"/>
      <c r="BR255" s="188"/>
    </row>
    <row r="256" spans="2:70" ht="18" customHeight="1" thickBot="1">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200"/>
    </row>
    <row r="257" spans="2:70" ht="16.899999999999999" customHeight="1">
      <c r="C257" s="183" t="str">
        <f>IF(D257="","","月")</f>
        <v/>
      </c>
      <c r="D257" s="689" t="str">
        <f>IFERROR(IF(EOMONTH(D242,0)+1&gt;$K$5,"",EOMONTH(D242,0)+1),"")</f>
        <v/>
      </c>
      <c r="E257" s="690"/>
      <c r="F257" s="690"/>
      <c r="G257" s="690"/>
      <c r="H257" s="690"/>
      <c r="I257" s="690"/>
      <c r="J257" s="690"/>
      <c r="K257" s="690"/>
      <c r="L257" s="690"/>
      <c r="M257" s="690"/>
      <c r="N257" s="690"/>
      <c r="O257" s="690"/>
      <c r="P257" s="690"/>
      <c r="Q257" s="690"/>
      <c r="R257" s="690"/>
      <c r="S257" s="690"/>
      <c r="T257" s="690"/>
      <c r="U257" s="690"/>
      <c r="V257" s="690"/>
      <c r="W257" s="690"/>
      <c r="X257" s="690"/>
      <c r="Y257" s="690"/>
      <c r="Z257" s="690"/>
      <c r="AA257" s="690"/>
      <c r="AB257" s="690"/>
      <c r="AC257" s="690"/>
      <c r="AD257" s="690"/>
      <c r="AE257" s="690"/>
      <c r="AF257" s="690"/>
      <c r="AG257" s="690"/>
      <c r="AH257" s="690"/>
      <c r="AI257" s="691" t="str">
        <f>IF(D257="","","月単位")</f>
        <v/>
      </c>
      <c r="AJ257" s="692"/>
      <c r="AK257" s="692"/>
      <c r="AL257" s="693"/>
      <c r="AM257" s="694"/>
      <c r="AN257" s="706" t="str">
        <f>IF(D257="","","累計")</f>
        <v/>
      </c>
      <c r="AO257" s="707"/>
      <c r="AP257" s="707"/>
      <c r="AQ257" s="708"/>
      <c r="AR257" s="293"/>
      <c r="AS257" s="293"/>
      <c r="AT257" s="293"/>
      <c r="AU257" s="293"/>
      <c r="AV257" s="293"/>
      <c r="AW257" s="293"/>
      <c r="AX257" s="293"/>
      <c r="AY257" s="293"/>
      <c r="AZ257" s="293"/>
      <c r="BA257" s="293"/>
      <c r="BB257" s="293"/>
      <c r="BC257" s="293"/>
      <c r="BD257" s="293"/>
      <c r="BE257" s="293"/>
      <c r="BF257" s="293"/>
      <c r="BG257" s="293"/>
      <c r="BH257" s="293"/>
      <c r="BI257" s="293"/>
      <c r="BJ257" s="293"/>
      <c r="BK257" s="293"/>
      <c r="BL257" s="293"/>
      <c r="BM257" s="293"/>
      <c r="BN257" s="293"/>
      <c r="BO257" s="293"/>
      <c r="BP257" s="293"/>
      <c r="BQ257" s="293"/>
    </row>
    <row r="258" spans="2:70" ht="15" customHeight="1">
      <c r="C258" s="184" t="str">
        <f>IF(D257="","","日")</f>
        <v/>
      </c>
      <c r="D258" s="185" t="str" cm="1">
        <f t="array" ref="D258">_xlfn.IFS($D257="","",
  $D257+COLUMN(D258)-COLUMN($C258)-1&gt;$K$5,"",
   $D257+COLUMN(D258)-COLUMN($C258)-1&gt;=EOMONTH($D257,0)+1,"",
    TRUE,$D257+COLUMN(D258)-COLUMN($C258)-1)</f>
        <v/>
      </c>
      <c r="E258" s="185" t="str" cm="1">
        <f t="array" ref="E258">_xlfn.IFS($D257="","",
  $D257+COLUMN(E258)-COLUMN($C258)-1&gt;$K$5,"",
   $D257+COLUMN(E258)-COLUMN($C258)-1&gt;=EOMONTH($D257,0)+1,"",
    TRUE,$D257+COLUMN(E258)-COLUMN($C258)-1)</f>
        <v/>
      </c>
      <c r="F258" s="185" t="str" cm="1">
        <f t="array" ref="F258">_xlfn.IFS($D257="","",
  $D257+COLUMN(F258)-COLUMN($C258)-1&gt;$K$5,"",
   $D257+COLUMN(F258)-COLUMN($C258)-1&gt;=EOMONTH($D257,0)+1,"",
    TRUE,$D257+COLUMN(F258)-COLUMN($C258)-1)</f>
        <v/>
      </c>
      <c r="G258" s="185" t="str" cm="1">
        <f t="array" ref="G258">_xlfn.IFS($D257="","",
  $D257+COLUMN(G258)-COLUMN($C258)-1&gt;$K$5,"",
   $D257+COLUMN(G258)-COLUMN($C258)-1&gt;=EOMONTH($D257,0)+1,"",
    TRUE,$D257+COLUMN(G258)-COLUMN($C258)-1)</f>
        <v/>
      </c>
      <c r="H258" s="185" t="str" cm="1">
        <f t="array" ref="H258">_xlfn.IFS($D257="","",
  $D257+COLUMN(H258)-COLUMN($C258)-1&gt;$K$5,"",
   $D257+COLUMN(H258)-COLUMN($C258)-1&gt;=EOMONTH($D257,0)+1,"",
    TRUE,$D257+COLUMN(H258)-COLUMN($C258)-1)</f>
        <v/>
      </c>
      <c r="I258" s="185" t="str" cm="1">
        <f t="array" ref="I258">_xlfn.IFS($D257="","",
  $D257+COLUMN(I258)-COLUMN($C258)-1&gt;$K$5,"",
   $D257+COLUMN(I258)-COLUMN($C258)-1&gt;=EOMONTH($D257,0)+1,"",
    TRUE,$D257+COLUMN(I258)-COLUMN($C258)-1)</f>
        <v/>
      </c>
      <c r="J258" s="185" t="str" cm="1">
        <f t="array" ref="J258">_xlfn.IFS($D257="","",
  $D257+COLUMN(J258)-COLUMN($C258)-1&gt;$K$5,"",
   $D257+COLUMN(J258)-COLUMN($C258)-1&gt;=EOMONTH($D257,0)+1,"",
    TRUE,$D257+COLUMN(J258)-COLUMN($C258)-1)</f>
        <v/>
      </c>
      <c r="K258" s="185" t="str" cm="1">
        <f t="array" ref="K258">_xlfn.IFS($D257="","",
  $D257+COLUMN(K258)-COLUMN($C258)-1&gt;$K$5,"",
   $D257+COLUMN(K258)-COLUMN($C258)-1&gt;=EOMONTH($D257,0)+1,"",
    TRUE,$D257+COLUMN(K258)-COLUMN($C258)-1)</f>
        <v/>
      </c>
      <c r="L258" s="185" t="str" cm="1">
        <f t="array" ref="L258">_xlfn.IFS($D257="","",
  $D257+COLUMN(L258)-COLUMN($C258)-1&gt;$K$5,"",
   $D257+COLUMN(L258)-COLUMN($C258)-1&gt;=EOMONTH($D257,0)+1,"",
    TRUE,$D257+COLUMN(L258)-COLUMN($C258)-1)</f>
        <v/>
      </c>
      <c r="M258" s="185" t="str" cm="1">
        <f t="array" ref="M258">_xlfn.IFS($D257="","",
  $D257+COLUMN(M258)-COLUMN($C258)-1&gt;$K$5,"",
   $D257+COLUMN(M258)-COLUMN($C258)-1&gt;=EOMONTH($D257,0)+1,"",
    TRUE,$D257+COLUMN(M258)-COLUMN($C258)-1)</f>
        <v/>
      </c>
      <c r="N258" s="185" t="str" cm="1">
        <f t="array" ref="N258">_xlfn.IFS($D257="","",
  $D257+COLUMN(N258)-COLUMN($C258)-1&gt;$K$5,"",
   $D257+COLUMN(N258)-COLUMN($C258)-1&gt;=EOMONTH($D257,0)+1,"",
    TRUE,$D257+COLUMN(N258)-COLUMN($C258)-1)</f>
        <v/>
      </c>
      <c r="O258" s="185" t="str" cm="1">
        <f t="array" ref="O258">_xlfn.IFS($D257="","",
  $D257+COLUMN(O258)-COLUMN($C258)-1&gt;$K$5,"",
   $D257+COLUMN(O258)-COLUMN($C258)-1&gt;=EOMONTH($D257,0)+1,"",
    TRUE,$D257+COLUMN(O258)-COLUMN($C258)-1)</f>
        <v/>
      </c>
      <c r="P258" s="185" t="str" cm="1">
        <f t="array" ref="P258">_xlfn.IFS($D257="","",
  $D257+COLUMN(P258)-COLUMN($C258)-1&gt;$K$5,"",
   $D257+COLUMN(P258)-COLUMN($C258)-1&gt;=EOMONTH($D257,0)+1,"",
    TRUE,$D257+COLUMN(P258)-COLUMN($C258)-1)</f>
        <v/>
      </c>
      <c r="Q258" s="185" t="str" cm="1">
        <f t="array" ref="Q258">_xlfn.IFS($D257="","",
  $D257+COLUMN(Q258)-COLUMN($C258)-1&gt;$K$5,"",
   $D257+COLUMN(Q258)-COLUMN($C258)-1&gt;=EOMONTH($D257,0)+1,"",
    TRUE,$D257+COLUMN(Q258)-COLUMN($C258)-1)</f>
        <v/>
      </c>
      <c r="R258" s="185" t="str" cm="1">
        <f t="array" ref="R258">_xlfn.IFS($D257="","",
  $D257+COLUMN(R258)-COLUMN($C258)-1&gt;$K$5,"",
   $D257+COLUMN(R258)-COLUMN($C258)-1&gt;=EOMONTH($D257,0)+1,"",
    TRUE,$D257+COLUMN(R258)-COLUMN($C258)-1)</f>
        <v/>
      </c>
      <c r="S258" s="185" t="str" cm="1">
        <f t="array" ref="S258">_xlfn.IFS($D257="","",
  $D257+COLUMN(S258)-COLUMN($C258)-1&gt;$K$5,"",
   $D257+COLUMN(S258)-COLUMN($C258)-1&gt;=EOMONTH($D257,0)+1,"",
    TRUE,$D257+COLUMN(S258)-COLUMN($C258)-1)</f>
        <v/>
      </c>
      <c r="T258" s="185" t="str" cm="1">
        <f t="array" ref="T258">_xlfn.IFS($D257="","",
  $D257+COLUMN(T258)-COLUMN($C258)-1&gt;$K$5,"",
   $D257+COLUMN(T258)-COLUMN($C258)-1&gt;=EOMONTH($D257,0)+1,"",
    TRUE,$D257+COLUMN(T258)-COLUMN($C258)-1)</f>
        <v/>
      </c>
      <c r="U258" s="185" t="str" cm="1">
        <f t="array" ref="U258">_xlfn.IFS($D257="","",
  $D257+COLUMN(U258)-COLUMN($C258)-1&gt;$K$5,"",
   $D257+COLUMN(U258)-COLUMN($C258)-1&gt;=EOMONTH($D257,0)+1,"",
    TRUE,$D257+COLUMN(U258)-COLUMN($C258)-1)</f>
        <v/>
      </c>
      <c r="V258" s="185" t="str" cm="1">
        <f t="array" ref="V258">_xlfn.IFS($D257="","",
  $D257+COLUMN(V258)-COLUMN($C258)-1&gt;$K$5,"",
   $D257+COLUMN(V258)-COLUMN($C258)-1&gt;=EOMONTH($D257,0)+1,"",
    TRUE,$D257+COLUMN(V258)-COLUMN($C258)-1)</f>
        <v/>
      </c>
      <c r="W258" s="185" t="str" cm="1">
        <f t="array" ref="W258">_xlfn.IFS($D257="","",
  $D257+COLUMN(W258)-COLUMN($C258)-1&gt;$K$5,"",
   $D257+COLUMN(W258)-COLUMN($C258)-1&gt;=EOMONTH($D257,0)+1,"",
    TRUE,$D257+COLUMN(W258)-COLUMN($C258)-1)</f>
        <v/>
      </c>
      <c r="X258" s="185" t="str" cm="1">
        <f t="array" ref="X258">_xlfn.IFS($D257="","",
  $D257+COLUMN(X258)-COLUMN($C258)-1&gt;$K$5,"",
   $D257+COLUMN(X258)-COLUMN($C258)-1&gt;=EOMONTH($D257,0)+1,"",
    TRUE,$D257+COLUMN(X258)-COLUMN($C258)-1)</f>
        <v/>
      </c>
      <c r="Y258" s="185" t="str" cm="1">
        <f t="array" ref="Y258">_xlfn.IFS($D257="","",
  $D257+COLUMN(Y258)-COLUMN($C258)-1&gt;$K$5,"",
   $D257+COLUMN(Y258)-COLUMN($C258)-1&gt;=EOMONTH($D257,0)+1,"",
    TRUE,$D257+COLUMN(Y258)-COLUMN($C258)-1)</f>
        <v/>
      </c>
      <c r="Z258" s="185" t="str" cm="1">
        <f t="array" ref="Z258">_xlfn.IFS($D257="","",
  $D257+COLUMN(Z258)-COLUMN($C258)-1&gt;$K$5,"",
   $D257+COLUMN(Z258)-COLUMN($C258)-1&gt;=EOMONTH($D257,0)+1,"",
    TRUE,$D257+COLUMN(Z258)-COLUMN($C258)-1)</f>
        <v/>
      </c>
      <c r="AA258" s="185" t="str" cm="1">
        <f t="array" ref="AA258">_xlfn.IFS($D257="","",
  $D257+COLUMN(AA258)-COLUMN($C258)-1&gt;$K$5,"",
   $D257+COLUMN(AA258)-COLUMN($C258)-1&gt;=EOMONTH($D257,0)+1,"",
    TRUE,$D257+COLUMN(AA258)-COLUMN($C258)-1)</f>
        <v/>
      </c>
      <c r="AB258" s="185" t="str" cm="1">
        <f t="array" ref="AB258">_xlfn.IFS($D257="","",
  $D257+COLUMN(AB258)-COLUMN($C258)-1&gt;$K$5,"",
   $D257+COLUMN(AB258)-COLUMN($C258)-1&gt;=EOMONTH($D257,0)+1,"",
    TRUE,$D257+COLUMN(AB258)-COLUMN($C258)-1)</f>
        <v/>
      </c>
      <c r="AC258" s="185" t="str" cm="1">
        <f t="array" ref="AC258">_xlfn.IFS($D257="","",
  $D257+COLUMN(AC258)-COLUMN($C258)-1&gt;$K$5,"",
   $D257+COLUMN(AC258)-COLUMN($C258)-1&gt;=EOMONTH($D257,0)+1,"",
    TRUE,$D257+COLUMN(AC258)-COLUMN($C258)-1)</f>
        <v/>
      </c>
      <c r="AD258" s="185" t="str" cm="1">
        <f t="array" ref="AD258">_xlfn.IFS($D257="","",
  $D257+COLUMN(AD258)-COLUMN($C258)-1&gt;$K$5,"",
   $D257+COLUMN(AD258)-COLUMN($C258)-1&gt;=EOMONTH($D257,0)+1,"",
    TRUE,$D257+COLUMN(AD258)-COLUMN($C258)-1)</f>
        <v/>
      </c>
      <c r="AE258" s="185" t="str" cm="1">
        <f t="array" ref="AE258">_xlfn.IFS($D257="","",
  $D257+COLUMN(AE258)-COLUMN($C258)-1&gt;$K$5,"",
   $D257+COLUMN(AE258)-COLUMN($C258)-1&gt;=EOMONTH($D257,0)+1,"",
    TRUE,$D257+COLUMN(AE258)-COLUMN($C258)-1)</f>
        <v/>
      </c>
      <c r="AF258" s="185" t="str" cm="1">
        <f t="array" ref="AF258">_xlfn.IFS($D257="","",
  $D257+COLUMN(AF258)-COLUMN($C258)-1&gt;$K$5,"",
   $D257+COLUMN(AF258)-COLUMN($C258)-1&gt;=EOMONTH($D257,0)+1,"",
    TRUE,$D257+COLUMN(AF258)-COLUMN($C258)-1)</f>
        <v/>
      </c>
      <c r="AG258" s="185" t="str" cm="1">
        <f t="array" ref="AG258">_xlfn.IFS($D257="","",
  $D257+COLUMN(AG258)-COLUMN($C258)-1&gt;$K$5,"",
   $D257+COLUMN(AG258)-COLUMN($C258)-1&gt;=EOMONTH($D257,0)+1,"",
    TRUE,$D257+COLUMN(AG258)-COLUMN($C258)-1)</f>
        <v/>
      </c>
      <c r="AH258" s="185" t="str" cm="1">
        <f t="array" ref="AH258">_xlfn.IFS($D257="","",
  $D257+COLUMN(AH258)-COLUMN($C258)-1&gt;$K$5,"",
   $D257+COLUMN(AH258)-COLUMN($C258)-1&gt;=EOMONTH($D257,0)+1,"",
    TRUE,$D257+COLUMN(AH258)-COLUMN($C258)-1)</f>
        <v/>
      </c>
      <c r="AI258" s="709" t="str">
        <f>IF(D257="","","閉所日数計")</f>
        <v/>
      </c>
      <c r="AJ258" s="710" t="str">
        <f>IF(D257="","","対象日数計")</f>
        <v/>
      </c>
      <c r="AK258" s="710" t="str">
        <f>IF(D257="","","現場閉所率")</f>
        <v/>
      </c>
      <c r="AL258" s="711" t="str">
        <f>IF(D257="","","達成状況")</f>
        <v/>
      </c>
      <c r="AM258" s="695"/>
      <c r="AN258" s="696" t="str">
        <f>IF(D257="","","閉所日数計")</f>
        <v/>
      </c>
      <c r="AO258" s="699" t="str">
        <f>IF(D257="","","対象日数計")</f>
        <v/>
      </c>
      <c r="AP258" s="699" t="str">
        <f>IF(D257="","","現場閉所率")</f>
        <v/>
      </c>
      <c r="AQ258" s="712" t="str" cm="1">
        <f t="array" ref="AQ258">_xlfn.IFS(D257="","",D272="","達成状況",TRUE,"-")</f>
        <v/>
      </c>
      <c r="AR258" s="300"/>
      <c r="AS258" s="300"/>
      <c r="AT258" s="300"/>
      <c r="AU258" s="300"/>
      <c r="AV258" s="300"/>
      <c r="AW258" s="300"/>
      <c r="AX258" s="300"/>
      <c r="AY258" s="300"/>
      <c r="AZ258" s="300"/>
      <c r="BA258" s="300"/>
      <c r="BB258" s="300"/>
      <c r="BC258" s="300"/>
      <c r="BD258" s="300"/>
      <c r="BE258" s="300"/>
      <c r="BF258" s="300"/>
      <c r="BG258" s="300"/>
      <c r="BH258" s="300"/>
      <c r="BI258" s="300"/>
      <c r="BJ258" s="300"/>
      <c r="BK258" s="300"/>
      <c r="BL258" s="300"/>
      <c r="BM258" s="300"/>
      <c r="BN258" s="300"/>
      <c r="BO258" s="300"/>
      <c r="BP258" s="300"/>
      <c r="BQ258" s="300"/>
    </row>
    <row r="259" spans="2:70" ht="15" customHeight="1">
      <c r="C259" s="184" t="str">
        <f>IF(D257="","","曜日")</f>
        <v/>
      </c>
      <c r="D259" s="187" t="str" cm="1">
        <f t="array" ref="D259">_xlfn.IFS(D258="","",COUNTIF(休み,D258)&gt;0,"休",OR(WEEKDAY(D258)=1,WEEKDAY(D258)=7),TEXT(D258,"aaa"),COUNTIF(祝日,D258)&gt;0,"祝",TRUE,TEXT(D258,"aaa"))</f>
        <v/>
      </c>
      <c r="E259" s="187" t="str" cm="1">
        <f t="array" ref="E259">_xlfn.IFS(E258="","",COUNTIF(休み,E258)&gt;0,"休",OR(WEEKDAY(E258)=1,WEEKDAY(E258)=7),TEXT(E258,"aaa"),COUNTIF(祝日,E258)&gt;0,"祝",TRUE,TEXT(E258,"aaa"))</f>
        <v/>
      </c>
      <c r="F259" s="187" t="str" cm="1">
        <f t="array" ref="F259">_xlfn.IFS(F258="","",COUNTIF(休み,F258)&gt;0,"休",OR(WEEKDAY(F258)=1,WEEKDAY(F258)=7),TEXT(F258,"aaa"),COUNTIF(祝日,F258)&gt;0,"祝",TRUE,TEXT(F258,"aaa"))</f>
        <v/>
      </c>
      <c r="G259" s="187" t="str" cm="1">
        <f t="array" ref="G259">_xlfn.IFS(G258="","",COUNTIF(休み,G258)&gt;0,"休",OR(WEEKDAY(G258)=1,WEEKDAY(G258)=7),TEXT(G258,"aaa"),COUNTIF(祝日,G258)&gt;0,"祝",TRUE,TEXT(G258,"aaa"))</f>
        <v/>
      </c>
      <c r="H259" s="187" t="str" cm="1">
        <f t="array" ref="H259">_xlfn.IFS(H258="","",COUNTIF(休み,H258)&gt;0,"休",OR(WEEKDAY(H258)=1,WEEKDAY(H258)=7),TEXT(H258,"aaa"),COUNTIF(祝日,H258)&gt;0,"祝",TRUE,TEXT(H258,"aaa"))</f>
        <v/>
      </c>
      <c r="I259" s="187" t="str" cm="1">
        <f t="array" ref="I259">_xlfn.IFS(I258="","",COUNTIF(休み,I258)&gt;0,"休",OR(WEEKDAY(I258)=1,WEEKDAY(I258)=7),TEXT(I258,"aaa"),COUNTIF(祝日,I258)&gt;0,"祝",TRUE,TEXT(I258,"aaa"))</f>
        <v/>
      </c>
      <c r="J259" s="187" t="str" cm="1">
        <f t="array" ref="J259">_xlfn.IFS(J258="","",COUNTIF(休み,J258)&gt;0,"休",OR(WEEKDAY(J258)=1,WEEKDAY(J258)=7),TEXT(J258,"aaa"),COUNTIF(祝日,J258)&gt;0,"祝",TRUE,TEXT(J258,"aaa"))</f>
        <v/>
      </c>
      <c r="K259" s="187" t="str" cm="1">
        <f t="array" ref="K259">_xlfn.IFS(K258="","",COUNTIF(休み,K258)&gt;0,"休",OR(WEEKDAY(K258)=1,WEEKDAY(K258)=7),TEXT(K258,"aaa"),COUNTIF(祝日,K258)&gt;0,"祝",TRUE,TEXT(K258,"aaa"))</f>
        <v/>
      </c>
      <c r="L259" s="187" t="str" cm="1">
        <f t="array" ref="L259">_xlfn.IFS(L258="","",COUNTIF(休み,L258)&gt;0,"休",OR(WEEKDAY(L258)=1,WEEKDAY(L258)=7),TEXT(L258,"aaa"),COUNTIF(祝日,L258)&gt;0,"祝",TRUE,TEXT(L258,"aaa"))</f>
        <v/>
      </c>
      <c r="M259" s="187" t="str" cm="1">
        <f t="array" ref="M259">_xlfn.IFS(M258="","",COUNTIF(休み,M258)&gt;0,"休",OR(WEEKDAY(M258)=1,WEEKDAY(M258)=7),TEXT(M258,"aaa"),COUNTIF(祝日,M258)&gt;0,"祝",TRUE,TEXT(M258,"aaa"))</f>
        <v/>
      </c>
      <c r="N259" s="187" t="str" cm="1">
        <f t="array" ref="N259">_xlfn.IFS(N258="","",COUNTIF(休み,N258)&gt;0,"休",OR(WEEKDAY(N258)=1,WEEKDAY(N258)=7),TEXT(N258,"aaa"),COUNTIF(祝日,N258)&gt;0,"祝",TRUE,TEXT(N258,"aaa"))</f>
        <v/>
      </c>
      <c r="O259" s="187" t="str" cm="1">
        <f t="array" ref="O259">_xlfn.IFS(O258="","",COUNTIF(休み,O258)&gt;0,"休",OR(WEEKDAY(O258)=1,WEEKDAY(O258)=7),TEXT(O258,"aaa"),COUNTIF(祝日,O258)&gt;0,"祝",TRUE,TEXT(O258,"aaa"))</f>
        <v/>
      </c>
      <c r="P259" s="187" t="str" cm="1">
        <f t="array" ref="P259">_xlfn.IFS(P258="","",COUNTIF(休み,P258)&gt;0,"休",OR(WEEKDAY(P258)=1,WEEKDAY(P258)=7),TEXT(P258,"aaa"),COUNTIF(祝日,P258)&gt;0,"祝",TRUE,TEXT(P258,"aaa"))</f>
        <v/>
      </c>
      <c r="Q259" s="187" t="str" cm="1">
        <f t="array" ref="Q259">_xlfn.IFS(Q258="","",COUNTIF(休み,Q258)&gt;0,"休",OR(WEEKDAY(Q258)=1,WEEKDAY(Q258)=7),TEXT(Q258,"aaa"),COUNTIF(祝日,Q258)&gt;0,"祝",TRUE,TEXT(Q258,"aaa"))</f>
        <v/>
      </c>
      <c r="R259" s="187" t="str" cm="1">
        <f t="array" ref="R259">_xlfn.IFS(R258="","",COUNTIF(休み,R258)&gt;0,"休",OR(WEEKDAY(R258)=1,WEEKDAY(R258)=7),TEXT(R258,"aaa"),COUNTIF(祝日,R258)&gt;0,"祝",TRUE,TEXT(R258,"aaa"))</f>
        <v/>
      </c>
      <c r="S259" s="187" t="str" cm="1">
        <f t="array" ref="S259">_xlfn.IFS(S258="","",COUNTIF(休み,S258)&gt;0,"休",OR(WEEKDAY(S258)=1,WEEKDAY(S258)=7),TEXT(S258,"aaa"),COUNTIF(祝日,S258)&gt;0,"祝",TRUE,TEXT(S258,"aaa"))</f>
        <v/>
      </c>
      <c r="T259" s="187" t="str" cm="1">
        <f t="array" ref="T259">_xlfn.IFS(T258="","",COUNTIF(休み,T258)&gt;0,"休",OR(WEEKDAY(T258)=1,WEEKDAY(T258)=7),TEXT(T258,"aaa"),COUNTIF(祝日,T258)&gt;0,"祝",TRUE,TEXT(T258,"aaa"))</f>
        <v/>
      </c>
      <c r="U259" s="187" t="str" cm="1">
        <f t="array" ref="U259">_xlfn.IFS(U258="","",COUNTIF(休み,U258)&gt;0,"休",OR(WEEKDAY(U258)=1,WEEKDAY(U258)=7),TEXT(U258,"aaa"),COUNTIF(祝日,U258)&gt;0,"祝",TRUE,TEXT(U258,"aaa"))</f>
        <v/>
      </c>
      <c r="V259" s="187" t="str" cm="1">
        <f t="array" ref="V259">_xlfn.IFS(V258="","",COUNTIF(休み,V258)&gt;0,"休",OR(WEEKDAY(V258)=1,WEEKDAY(V258)=7),TEXT(V258,"aaa"),COUNTIF(祝日,V258)&gt;0,"祝",TRUE,TEXT(V258,"aaa"))</f>
        <v/>
      </c>
      <c r="W259" s="187" t="str" cm="1">
        <f t="array" ref="W259">_xlfn.IFS(W258="","",COUNTIF(休み,W258)&gt;0,"休",OR(WEEKDAY(W258)=1,WEEKDAY(W258)=7),TEXT(W258,"aaa"),COUNTIF(祝日,W258)&gt;0,"祝",TRUE,TEXT(W258,"aaa"))</f>
        <v/>
      </c>
      <c r="X259" s="187" t="str" cm="1">
        <f t="array" ref="X259">_xlfn.IFS(X258="","",COUNTIF(休み,X258)&gt;0,"休",OR(WEEKDAY(X258)=1,WEEKDAY(X258)=7),TEXT(X258,"aaa"),COUNTIF(祝日,X258)&gt;0,"祝",TRUE,TEXT(X258,"aaa"))</f>
        <v/>
      </c>
      <c r="Y259" s="187" t="str" cm="1">
        <f t="array" ref="Y259">_xlfn.IFS(Y258="","",COUNTIF(休み,Y258)&gt;0,"休",OR(WEEKDAY(Y258)=1,WEEKDAY(Y258)=7),TEXT(Y258,"aaa"),COUNTIF(祝日,Y258)&gt;0,"祝",TRUE,TEXT(Y258,"aaa"))</f>
        <v/>
      </c>
      <c r="Z259" s="187" t="str" cm="1">
        <f t="array" ref="Z259">_xlfn.IFS(Z258="","",COUNTIF(休み,Z258)&gt;0,"休",OR(WEEKDAY(Z258)=1,WEEKDAY(Z258)=7),TEXT(Z258,"aaa"),COUNTIF(祝日,Z258)&gt;0,"祝",TRUE,TEXT(Z258,"aaa"))</f>
        <v/>
      </c>
      <c r="AA259" s="187" t="str" cm="1">
        <f t="array" ref="AA259">_xlfn.IFS(AA258="","",COUNTIF(休み,AA258)&gt;0,"休",OR(WEEKDAY(AA258)=1,WEEKDAY(AA258)=7),TEXT(AA258,"aaa"),COUNTIF(祝日,AA258)&gt;0,"祝",TRUE,TEXT(AA258,"aaa"))</f>
        <v/>
      </c>
      <c r="AB259" s="187" t="str" cm="1">
        <f t="array" ref="AB259">_xlfn.IFS(AB258="","",COUNTIF(休み,AB258)&gt;0,"休",OR(WEEKDAY(AB258)=1,WEEKDAY(AB258)=7),TEXT(AB258,"aaa"),COUNTIF(祝日,AB258)&gt;0,"祝",TRUE,TEXT(AB258,"aaa"))</f>
        <v/>
      </c>
      <c r="AC259" s="187" t="str" cm="1">
        <f t="array" ref="AC259">_xlfn.IFS(AC258="","",COUNTIF(休み,AC258)&gt;0,"休",OR(WEEKDAY(AC258)=1,WEEKDAY(AC258)=7),TEXT(AC258,"aaa"),COUNTIF(祝日,AC258)&gt;0,"祝",TRUE,TEXT(AC258,"aaa"))</f>
        <v/>
      </c>
      <c r="AD259" s="187" t="str" cm="1">
        <f t="array" ref="AD259">_xlfn.IFS(AD258="","",COUNTIF(休み,AD258)&gt;0,"休",OR(WEEKDAY(AD258)=1,WEEKDAY(AD258)=7),TEXT(AD258,"aaa"),COUNTIF(祝日,AD258)&gt;0,"祝",TRUE,TEXT(AD258,"aaa"))</f>
        <v/>
      </c>
      <c r="AE259" s="187" t="str" cm="1">
        <f t="array" ref="AE259">_xlfn.IFS(AE258="","",COUNTIF(休み,AE258)&gt;0,"休",OR(WEEKDAY(AE258)=1,WEEKDAY(AE258)=7),TEXT(AE258,"aaa"),COUNTIF(祝日,AE258)&gt;0,"祝",TRUE,TEXT(AE258,"aaa"))</f>
        <v/>
      </c>
      <c r="AF259" s="187" t="str" cm="1">
        <f t="array" ref="AF259">_xlfn.IFS(AF258="","",COUNTIF(休み,AF258)&gt;0,"休",OR(WEEKDAY(AF258)=1,WEEKDAY(AF258)=7),TEXT(AF258,"aaa"),COUNTIF(祝日,AF258)&gt;0,"祝",TRUE,TEXT(AF258,"aaa"))</f>
        <v/>
      </c>
      <c r="AG259" s="187" t="str" cm="1">
        <f t="array" ref="AG259">_xlfn.IFS(AG258="","",COUNTIF(休み,AG258)&gt;0,"休",OR(WEEKDAY(AG258)=1,WEEKDAY(AG258)=7),TEXT(AG258,"aaa"),COUNTIF(祝日,AG258)&gt;0,"祝",TRUE,TEXT(AG258,"aaa"))</f>
        <v/>
      </c>
      <c r="AH259" s="187" t="str" cm="1">
        <f t="array" ref="AH259">_xlfn.IFS(AH258="","",COUNTIF(休み,AH258)&gt;0,"休",OR(WEEKDAY(AH258)=1,WEEKDAY(AH258)=7),TEXT(AH258,"aaa"),COUNTIF(祝日,AH258)&gt;0,"祝",TRUE,TEXT(AH258,"aaa"))</f>
        <v/>
      </c>
      <c r="AI259" s="709"/>
      <c r="AJ259" s="710"/>
      <c r="AK259" s="710"/>
      <c r="AL259" s="711"/>
      <c r="AM259" s="695"/>
      <c r="AN259" s="697"/>
      <c r="AO259" s="700"/>
      <c r="AP259" s="700"/>
      <c r="AQ259" s="713"/>
      <c r="AR259" s="300"/>
      <c r="AS259" s="300"/>
      <c r="AT259" s="300"/>
      <c r="AU259" s="300"/>
      <c r="AV259" s="300"/>
      <c r="AW259" s="300"/>
      <c r="AX259" s="300"/>
      <c r="AY259" s="300"/>
      <c r="AZ259" s="300"/>
      <c r="BA259" s="300"/>
      <c r="BB259" s="300"/>
      <c r="BC259" s="300"/>
      <c r="BD259" s="300"/>
      <c r="BE259" s="300"/>
      <c r="BF259" s="300"/>
      <c r="BG259" s="300"/>
      <c r="BH259" s="300"/>
      <c r="BI259" s="300"/>
      <c r="BJ259" s="300"/>
      <c r="BK259" s="300"/>
      <c r="BL259" s="300"/>
      <c r="BM259" s="300"/>
      <c r="BN259" s="300"/>
      <c r="BO259" s="300"/>
      <c r="BP259" s="300"/>
      <c r="BQ259" s="300"/>
      <c r="BR259" s="188"/>
    </row>
    <row r="260" spans="2:70" s="192" customFormat="1" ht="60" customHeight="1" thickBot="1">
      <c r="B260" s="305" t="s">
        <v>465</v>
      </c>
      <c r="C260" s="272" t="str">
        <f>IF(D257="","","行事")</f>
        <v/>
      </c>
      <c r="D260" s="306"/>
      <c r="E260" s="306"/>
      <c r="F260" s="306"/>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306"/>
      <c r="AC260" s="306"/>
      <c r="AD260" s="306"/>
      <c r="AE260" s="306"/>
      <c r="AF260" s="306"/>
      <c r="AG260" s="306"/>
      <c r="AH260" s="307"/>
      <c r="AI260" s="696"/>
      <c r="AJ260" s="699"/>
      <c r="AK260" s="699"/>
      <c r="AL260" s="702"/>
      <c r="AM260" s="695"/>
      <c r="AN260" s="697"/>
      <c r="AO260" s="700"/>
      <c r="AP260" s="700"/>
      <c r="AQ260" s="713"/>
      <c r="AR260" s="300"/>
      <c r="AS260" s="300"/>
      <c r="AT260" s="300"/>
      <c r="AU260" s="300"/>
      <c r="AV260" s="300"/>
      <c r="AW260" s="300"/>
      <c r="AX260" s="300"/>
      <c r="AY260" s="300"/>
      <c r="AZ260" s="300"/>
      <c r="BA260" s="300"/>
      <c r="BB260" s="300"/>
      <c r="BC260" s="300"/>
      <c r="BD260" s="300"/>
      <c r="BE260" s="300"/>
      <c r="BF260" s="300"/>
      <c r="BG260" s="300"/>
      <c r="BH260" s="300"/>
      <c r="BI260" s="300"/>
      <c r="BJ260" s="300"/>
      <c r="BK260" s="300"/>
      <c r="BL260" s="300"/>
      <c r="BM260" s="300"/>
      <c r="BN260" s="300"/>
      <c r="BO260" s="300"/>
      <c r="BP260" s="300"/>
      <c r="BQ260" s="300"/>
      <c r="BR260" s="191"/>
    </row>
    <row r="261" spans="2:70" s="195" customFormat="1" ht="15" customHeight="1">
      <c r="B261" s="719" t="str">
        <f>IF(D257="","",IF($B$21="","",$B$21))</f>
        <v/>
      </c>
      <c r="C261" s="183" t="str">
        <f>IF(D257="","","計画")</f>
        <v/>
      </c>
      <c r="D261" s="308"/>
      <c r="E261" s="308"/>
      <c r="F261" s="308"/>
      <c r="G261" s="308"/>
      <c r="H261" s="308"/>
      <c r="I261" s="308"/>
      <c r="J261" s="308"/>
      <c r="K261" s="308"/>
      <c r="L261" s="308"/>
      <c r="M261" s="308"/>
      <c r="N261" s="308"/>
      <c r="O261" s="308"/>
      <c r="P261" s="308"/>
      <c r="Q261" s="308"/>
      <c r="R261" s="308"/>
      <c r="S261" s="308"/>
      <c r="T261" s="308"/>
      <c r="U261" s="308"/>
      <c r="V261" s="308"/>
      <c r="W261" s="308"/>
      <c r="X261" s="308"/>
      <c r="Y261" s="308"/>
      <c r="Z261" s="308"/>
      <c r="AA261" s="308"/>
      <c r="AB261" s="308"/>
      <c r="AC261" s="308"/>
      <c r="AD261" s="308"/>
      <c r="AE261" s="308"/>
      <c r="AF261" s="308"/>
      <c r="AG261" s="308"/>
      <c r="AH261" s="308"/>
      <c r="AI261" s="183" t="str">
        <f>IF(D257="","",COUNTIF(D261:AH261,"○"))</f>
        <v/>
      </c>
      <c r="AJ261" s="308" t="str">
        <f>IF(D257="","",31-COUNTIF(D259:AH259,"")-COUNTIF(D259:AH259,"休")-COUNTIF(D261:AI261,"/"))</f>
        <v/>
      </c>
      <c r="AK261" s="310" t="str">
        <f>IF(D257="","",IFERROR(AI261/AJ261,""))</f>
        <v/>
      </c>
      <c r="AL261" s="311" t="str" cm="1">
        <f t="array" ref="AL261">_xlfn.IFS(OR(D257="",AJ261=0),"",
      COUNTIFS(D259:AH259,"日",D261:AH261,"")+COUNTIFS(D259:AH259,"日",D261:AH261,"○")+COUNTIFS(D259:AH259,"土",D261:AH261,"")+COUNTIFS(D259:AH259,"土",D261:AH261,"○")&lt;=COUNTIF(D261:AH261,"○"),"○",
        AI261/AJ261&gt;=2/7,"○",
         TRUE,"NG")</f>
        <v/>
      </c>
      <c r="AN261" s="183" t="str">
        <f>IF(D257="","",AN246+AI261)</f>
        <v/>
      </c>
      <c r="AO261" s="308" t="str">
        <f>IF(D257="","",AO246+AJ261)</f>
        <v/>
      </c>
      <c r="AP261" s="310" t="str">
        <f t="shared" ref="AP261:AP270" si="18">IFERROR(AN261/AO261,"")</f>
        <v/>
      </c>
      <c r="AQ261" s="323" t="str">
        <f>IF(D257="","",IF(D272="",IF(AN261/AO261&gt;=2/7,"OK","NG"),"-"))</f>
        <v/>
      </c>
      <c r="AR261" s="297"/>
      <c r="AS261" s="297"/>
      <c r="AT261" s="297"/>
      <c r="AU261" s="297"/>
      <c r="AV261" s="297"/>
      <c r="AW261" s="297"/>
      <c r="AX261" s="297"/>
      <c r="AY261" s="297"/>
      <c r="AZ261" s="297"/>
      <c r="BA261" s="297"/>
      <c r="BB261" s="297"/>
      <c r="BC261" s="297"/>
      <c r="BD261" s="297"/>
      <c r="BE261" s="297"/>
      <c r="BF261" s="297"/>
      <c r="BG261" s="297"/>
      <c r="BH261" s="297"/>
      <c r="BI261" s="297"/>
      <c r="BJ261" s="297"/>
      <c r="BK261" s="297"/>
      <c r="BL261" s="297"/>
      <c r="BM261" s="297"/>
      <c r="BN261" s="297"/>
      <c r="BO261" s="297"/>
      <c r="BP261" s="297"/>
      <c r="BQ261" s="297"/>
      <c r="BR261" s="196"/>
    </row>
    <row r="262" spans="2:70" s="195" customFormat="1" ht="15" customHeight="1" thickBot="1">
      <c r="B262" s="720"/>
      <c r="C262" s="197" t="str">
        <f>IF(D257="","","実施")</f>
        <v/>
      </c>
      <c r="D262" s="198"/>
      <c r="E262" s="198"/>
      <c r="F262" s="198"/>
      <c r="G262" s="198"/>
      <c r="H262" s="198"/>
      <c r="I262" s="198"/>
      <c r="J262" s="198"/>
      <c r="K262" s="198"/>
      <c r="L262" s="198"/>
      <c r="M262" s="198"/>
      <c r="N262" s="198"/>
      <c r="O262" s="198"/>
      <c r="P262" s="198"/>
      <c r="Q262" s="198"/>
      <c r="R262" s="198"/>
      <c r="S262" s="198"/>
      <c r="T262" s="198"/>
      <c r="U262" s="198"/>
      <c r="V262" s="198"/>
      <c r="W262" s="198"/>
      <c r="X262" s="198"/>
      <c r="Y262" s="198"/>
      <c r="Z262" s="198"/>
      <c r="AA262" s="198"/>
      <c r="AB262" s="198"/>
      <c r="AC262" s="198"/>
      <c r="AD262" s="198"/>
      <c r="AE262" s="198"/>
      <c r="AF262" s="198"/>
      <c r="AG262" s="198"/>
      <c r="AH262" s="198"/>
      <c r="AI262" s="197" t="str">
        <f>IF(D257="","",COUNTIF(D262:AH262,"●"))</f>
        <v/>
      </c>
      <c r="AJ262" s="198" t="str">
        <f>IF(D257="","",31-COUNTIF(D259:AH259,"")-COUNTIF(D259:AH259,"休")-COUNTIF(D262:AI262,"/"))</f>
        <v/>
      </c>
      <c r="AK262" s="199" t="str">
        <f>IF(D257="","",IFERROR(AI262/AJ262,""))</f>
        <v/>
      </c>
      <c r="AL262" s="298" t="str" cm="1">
        <f t="array" ref="AL262">_xlfn.IFS(OR(D257="",AJ262=0),"",
      COUNTIFS(D259:AH259,"日",D262:AH262,"")+COUNTIFS(D259:AH259,"日",D262:AH262,"●")+COUNTIFS(D259:AH259,"土",D262:AH262,"")+COUNTIFS(D259:AH259,"土",D262:AH262,"●")&lt;=COUNTIF(D262:AH262,"●"),"○",
        AI262/AJ262&gt;=2/7,"○",
         TRUE,"NG")</f>
        <v/>
      </c>
      <c r="AN262" s="197" t="str">
        <f>IF(D257="","",AN247+AI262)</f>
        <v/>
      </c>
      <c r="AO262" s="198" t="str">
        <f>IF(D257="","",AO247+AJ262)</f>
        <v/>
      </c>
      <c r="AP262" s="199" t="str">
        <f t="shared" si="18"/>
        <v/>
      </c>
      <c r="AQ262" s="302" t="str">
        <f>IF(D257="","",IF(D272="",IF(AN262/AO262&gt;=2/7,"OK","NG"),"-"))</f>
        <v/>
      </c>
      <c r="AR262" s="222"/>
      <c r="AS262" s="222"/>
      <c r="AT262" s="222"/>
      <c r="AU262" s="222"/>
      <c r="AV262" s="222"/>
      <c r="AW262" s="222"/>
      <c r="AX262" s="222"/>
      <c r="AY262" s="222"/>
      <c r="AZ262" s="222"/>
      <c r="BA262" s="222"/>
      <c r="BB262" s="222"/>
      <c r="BC262" s="222"/>
      <c r="BD262" s="222"/>
      <c r="BE262" s="222"/>
      <c r="BF262" s="222"/>
      <c r="BG262" s="222"/>
      <c r="BH262" s="222"/>
      <c r="BI262" s="222"/>
      <c r="BJ262" s="222"/>
      <c r="BK262" s="222"/>
      <c r="BL262" s="222"/>
      <c r="BM262" s="222"/>
      <c r="BN262" s="222"/>
      <c r="BO262" s="222"/>
      <c r="BP262" s="222"/>
      <c r="BQ262" s="222"/>
      <c r="BR262" s="188"/>
    </row>
    <row r="263" spans="2:70" s="195" customFormat="1" ht="15" customHeight="1">
      <c r="B263" s="719" t="str">
        <f>IF(D257="","",IF($B$23="","",$B$23))</f>
        <v/>
      </c>
      <c r="C263" s="184" t="str">
        <f>IF(D257="","","計画")</f>
        <v/>
      </c>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c r="AA263" s="193"/>
      <c r="AB263" s="193"/>
      <c r="AC263" s="193"/>
      <c r="AD263" s="193"/>
      <c r="AE263" s="193"/>
      <c r="AF263" s="193"/>
      <c r="AG263" s="193"/>
      <c r="AH263" s="193"/>
      <c r="AI263" s="184" t="str">
        <f>IF(D257="","",COUNTIF(D263:AH263,"○"))</f>
        <v/>
      </c>
      <c r="AJ263" s="193" t="str">
        <f>IF(D257="","",31-COUNTIF(D259:AH259,"")-COUNTIF(D259:AH259,"休")-COUNTIF(D263:AI263,"/"))</f>
        <v/>
      </c>
      <c r="AK263" s="194" t="str">
        <f>IF(D257="","",IFERROR(AI263/AJ263,""))</f>
        <v/>
      </c>
      <c r="AL263" s="295" t="str" cm="1">
        <f t="array" ref="AL263">_xlfn.IFS(OR(D257="",AJ263=0),"",
      COUNTIFS(D259:AH259,"日",D263:AH263,"")+COUNTIFS(D259:AH259,"日",D263:AH263,"○")+COUNTIFS(D259:AH259,"土",D263:AH263,"")+COUNTIFS(D259:AH259,"土",D263:AH263,"○")&lt;=COUNTIF(D263:AH263,"○"),"○",
        AI263/AJ263&gt;=2/7,"○",
         TRUE,"NG")</f>
        <v/>
      </c>
      <c r="AN263" s="184" t="str">
        <f>IF(D257="","",AN248+AI263)</f>
        <v/>
      </c>
      <c r="AO263" s="193" t="str">
        <f>IF(D257="","",AO248+AJ263)</f>
        <v/>
      </c>
      <c r="AP263" s="194" t="str">
        <f t="shared" si="18"/>
        <v/>
      </c>
      <c r="AQ263" s="301" t="str">
        <f>IF(D257="","",IF(D272="",IF(AN263/AO263&gt;=2/7,"OK","NG"),"-"))</f>
        <v/>
      </c>
      <c r="AR263" s="297"/>
      <c r="AS263" s="297"/>
      <c r="AT263" s="297"/>
      <c r="AU263" s="297"/>
      <c r="AV263" s="297"/>
      <c r="AW263" s="297"/>
      <c r="AX263" s="297"/>
      <c r="AY263" s="297"/>
      <c r="AZ263" s="297"/>
      <c r="BA263" s="297"/>
      <c r="BB263" s="297"/>
      <c r="BC263" s="297"/>
      <c r="BD263" s="297"/>
      <c r="BE263" s="297"/>
      <c r="BF263" s="297"/>
      <c r="BG263" s="297"/>
      <c r="BH263" s="297"/>
      <c r="BI263" s="297"/>
      <c r="BJ263" s="297"/>
      <c r="BK263" s="297"/>
      <c r="BL263" s="297"/>
      <c r="BM263" s="297"/>
      <c r="BN263" s="297"/>
      <c r="BO263" s="297"/>
      <c r="BP263" s="297"/>
      <c r="BQ263" s="297"/>
      <c r="BR263" s="196"/>
    </row>
    <row r="264" spans="2:70" s="195" customFormat="1" ht="15" customHeight="1" thickBot="1">
      <c r="B264" s="720"/>
      <c r="C264" s="197" t="str">
        <f>IF(D257="","","実施")</f>
        <v/>
      </c>
      <c r="D264" s="198"/>
      <c r="E264" s="198"/>
      <c r="F264" s="198"/>
      <c r="G264" s="198"/>
      <c r="H264" s="198"/>
      <c r="I264" s="198"/>
      <c r="J264" s="198"/>
      <c r="K264" s="198"/>
      <c r="L264" s="198"/>
      <c r="M264" s="198"/>
      <c r="N264" s="198"/>
      <c r="O264" s="198"/>
      <c r="P264" s="198"/>
      <c r="Q264" s="198"/>
      <c r="R264" s="198"/>
      <c r="S264" s="198"/>
      <c r="T264" s="198"/>
      <c r="U264" s="198"/>
      <c r="V264" s="198"/>
      <c r="W264" s="198"/>
      <c r="X264" s="198"/>
      <c r="Y264" s="198"/>
      <c r="Z264" s="198"/>
      <c r="AA264" s="198"/>
      <c r="AB264" s="198"/>
      <c r="AC264" s="198"/>
      <c r="AD264" s="198"/>
      <c r="AE264" s="198"/>
      <c r="AF264" s="198"/>
      <c r="AG264" s="198"/>
      <c r="AH264" s="198"/>
      <c r="AI264" s="197" t="str">
        <f>IF(D257="","",COUNTIF(D264:AH264,"●"))</f>
        <v/>
      </c>
      <c r="AJ264" s="198" t="str">
        <f>IF(D257="","",31-COUNTIF(D259:AH259,"")-COUNTIF(D259:AH259,"休")-COUNTIF(D264:AI264,"/"))</f>
        <v/>
      </c>
      <c r="AK264" s="199" t="str">
        <f>IF(D257="","",IFERROR(AI264/AJ264,""))</f>
        <v/>
      </c>
      <c r="AL264" s="298" t="str" cm="1">
        <f t="array" ref="AL264">_xlfn.IFS(OR(D257="",AJ264=0),"",
      COUNTIFS(D259:AH259,"日",D264:AH264,"")+COUNTIFS(D259:AH259,"日",D264:AH264,"●")+COUNTIFS(D259:AH259,"土",D264:AH264,"")+COUNTIFS(D259:AH259,"土",D264:AH264,"●")&lt;=COUNTIF(D264:AH264,"●"),"○",
        AI264/AJ264&gt;=2/7,"○",
         TRUE,"NG")</f>
        <v/>
      </c>
      <c r="AN264" s="197" t="str">
        <f>IF(D257="","",AN249+AI264)</f>
        <v/>
      </c>
      <c r="AO264" s="198" t="str">
        <f>IF(D257="","",AO249+AJ264)</f>
        <v/>
      </c>
      <c r="AP264" s="199" t="str">
        <f t="shared" si="18"/>
        <v/>
      </c>
      <c r="AQ264" s="302" t="str">
        <f>IF(D257="","",IF(D272="",IF(AN264/AO264&gt;=2/7,"OK","NG"),"-"))</f>
        <v/>
      </c>
      <c r="AR264" s="222"/>
      <c r="AS264" s="222"/>
      <c r="AT264" s="222"/>
      <c r="AU264" s="222"/>
      <c r="AV264" s="222"/>
      <c r="AW264" s="222"/>
      <c r="AX264" s="222"/>
      <c r="AY264" s="222"/>
      <c r="AZ264" s="222"/>
      <c r="BA264" s="222"/>
      <c r="BB264" s="222"/>
      <c r="BC264" s="222"/>
      <c r="BD264" s="222"/>
      <c r="BE264" s="222"/>
      <c r="BF264" s="222"/>
      <c r="BG264" s="222"/>
      <c r="BH264" s="222"/>
      <c r="BI264" s="222"/>
      <c r="BJ264" s="222"/>
      <c r="BK264" s="222"/>
      <c r="BL264" s="222"/>
      <c r="BM264" s="222"/>
      <c r="BN264" s="222"/>
      <c r="BO264" s="222"/>
      <c r="BP264" s="222"/>
      <c r="BQ264" s="222"/>
      <c r="BR264" s="188"/>
    </row>
    <row r="265" spans="2:70" s="195" customFormat="1" ht="15" customHeight="1">
      <c r="B265" s="719" t="str">
        <f>IF(D257="","",IF($B$25="","",$B$25))</f>
        <v/>
      </c>
      <c r="C265" s="184" t="str">
        <f>IF(D257="","","計画")</f>
        <v/>
      </c>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c r="AA265" s="193"/>
      <c r="AB265" s="193"/>
      <c r="AC265" s="193"/>
      <c r="AD265" s="193"/>
      <c r="AE265" s="193"/>
      <c r="AF265" s="193"/>
      <c r="AG265" s="193"/>
      <c r="AH265" s="193"/>
      <c r="AI265" s="184" t="str">
        <f>IF(D257="","",COUNTIF(D265:AH265,"○"))</f>
        <v/>
      </c>
      <c r="AJ265" s="193" t="str">
        <f>IF(D257="","",31-COUNTIF(D259:AH259,"")-COUNTIF(D259:AH259,"休")-COUNTIF(D265:AI265,"/"))</f>
        <v/>
      </c>
      <c r="AK265" s="194" t="str">
        <f>IF(D257="","",IFERROR(AI265/AJ265,""))</f>
        <v/>
      </c>
      <c r="AL265" s="295" t="str" cm="1">
        <f t="array" ref="AL265">_xlfn.IFS(OR(D257="",AJ265=0),"",
      COUNTIFS(D259:AH259,"日",D265:AH265,"")+COUNTIFS(D259:AH259,"日",D265:AH265,"○")+COUNTIFS(D259:AH259,"土",D265:AH265,"")+COUNTIFS(D259:AH259,"土",D265:AH265,"○")&lt;=COUNTIF(D265:AH265,"○"),"○",
        AI265/AJ265&gt;=2/7,"○",
         TRUE,"NG")</f>
        <v/>
      </c>
      <c r="AN265" s="184" t="str">
        <f>IF(D257="","",AN250+AI265)</f>
        <v/>
      </c>
      <c r="AO265" s="193" t="str">
        <f>IF(D257="","",AO250+AJ265)</f>
        <v/>
      </c>
      <c r="AP265" s="194" t="str">
        <f t="shared" si="18"/>
        <v/>
      </c>
      <c r="AQ265" s="301" t="str">
        <f>IF(D257="","",IF(D272="",IF(AN265/AO265&gt;=2/7,"OK","NG"),"-"))</f>
        <v/>
      </c>
      <c r="AR265" s="297"/>
      <c r="AS265" s="297"/>
      <c r="AT265" s="297"/>
      <c r="AU265" s="297"/>
      <c r="AV265" s="297"/>
      <c r="AW265" s="297"/>
      <c r="AX265" s="297"/>
      <c r="AY265" s="297"/>
      <c r="AZ265" s="297"/>
      <c r="BA265" s="297"/>
      <c r="BB265" s="297"/>
      <c r="BC265" s="297"/>
      <c r="BD265" s="297"/>
      <c r="BE265" s="297"/>
      <c r="BF265" s="297"/>
      <c r="BG265" s="297"/>
      <c r="BH265" s="297"/>
      <c r="BI265" s="297"/>
      <c r="BJ265" s="297"/>
      <c r="BK265" s="297"/>
      <c r="BL265" s="297"/>
      <c r="BM265" s="297"/>
      <c r="BN265" s="297"/>
      <c r="BO265" s="297"/>
      <c r="BP265" s="297"/>
      <c r="BQ265" s="297"/>
      <c r="BR265" s="196"/>
    </row>
    <row r="266" spans="2:70" s="195" customFormat="1" ht="15" customHeight="1" thickBot="1">
      <c r="B266" s="720"/>
      <c r="C266" s="197" t="str">
        <f>IF(D257="","","実施")</f>
        <v/>
      </c>
      <c r="D266" s="198"/>
      <c r="E266" s="198"/>
      <c r="F266" s="198"/>
      <c r="G266" s="198"/>
      <c r="H266" s="198"/>
      <c r="I266" s="198"/>
      <c r="J266" s="198"/>
      <c r="K266" s="198"/>
      <c r="L266" s="198"/>
      <c r="M266" s="198"/>
      <c r="N266" s="198"/>
      <c r="O266" s="198"/>
      <c r="P266" s="198"/>
      <c r="Q266" s="198"/>
      <c r="R266" s="198"/>
      <c r="S266" s="198"/>
      <c r="T266" s="198"/>
      <c r="U266" s="198"/>
      <c r="V266" s="198"/>
      <c r="W266" s="198"/>
      <c r="X266" s="198"/>
      <c r="Y266" s="198"/>
      <c r="Z266" s="198"/>
      <c r="AA266" s="198"/>
      <c r="AB266" s="198"/>
      <c r="AC266" s="198"/>
      <c r="AD266" s="198"/>
      <c r="AE266" s="198"/>
      <c r="AF266" s="198"/>
      <c r="AG266" s="198"/>
      <c r="AH266" s="198"/>
      <c r="AI266" s="197" t="str">
        <f>IF(D257="","",COUNTIF(D266:AH266,"●"))</f>
        <v/>
      </c>
      <c r="AJ266" s="198" t="str">
        <f>IF(D257="","",31-COUNTIF(D259:AH259,"")-COUNTIF(D259:AH259,"休")-COUNTIF(D266:AI266,"/"))</f>
        <v/>
      </c>
      <c r="AK266" s="199" t="str">
        <f>IF(D257="","",IFERROR(AI266/AJ266,""))</f>
        <v/>
      </c>
      <c r="AL266" s="298" t="str" cm="1">
        <f t="array" ref="AL266">_xlfn.IFS(OR(D257="",AJ266=0),"",
      COUNTIFS(D259:AH259,"日",D266:AH266,"")+COUNTIFS(D259:AH259,"日",D266:AH266,"●")+COUNTIFS(D259:AH259,"土",D266:AH266,"")+COUNTIFS(D259:AH259,"土",D266:AH266,"●")&lt;=COUNTIF(D266:AH266,"●"),"○",
        AI266/AJ266&gt;=2/7,"○",
         TRUE,"NG")</f>
        <v/>
      </c>
      <c r="AN266" s="197" t="str">
        <f>IF(D257="","",AN251+AI266)</f>
        <v/>
      </c>
      <c r="AO266" s="198" t="str">
        <f>IF(D257="","",AO251+AJ266)</f>
        <v/>
      </c>
      <c r="AP266" s="199" t="str">
        <f t="shared" si="18"/>
        <v/>
      </c>
      <c r="AQ266" s="302" t="str">
        <f>IF(D257="","",IF(D272="",IF(AN266/AO266&gt;=2/7,"OK","NG"),"-"))</f>
        <v/>
      </c>
      <c r="AR266" s="222"/>
      <c r="AS266" s="222"/>
      <c r="AT266" s="222"/>
      <c r="AU266" s="222"/>
      <c r="AV266" s="222"/>
      <c r="AW266" s="222"/>
      <c r="AX266" s="222"/>
      <c r="AY266" s="222"/>
      <c r="AZ266" s="222"/>
      <c r="BA266" s="222"/>
      <c r="BB266" s="222"/>
      <c r="BC266" s="222"/>
      <c r="BD266" s="222"/>
      <c r="BE266" s="222"/>
      <c r="BF266" s="222"/>
      <c r="BG266" s="222"/>
      <c r="BH266" s="222"/>
      <c r="BI266" s="222"/>
      <c r="BJ266" s="222"/>
      <c r="BK266" s="222"/>
      <c r="BL266" s="222"/>
      <c r="BM266" s="222"/>
      <c r="BN266" s="222"/>
      <c r="BO266" s="222"/>
      <c r="BP266" s="222"/>
      <c r="BQ266" s="222"/>
      <c r="BR266" s="188"/>
    </row>
    <row r="267" spans="2:70" s="195" customFormat="1" ht="15" customHeight="1">
      <c r="B267" s="719" t="str">
        <f>IF(D257="","",IF($B$27="","",$B$27))</f>
        <v/>
      </c>
      <c r="C267" s="184" t="str">
        <f>IF(D257="","","計画")</f>
        <v/>
      </c>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c r="AA267" s="193"/>
      <c r="AB267" s="193"/>
      <c r="AC267" s="193"/>
      <c r="AD267" s="193"/>
      <c r="AE267" s="193"/>
      <c r="AF267" s="193"/>
      <c r="AG267" s="193"/>
      <c r="AH267" s="193"/>
      <c r="AI267" s="184" t="str">
        <f>IF(D257="","",COUNTIF(D267:AH267,"○"))</f>
        <v/>
      </c>
      <c r="AJ267" s="193" t="str">
        <f>IF(D257="","",31-COUNTIF(D259:AH259,"")-COUNTIF(D259:AH259,"休")-COUNTIF(D267:AI267,"/"))</f>
        <v/>
      </c>
      <c r="AK267" s="194" t="str">
        <f>IF(D257="","",IFERROR(AI267/AJ267,""))</f>
        <v/>
      </c>
      <c r="AL267" s="295" t="str" cm="1">
        <f t="array" ref="AL267">_xlfn.IFS(OR(D257="",AJ267=0),"",
      COUNTIFS(D259:AH259,"日",D267:AH267,"")+COUNTIFS(D259:AH259,"日",D267:AH267,"○")+COUNTIFS(D259:AH259,"土",D267:AH267,"")+COUNTIFS(D259:AH259,"土",D267:AH267,"○")&lt;=COUNTIF(D267:AH267,"○"),"○",
        AI267/AJ267&gt;=2/7,"○",
         TRUE,"NG")</f>
        <v/>
      </c>
      <c r="AN267" s="184" t="str">
        <f>IF(D257="","",AN252+AI267)</f>
        <v/>
      </c>
      <c r="AO267" s="193" t="str">
        <f>IF(D257="","",AO252+AJ267)</f>
        <v/>
      </c>
      <c r="AP267" s="194" t="str">
        <f t="shared" si="18"/>
        <v/>
      </c>
      <c r="AQ267" s="301" t="str">
        <f>IF(D257="","",IF(D272="",IF(AN267/AO267&gt;=2/7,"OK","NG"),"-"))</f>
        <v/>
      </c>
      <c r="AR267" s="297"/>
      <c r="AS267" s="297"/>
      <c r="AT267" s="297"/>
      <c r="AU267" s="297"/>
      <c r="AV267" s="297"/>
      <c r="AW267" s="297"/>
      <c r="AX267" s="297"/>
      <c r="AY267" s="297"/>
      <c r="AZ267" s="297"/>
      <c r="BA267" s="297"/>
      <c r="BB267" s="297"/>
      <c r="BC267" s="297"/>
      <c r="BD267" s="297"/>
      <c r="BE267" s="297"/>
      <c r="BF267" s="297"/>
      <c r="BG267" s="297"/>
      <c r="BH267" s="297"/>
      <c r="BI267" s="297"/>
      <c r="BJ267" s="297"/>
      <c r="BK267" s="297"/>
      <c r="BL267" s="297"/>
      <c r="BM267" s="297"/>
      <c r="BN267" s="297"/>
      <c r="BO267" s="297"/>
      <c r="BP267" s="297"/>
      <c r="BQ267" s="297"/>
      <c r="BR267" s="196"/>
    </row>
    <row r="268" spans="2:70" s="195" customFormat="1" ht="15" customHeight="1" thickBot="1">
      <c r="B268" s="720"/>
      <c r="C268" s="197" t="str">
        <f>IF(D257="","","実施")</f>
        <v/>
      </c>
      <c r="D268" s="198"/>
      <c r="E268" s="198"/>
      <c r="F268" s="198"/>
      <c r="G268" s="198"/>
      <c r="H268" s="198"/>
      <c r="I268" s="198"/>
      <c r="J268" s="198"/>
      <c r="K268" s="198"/>
      <c r="L268" s="198"/>
      <c r="M268" s="198"/>
      <c r="N268" s="198"/>
      <c r="O268" s="198"/>
      <c r="P268" s="198"/>
      <c r="Q268" s="198"/>
      <c r="R268" s="198"/>
      <c r="S268" s="198"/>
      <c r="T268" s="198"/>
      <c r="U268" s="198"/>
      <c r="V268" s="198"/>
      <c r="W268" s="198"/>
      <c r="X268" s="198"/>
      <c r="Y268" s="198"/>
      <c r="Z268" s="198"/>
      <c r="AA268" s="198"/>
      <c r="AB268" s="198"/>
      <c r="AC268" s="198"/>
      <c r="AD268" s="198"/>
      <c r="AE268" s="198"/>
      <c r="AF268" s="198"/>
      <c r="AG268" s="198"/>
      <c r="AH268" s="198"/>
      <c r="AI268" s="197" t="str">
        <f>IF(D257="","",COUNTIF(D268:AH268,"●"))</f>
        <v/>
      </c>
      <c r="AJ268" s="198" t="str">
        <f>IF(D257="","",31-COUNTIF(D259:AH259,"")-COUNTIF(D259:AH259,"休")-COUNTIF(D268:AI268,"/"))</f>
        <v/>
      </c>
      <c r="AK268" s="199" t="str">
        <f>IF(D257="","",IFERROR(AI268/AJ268,""))</f>
        <v/>
      </c>
      <c r="AL268" s="298" t="str" cm="1">
        <f t="array" ref="AL268">_xlfn.IFS(OR(D257="",AJ268=0),"",
      COUNTIFS(D259:AH259,"日",D268:AH268,"")+COUNTIFS(D259:AH259,"日",D268:AH268,"●")+COUNTIFS(D259:AH259,"土",D268:AH268,"")+COUNTIFS(D259:AH259,"土",D268:AH268,"●")&lt;=COUNTIF(D268:AH268,"●"),"○",
        AI268/AJ268&gt;=2/7,"○",
         TRUE,"NG")</f>
        <v/>
      </c>
      <c r="AN268" s="197" t="str">
        <f>IF(D257="","",AN253+AI268)</f>
        <v/>
      </c>
      <c r="AO268" s="198" t="str">
        <f>IF(D257="","",AO253+AJ268)</f>
        <v/>
      </c>
      <c r="AP268" s="199" t="str">
        <f t="shared" si="18"/>
        <v/>
      </c>
      <c r="AQ268" s="302" t="str">
        <f>IF(D257="","",IF(D272="",IF(AN268/AO268&gt;=2/7,"OK","NG"),"-"))</f>
        <v/>
      </c>
      <c r="AR268" s="222"/>
      <c r="AS268" s="222"/>
      <c r="AT268" s="222"/>
      <c r="AU268" s="222"/>
      <c r="AV268" s="222"/>
      <c r="AW268" s="222"/>
      <c r="AX268" s="222"/>
      <c r="AY268" s="222"/>
      <c r="AZ268" s="222"/>
      <c r="BA268" s="222"/>
      <c r="BB268" s="222"/>
      <c r="BC268" s="222"/>
      <c r="BD268" s="222"/>
      <c r="BE268" s="222"/>
      <c r="BF268" s="222"/>
      <c r="BG268" s="222"/>
      <c r="BH268" s="222"/>
      <c r="BI268" s="222"/>
      <c r="BJ268" s="222"/>
      <c r="BK268" s="222"/>
      <c r="BL268" s="222"/>
      <c r="BM268" s="222"/>
      <c r="BN268" s="222"/>
      <c r="BO268" s="222"/>
      <c r="BP268" s="222"/>
      <c r="BQ268" s="222"/>
      <c r="BR268" s="188"/>
    </row>
    <row r="269" spans="2:70" s="195" customFormat="1" ht="15" customHeight="1">
      <c r="B269" s="719" t="str">
        <f>IF(D257="","",IF($B$29="","",$B$29))</f>
        <v/>
      </c>
      <c r="C269" s="184" t="str">
        <f>IF(D257="","","計画")</f>
        <v/>
      </c>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c r="AA269" s="193"/>
      <c r="AB269" s="193"/>
      <c r="AC269" s="193"/>
      <c r="AD269" s="193"/>
      <c r="AE269" s="193"/>
      <c r="AF269" s="193"/>
      <c r="AG269" s="193"/>
      <c r="AH269" s="193"/>
      <c r="AI269" s="184" t="str">
        <f>IF(D257="","",COUNTIF(D269:AH269,"○"))</f>
        <v/>
      </c>
      <c r="AJ269" s="193" t="str">
        <f>IF(D257="","",31-COUNTIF(D259:AH259,"")-COUNTIF(D259:AH259,"休")-COUNTIF(D269:AI269,"/"))</f>
        <v/>
      </c>
      <c r="AK269" s="194" t="str">
        <f>IF(D257="","",IFERROR(AI269/AJ269,""))</f>
        <v/>
      </c>
      <c r="AL269" s="295" t="str" cm="1">
        <f t="array" ref="AL269">_xlfn.IFS(OR(D257="",AJ269=0),"",
      COUNTIFS(D259:AH259,"日",D269:AH269,"")+COUNTIFS(D259:AH259,"日",D269:AH269,"○")+COUNTIFS(D259:AH259,"土",D269:AH269,"")+COUNTIFS(D259:AH259,"土",D269:AH269,"○")&lt;=COUNTIF(D269:AH269,"○"),"○",
        AI269/AJ269&gt;=2/7,"○",
         TRUE,"NG")</f>
        <v/>
      </c>
      <c r="AN269" s="184" t="str">
        <f>IF(D257="","",AN254+AI269)</f>
        <v/>
      </c>
      <c r="AO269" s="193" t="str">
        <f>IF(D257="","",AO254+AJ269)</f>
        <v/>
      </c>
      <c r="AP269" s="194" t="str">
        <f t="shared" si="18"/>
        <v/>
      </c>
      <c r="AQ269" s="301" t="str">
        <f>IF(D257="","",IF(D272="",IF(AN269/AO269&gt;=2/7,"OK","NG"),"-"))</f>
        <v/>
      </c>
      <c r="AR269" s="297"/>
      <c r="AS269" s="297"/>
      <c r="AT269" s="297"/>
      <c r="AU269" s="297"/>
      <c r="AV269" s="297"/>
      <c r="AW269" s="297"/>
      <c r="AX269" s="297"/>
      <c r="AY269" s="297"/>
      <c r="AZ269" s="297"/>
      <c r="BA269" s="297"/>
      <c r="BB269" s="297"/>
      <c r="BC269" s="297"/>
      <c r="BD269" s="297"/>
      <c r="BE269" s="297"/>
      <c r="BF269" s="297"/>
      <c r="BG269" s="297"/>
      <c r="BH269" s="297"/>
      <c r="BI269" s="297"/>
      <c r="BJ269" s="297"/>
      <c r="BK269" s="297"/>
      <c r="BL269" s="297"/>
      <c r="BM269" s="297"/>
      <c r="BN269" s="297"/>
      <c r="BO269" s="297"/>
      <c r="BP269" s="297"/>
      <c r="BQ269" s="297"/>
      <c r="BR269" s="196"/>
    </row>
    <row r="270" spans="2:70" s="195" customFormat="1" ht="15" customHeight="1" thickBot="1">
      <c r="B270" s="720"/>
      <c r="C270" s="197" t="str">
        <f>IF(D257="","","実施")</f>
        <v/>
      </c>
      <c r="D270" s="198"/>
      <c r="E270" s="198"/>
      <c r="F270" s="198"/>
      <c r="G270" s="198"/>
      <c r="H270" s="198"/>
      <c r="I270" s="198"/>
      <c r="J270" s="198"/>
      <c r="K270" s="198"/>
      <c r="L270" s="198"/>
      <c r="M270" s="198"/>
      <c r="N270" s="198"/>
      <c r="O270" s="198"/>
      <c r="P270" s="198"/>
      <c r="Q270" s="198"/>
      <c r="R270" s="198"/>
      <c r="S270" s="198"/>
      <c r="T270" s="198"/>
      <c r="U270" s="198"/>
      <c r="V270" s="198"/>
      <c r="W270" s="198"/>
      <c r="X270" s="198"/>
      <c r="Y270" s="198"/>
      <c r="Z270" s="198"/>
      <c r="AA270" s="198"/>
      <c r="AB270" s="198"/>
      <c r="AC270" s="198"/>
      <c r="AD270" s="198"/>
      <c r="AE270" s="198"/>
      <c r="AF270" s="198"/>
      <c r="AG270" s="198"/>
      <c r="AH270" s="198"/>
      <c r="AI270" s="197" t="str">
        <f>IF(D257="","",COUNTIF(D270:AH270,"●"))</f>
        <v/>
      </c>
      <c r="AJ270" s="198" t="str">
        <f>IF(D257="","",31-COUNTIF(D259:AH259,"")-COUNTIF(D259:AH259,"休")-COUNTIF(D270:AI270,"/"))</f>
        <v/>
      </c>
      <c r="AK270" s="199" t="str">
        <f>IF(D257="","",IFERROR(AI270/AJ270,""))</f>
        <v/>
      </c>
      <c r="AL270" s="298" t="str" cm="1">
        <f t="array" ref="AL270">_xlfn.IFS(OR(D257="",AJ270=0),"",
      COUNTIFS(D259:AH259,"日",D270:AH270,"")+COUNTIFS(D259:AH259,"日",D270:AH270,"●")+COUNTIFS(D259:AH259,"土",D270:AH270,"")+COUNTIFS(D259:AH259,"土",D270:AH270,"●")&lt;=COUNTIF(D270:AH270,"●"),"○",
        AI270/AJ270&gt;=2/7,"○",
         TRUE,"NG")</f>
        <v/>
      </c>
      <c r="AN270" s="197" t="str">
        <f>IF(D257="","",AN255+AI270)</f>
        <v/>
      </c>
      <c r="AO270" s="198" t="str">
        <f>IF(D257="","",AO255+AJ270)</f>
        <v/>
      </c>
      <c r="AP270" s="199" t="str">
        <f t="shared" si="18"/>
        <v/>
      </c>
      <c r="AQ270" s="302" t="str">
        <f>IF(D257="","",IF(D272="",IF(AN270/AO270&gt;=2/7,"OK","NG"),"-"))</f>
        <v/>
      </c>
      <c r="AR270" s="222"/>
      <c r="AS270" s="222"/>
      <c r="AT270" s="222"/>
      <c r="AU270" s="222"/>
      <c r="AV270" s="222"/>
      <c r="AW270" s="222"/>
      <c r="AX270" s="222"/>
      <c r="AY270" s="222"/>
      <c r="AZ270" s="222"/>
      <c r="BA270" s="222"/>
      <c r="BB270" s="222"/>
      <c r="BC270" s="222"/>
      <c r="BD270" s="222"/>
      <c r="BE270" s="222"/>
      <c r="BF270" s="222"/>
      <c r="BG270" s="222"/>
      <c r="BH270" s="222"/>
      <c r="BI270" s="222"/>
      <c r="BJ270" s="222"/>
      <c r="BK270" s="222"/>
      <c r="BL270" s="222"/>
      <c r="BM270" s="222"/>
      <c r="BN270" s="222"/>
      <c r="BO270" s="222"/>
      <c r="BP270" s="222"/>
      <c r="BQ270" s="222"/>
      <c r="BR270" s="188"/>
    </row>
    <row r="271" spans="2:70" ht="18" customHeight="1">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200"/>
    </row>
    <row r="272" spans="2:70" ht="18" customHeight="1">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200"/>
    </row>
  </sheetData>
  <mergeCells count="305">
    <mergeCell ref="B267:B268"/>
    <mergeCell ref="B269:B270"/>
    <mergeCell ref="AO258:AO260"/>
    <mergeCell ref="AP258:AP260"/>
    <mergeCell ref="AQ258:AQ260"/>
    <mergeCell ref="B261:B262"/>
    <mergeCell ref="B263:B264"/>
    <mergeCell ref="B265:B266"/>
    <mergeCell ref="B254:B255"/>
    <mergeCell ref="D257:AH257"/>
    <mergeCell ref="AI257:AL257"/>
    <mergeCell ref="AM257:AM260"/>
    <mergeCell ref="AN257:AQ257"/>
    <mergeCell ref="AI258:AI260"/>
    <mergeCell ref="AJ258:AJ260"/>
    <mergeCell ref="AK258:AK260"/>
    <mergeCell ref="AL258:AL260"/>
    <mergeCell ref="AN258:AN260"/>
    <mergeCell ref="AP243:AP245"/>
    <mergeCell ref="AQ243:AQ245"/>
    <mergeCell ref="B246:B247"/>
    <mergeCell ref="B248:B249"/>
    <mergeCell ref="B250:B251"/>
    <mergeCell ref="B252:B253"/>
    <mergeCell ref="D242:AH242"/>
    <mergeCell ref="AI242:AL242"/>
    <mergeCell ref="AM242:AM245"/>
    <mergeCell ref="AN242:AQ242"/>
    <mergeCell ref="AI243:AI245"/>
    <mergeCell ref="AJ243:AJ245"/>
    <mergeCell ref="AK243:AK245"/>
    <mergeCell ref="AL243:AL245"/>
    <mergeCell ref="AN243:AN245"/>
    <mergeCell ref="AO243:AO245"/>
    <mergeCell ref="AQ228:AQ230"/>
    <mergeCell ref="B231:B232"/>
    <mergeCell ref="B233:B234"/>
    <mergeCell ref="B235:B236"/>
    <mergeCell ref="B237:B238"/>
    <mergeCell ref="B239:B240"/>
    <mergeCell ref="AI227:AL227"/>
    <mergeCell ref="AM227:AM230"/>
    <mergeCell ref="AN227:AQ227"/>
    <mergeCell ref="AI228:AI230"/>
    <mergeCell ref="AJ228:AJ230"/>
    <mergeCell ref="AK228:AK230"/>
    <mergeCell ref="AL228:AL230"/>
    <mergeCell ref="AN228:AN230"/>
    <mergeCell ref="AO228:AO230"/>
    <mergeCell ref="AP228:AP230"/>
    <mergeCell ref="B216:B217"/>
    <mergeCell ref="B218:B219"/>
    <mergeCell ref="B220:B221"/>
    <mergeCell ref="B222:B223"/>
    <mergeCell ref="B224:B225"/>
    <mergeCell ref="D227:AH227"/>
    <mergeCell ref="AN212:AQ212"/>
    <mergeCell ref="AI213:AI215"/>
    <mergeCell ref="AJ213:AJ215"/>
    <mergeCell ref="AK213:AK215"/>
    <mergeCell ref="AL213:AL215"/>
    <mergeCell ref="AN213:AN215"/>
    <mergeCell ref="AO213:AO215"/>
    <mergeCell ref="AP213:AP215"/>
    <mergeCell ref="AQ213:AQ215"/>
    <mergeCell ref="B205:B206"/>
    <mergeCell ref="B207:B208"/>
    <mergeCell ref="B209:B210"/>
    <mergeCell ref="D212:AH212"/>
    <mergeCell ref="AI212:AL212"/>
    <mergeCell ref="AM212:AM215"/>
    <mergeCell ref="AN198:AN200"/>
    <mergeCell ref="AO198:AO200"/>
    <mergeCell ref="AP198:AP200"/>
    <mergeCell ref="AQ198:AQ200"/>
    <mergeCell ref="B201:B202"/>
    <mergeCell ref="B203:B204"/>
    <mergeCell ref="B192:B193"/>
    <mergeCell ref="B194:B195"/>
    <mergeCell ref="D197:AH197"/>
    <mergeCell ref="AI197:AL197"/>
    <mergeCell ref="AM197:AM200"/>
    <mergeCell ref="AN197:AQ197"/>
    <mergeCell ref="AI198:AI200"/>
    <mergeCell ref="AJ198:AJ200"/>
    <mergeCell ref="AK198:AK200"/>
    <mergeCell ref="AL198:AL200"/>
    <mergeCell ref="AO183:AO185"/>
    <mergeCell ref="AP183:AP185"/>
    <mergeCell ref="AQ183:AQ185"/>
    <mergeCell ref="B186:B187"/>
    <mergeCell ref="B188:B189"/>
    <mergeCell ref="B190:B191"/>
    <mergeCell ref="B179:B180"/>
    <mergeCell ref="D182:AH182"/>
    <mergeCell ref="AI182:AL182"/>
    <mergeCell ref="AM182:AM185"/>
    <mergeCell ref="AN182:AQ182"/>
    <mergeCell ref="AI183:AI185"/>
    <mergeCell ref="AJ183:AJ185"/>
    <mergeCell ref="AK183:AK185"/>
    <mergeCell ref="AL183:AL185"/>
    <mergeCell ref="AN183:AN185"/>
    <mergeCell ref="AP168:AP170"/>
    <mergeCell ref="AQ168:AQ170"/>
    <mergeCell ref="B171:B172"/>
    <mergeCell ref="B173:B174"/>
    <mergeCell ref="B175:B176"/>
    <mergeCell ref="B177:B178"/>
    <mergeCell ref="D167:AH167"/>
    <mergeCell ref="AI167:AL167"/>
    <mergeCell ref="AM167:AM170"/>
    <mergeCell ref="AN167:AQ167"/>
    <mergeCell ref="AI168:AI170"/>
    <mergeCell ref="AJ168:AJ170"/>
    <mergeCell ref="AK168:AK170"/>
    <mergeCell ref="AL168:AL170"/>
    <mergeCell ref="AN168:AN170"/>
    <mergeCell ref="AO168:AO170"/>
    <mergeCell ref="AQ153:AQ155"/>
    <mergeCell ref="B156:B157"/>
    <mergeCell ref="B158:B159"/>
    <mergeCell ref="B160:B161"/>
    <mergeCell ref="B162:B163"/>
    <mergeCell ref="B164:B165"/>
    <mergeCell ref="AI152:AL152"/>
    <mergeCell ref="AM152:AM155"/>
    <mergeCell ref="AN152:AQ152"/>
    <mergeCell ref="AI153:AI155"/>
    <mergeCell ref="AJ153:AJ155"/>
    <mergeCell ref="AK153:AK155"/>
    <mergeCell ref="AL153:AL155"/>
    <mergeCell ref="AN153:AN155"/>
    <mergeCell ref="AO153:AO155"/>
    <mergeCell ref="AP153:AP155"/>
    <mergeCell ref="B141:B142"/>
    <mergeCell ref="B143:B144"/>
    <mergeCell ref="B145:B146"/>
    <mergeCell ref="B147:B148"/>
    <mergeCell ref="B149:B150"/>
    <mergeCell ref="D152:AH152"/>
    <mergeCell ref="AN137:AQ137"/>
    <mergeCell ref="AI138:AI140"/>
    <mergeCell ref="AJ138:AJ140"/>
    <mergeCell ref="AK138:AK140"/>
    <mergeCell ref="AL138:AL140"/>
    <mergeCell ref="AN138:AN140"/>
    <mergeCell ref="AO138:AO140"/>
    <mergeCell ref="AP138:AP140"/>
    <mergeCell ref="AQ138:AQ140"/>
    <mergeCell ref="B130:B131"/>
    <mergeCell ref="B132:B133"/>
    <mergeCell ref="B134:B135"/>
    <mergeCell ref="D137:AH137"/>
    <mergeCell ref="AI137:AL137"/>
    <mergeCell ref="AM137:AM140"/>
    <mergeCell ref="AN123:AN125"/>
    <mergeCell ref="AO123:AO125"/>
    <mergeCell ref="AP123:AP125"/>
    <mergeCell ref="AQ123:AQ125"/>
    <mergeCell ref="B126:B127"/>
    <mergeCell ref="B128:B129"/>
    <mergeCell ref="B117:B118"/>
    <mergeCell ref="B119:B120"/>
    <mergeCell ref="D122:AH122"/>
    <mergeCell ref="AI122:AL122"/>
    <mergeCell ref="AM122:AM125"/>
    <mergeCell ref="AN122:AQ122"/>
    <mergeCell ref="AI123:AI125"/>
    <mergeCell ref="AJ123:AJ125"/>
    <mergeCell ref="AK123:AK125"/>
    <mergeCell ref="AL123:AL125"/>
    <mergeCell ref="AO108:AO110"/>
    <mergeCell ref="AP108:AP110"/>
    <mergeCell ref="AQ108:AQ110"/>
    <mergeCell ref="B111:B112"/>
    <mergeCell ref="B113:B114"/>
    <mergeCell ref="B115:B116"/>
    <mergeCell ref="B104:B105"/>
    <mergeCell ref="D107:AH107"/>
    <mergeCell ref="AI107:AL107"/>
    <mergeCell ref="AM107:AM110"/>
    <mergeCell ref="AN107:AQ107"/>
    <mergeCell ref="AI108:AI110"/>
    <mergeCell ref="AJ108:AJ110"/>
    <mergeCell ref="AK108:AK110"/>
    <mergeCell ref="AL108:AL110"/>
    <mergeCell ref="AN108:AN110"/>
    <mergeCell ref="AP93:AP95"/>
    <mergeCell ref="AQ93:AQ95"/>
    <mergeCell ref="B96:B97"/>
    <mergeCell ref="B98:B99"/>
    <mergeCell ref="B100:B101"/>
    <mergeCell ref="B102:B103"/>
    <mergeCell ref="D92:AH92"/>
    <mergeCell ref="AI92:AL92"/>
    <mergeCell ref="AM92:AM95"/>
    <mergeCell ref="AN92:AQ92"/>
    <mergeCell ref="AI93:AI95"/>
    <mergeCell ref="AJ93:AJ95"/>
    <mergeCell ref="AK93:AK95"/>
    <mergeCell ref="AL93:AL95"/>
    <mergeCell ref="AN93:AN95"/>
    <mergeCell ref="AO93:AO95"/>
    <mergeCell ref="AQ78:AQ80"/>
    <mergeCell ref="B81:B82"/>
    <mergeCell ref="B83:B84"/>
    <mergeCell ref="B85:B86"/>
    <mergeCell ref="B87:B88"/>
    <mergeCell ref="B89:B90"/>
    <mergeCell ref="AI77:AL77"/>
    <mergeCell ref="AM77:AM80"/>
    <mergeCell ref="AN77:AQ77"/>
    <mergeCell ref="AI78:AI80"/>
    <mergeCell ref="AJ78:AJ80"/>
    <mergeCell ref="AK78:AK80"/>
    <mergeCell ref="AL78:AL80"/>
    <mergeCell ref="AN78:AN80"/>
    <mergeCell ref="AO78:AO80"/>
    <mergeCell ref="AP78:AP80"/>
    <mergeCell ref="B66:B67"/>
    <mergeCell ref="B68:B69"/>
    <mergeCell ref="B70:B71"/>
    <mergeCell ref="B72:B73"/>
    <mergeCell ref="B74:B75"/>
    <mergeCell ref="D77:AH77"/>
    <mergeCell ref="AN62:AQ62"/>
    <mergeCell ref="AI63:AI65"/>
    <mergeCell ref="AJ63:AJ65"/>
    <mergeCell ref="AK63:AK65"/>
    <mergeCell ref="AL63:AL65"/>
    <mergeCell ref="AN63:AN65"/>
    <mergeCell ref="AO63:AO65"/>
    <mergeCell ref="AP63:AP65"/>
    <mergeCell ref="AQ63:AQ65"/>
    <mergeCell ref="B55:B56"/>
    <mergeCell ref="B57:B58"/>
    <mergeCell ref="B59:B60"/>
    <mergeCell ref="D62:AH62"/>
    <mergeCell ref="AI62:AL62"/>
    <mergeCell ref="AM62:AM65"/>
    <mergeCell ref="AN48:AN50"/>
    <mergeCell ref="AO48:AO50"/>
    <mergeCell ref="AP48:AP50"/>
    <mergeCell ref="AQ48:AQ50"/>
    <mergeCell ref="B51:B52"/>
    <mergeCell ref="B53:B54"/>
    <mergeCell ref="B42:B43"/>
    <mergeCell ref="B44:B45"/>
    <mergeCell ref="D47:AH47"/>
    <mergeCell ref="AI47:AL47"/>
    <mergeCell ref="AM47:AM50"/>
    <mergeCell ref="AN47:AQ47"/>
    <mergeCell ref="AI48:AI50"/>
    <mergeCell ref="AJ48:AJ50"/>
    <mergeCell ref="AK48:AK50"/>
    <mergeCell ref="AL48:AL50"/>
    <mergeCell ref="AO33:AO35"/>
    <mergeCell ref="AP33:AP35"/>
    <mergeCell ref="AQ33:AQ35"/>
    <mergeCell ref="B36:B37"/>
    <mergeCell ref="B38:B39"/>
    <mergeCell ref="B40:B41"/>
    <mergeCell ref="B29:B30"/>
    <mergeCell ref="D32:AH32"/>
    <mergeCell ref="AI32:AL32"/>
    <mergeCell ref="AM32:AM35"/>
    <mergeCell ref="AN32:AQ32"/>
    <mergeCell ref="AI33:AI35"/>
    <mergeCell ref="AJ33:AJ35"/>
    <mergeCell ref="AK33:AK35"/>
    <mergeCell ref="AL33:AL35"/>
    <mergeCell ref="AN33:AN35"/>
    <mergeCell ref="AP18:AP20"/>
    <mergeCell ref="AQ18:AQ20"/>
    <mergeCell ref="B21:B22"/>
    <mergeCell ref="B23:B24"/>
    <mergeCell ref="B25:B26"/>
    <mergeCell ref="B27:B28"/>
    <mergeCell ref="D17:AH17"/>
    <mergeCell ref="AI17:AL17"/>
    <mergeCell ref="AM17:AM20"/>
    <mergeCell ref="AN17:AQ17"/>
    <mergeCell ref="AI18:AI20"/>
    <mergeCell ref="AJ18:AJ20"/>
    <mergeCell ref="AK18:AK20"/>
    <mergeCell ref="AL18:AL20"/>
    <mergeCell ref="AN18:AN20"/>
    <mergeCell ref="AO18:AO20"/>
    <mergeCell ref="D8:K8"/>
    <mergeCell ref="AS9:AW10"/>
    <mergeCell ref="AL10:AQ10"/>
    <mergeCell ref="H12:I12"/>
    <mergeCell ref="H13:I13"/>
    <mergeCell ref="H14:I14"/>
    <mergeCell ref="C2:S2"/>
    <mergeCell ref="D4:Q4"/>
    <mergeCell ref="S4:U4"/>
    <mergeCell ref="V4:AI4"/>
    <mergeCell ref="AL4:AQ4"/>
    <mergeCell ref="D5:I5"/>
    <mergeCell ref="K5:P5"/>
    <mergeCell ref="S5:V5"/>
    <mergeCell ref="W5:AA5"/>
    <mergeCell ref="AC5:AG5"/>
  </mergeCells>
  <phoneticPr fontId="3"/>
  <conditionalFormatting sqref="D4:D5 K5">
    <cfRule type="containsBlanks" dxfId="1497" priority="715">
      <formula>LEN(TRIM(D4))=0</formula>
    </cfRule>
  </conditionalFormatting>
  <conditionalFormatting sqref="D8:K8">
    <cfRule type="expression" dxfId="1496" priority="1">
      <formula>D8=""</formula>
    </cfRule>
  </conditionalFormatting>
  <conditionalFormatting sqref="D18:AH30">
    <cfRule type="expression" dxfId="1495" priority="725">
      <formula>D$19="休"</formula>
    </cfRule>
    <cfRule type="expression" dxfId="1494" priority="724">
      <formula>D$19="祝"</formula>
    </cfRule>
    <cfRule type="expression" dxfId="1493" priority="723">
      <formula>D$19="土"</formula>
    </cfRule>
    <cfRule type="expression" dxfId="1492" priority="722">
      <formula>D$19="日"</formula>
    </cfRule>
    <cfRule type="expression" dxfId="1491" priority="719">
      <formula>D$19=""</formula>
    </cfRule>
  </conditionalFormatting>
  <conditionalFormatting sqref="D21:AH30">
    <cfRule type="expression" dxfId="1490" priority="690">
      <formula>D21="/"</formula>
    </cfRule>
  </conditionalFormatting>
  <conditionalFormatting sqref="D32:AH32 C32:C45 AI32:AL45 AN32:AQ45">
    <cfRule type="expression" dxfId="1489" priority="686">
      <formula>C32=""</formula>
    </cfRule>
  </conditionalFormatting>
  <conditionalFormatting sqref="D33:AH33">
    <cfRule type="expression" dxfId="1488" priority="721">
      <formula>D34="祝"</formula>
    </cfRule>
    <cfRule type="expression" dxfId="1487" priority="720">
      <formula>OR(D34="土",D34="日")</formula>
    </cfRule>
    <cfRule type="expression" dxfId="1486" priority="718">
      <formula>OR(D34="",D34="休")</formula>
    </cfRule>
  </conditionalFormatting>
  <conditionalFormatting sqref="D34:AH34">
    <cfRule type="expression" dxfId="1485" priority="700">
      <formula>OR(D34="",D34="休")</formula>
    </cfRule>
    <cfRule type="expression" dxfId="1484" priority="696">
      <formula>OR(D34="土",D34="日")</formula>
    </cfRule>
    <cfRule type="expression" dxfId="1483" priority="692">
      <formula>D34="祝"</formula>
    </cfRule>
  </conditionalFormatting>
  <conditionalFormatting sqref="D35:AH35">
    <cfRule type="expression" dxfId="1482" priority="701">
      <formula>OR(D34="",D34="休")</formula>
    </cfRule>
    <cfRule type="expression" dxfId="1481" priority="697">
      <formula>OR(D34="土",D34="日")</formula>
    </cfRule>
    <cfRule type="expression" dxfId="1480" priority="693">
      <formula>D34="祝"</formula>
    </cfRule>
  </conditionalFormatting>
  <conditionalFormatting sqref="D36:AH36">
    <cfRule type="expression" dxfId="1479" priority="702">
      <formula>OR(D34="",D34="休")</formula>
    </cfRule>
    <cfRule type="expression" dxfId="1478" priority="698">
      <formula>OR(D34="土",D34="日")</formula>
    </cfRule>
    <cfRule type="expression" dxfId="1477" priority="694">
      <formula>D34="祝"</formula>
    </cfRule>
  </conditionalFormatting>
  <conditionalFormatting sqref="D36:AH45">
    <cfRule type="expression" dxfId="1476" priority="689">
      <formula>D36="/"</formula>
    </cfRule>
  </conditionalFormatting>
  <conditionalFormatting sqref="D37:AH37">
    <cfRule type="expression" dxfId="1475" priority="703">
      <formula>OR(D34="",D34="休")</formula>
    </cfRule>
    <cfRule type="expression" dxfId="1474" priority="695">
      <formula>D34="祝"</formula>
    </cfRule>
    <cfRule type="expression" dxfId="1473" priority="699">
      <formula>OR(D34="土",D34="日")</formula>
    </cfRule>
  </conditionalFormatting>
  <conditionalFormatting sqref="D38:AH38">
    <cfRule type="expression" dxfId="1472" priority="685">
      <formula>OR(D34="",D34="休")</formula>
    </cfRule>
    <cfRule type="expression" dxfId="1471" priority="684">
      <formula>OR(D34="土",D34="日")</formula>
    </cfRule>
    <cfRule type="expression" dxfId="1470" priority="683">
      <formula>D34="祝"</formula>
    </cfRule>
  </conditionalFormatting>
  <conditionalFormatting sqref="D39:AH39">
    <cfRule type="expression" dxfId="1469" priority="671">
      <formula>D34="祝"</formula>
    </cfRule>
    <cfRule type="expression" dxfId="1468" priority="672">
      <formula>OR(D34="土",D34="日")</formula>
    </cfRule>
    <cfRule type="expression" dxfId="1467" priority="673">
      <formula>OR(D34="",D34="休")</formula>
    </cfRule>
  </conditionalFormatting>
  <conditionalFormatting sqref="D40:AH40">
    <cfRule type="expression" dxfId="1466" priority="682">
      <formula>OR(D34="",D34="休")</formula>
    </cfRule>
    <cfRule type="expression" dxfId="1465" priority="681">
      <formula>OR(D34="土",D34="日")</formula>
    </cfRule>
    <cfRule type="expression" dxfId="1464" priority="680">
      <formula>D34="祝"</formula>
    </cfRule>
  </conditionalFormatting>
  <conditionalFormatting sqref="D41:AH41">
    <cfRule type="expression" dxfId="1463" priority="669">
      <formula>OR(D34="土",D34="日")</formula>
    </cfRule>
    <cfRule type="expression" dxfId="1462" priority="670">
      <formula>OR(D34="",D34="休")</formula>
    </cfRule>
    <cfRule type="expression" dxfId="1461" priority="668">
      <formula>D34="祝"</formula>
    </cfRule>
  </conditionalFormatting>
  <conditionalFormatting sqref="D42:AH42">
    <cfRule type="expression" dxfId="1460" priority="678">
      <formula>OR(D34="土",D34="日")</formula>
    </cfRule>
    <cfRule type="expression" dxfId="1459" priority="677">
      <formula>D34="祝"</formula>
    </cfRule>
    <cfRule type="expression" dxfId="1458" priority="679">
      <formula>OR(D34="",D34="休")</formula>
    </cfRule>
  </conditionalFormatting>
  <conditionalFormatting sqref="D43:AH43">
    <cfRule type="expression" dxfId="1457" priority="667">
      <formula>OR(D34="",D34="休")</formula>
    </cfRule>
    <cfRule type="expression" dxfId="1456" priority="666">
      <formula>OR(D34="土",D34="日")</formula>
    </cfRule>
    <cfRule type="expression" dxfId="1455" priority="665">
      <formula>D34="祝"</formula>
    </cfRule>
  </conditionalFormatting>
  <conditionalFormatting sqref="D44:AH44">
    <cfRule type="expression" dxfId="1454" priority="676">
      <formula>OR(D34="",D34="休")</formula>
    </cfRule>
    <cfRule type="expression" dxfId="1453" priority="674">
      <formula>D34="祝"</formula>
    </cfRule>
    <cfRule type="expression" dxfId="1452" priority="675">
      <formula>OR(D34="土",D34="日")</formula>
    </cfRule>
  </conditionalFormatting>
  <conditionalFormatting sqref="D45:AH45">
    <cfRule type="expression" dxfId="1451" priority="664">
      <formula>OR(D34="",D34="休")</formula>
    </cfRule>
    <cfRule type="expression" dxfId="1450" priority="663">
      <formula>OR(D34="土",D34="日")</formula>
    </cfRule>
    <cfRule type="expression" dxfId="1449" priority="662">
      <formula>D34="祝"</formula>
    </cfRule>
  </conditionalFormatting>
  <conditionalFormatting sqref="D47:AH47 C47:C60 AI47:AL60">
    <cfRule type="expression" dxfId="1448" priority="644">
      <formula>C47=""</formula>
    </cfRule>
  </conditionalFormatting>
  <conditionalFormatting sqref="D48:AH48">
    <cfRule type="expression" dxfId="1447" priority="661">
      <formula>D49="祝"</formula>
    </cfRule>
    <cfRule type="expression" dxfId="1446" priority="660">
      <formula>OR(D49="土",D49="日")</formula>
    </cfRule>
    <cfRule type="expression" dxfId="1445" priority="659">
      <formula>OR(D49="",D49="休")</formula>
    </cfRule>
  </conditionalFormatting>
  <conditionalFormatting sqref="D49:AH49">
    <cfRule type="expression" dxfId="1444" priority="647">
      <formula>D49="祝"</formula>
    </cfRule>
    <cfRule type="expression" dxfId="1443" priority="655">
      <formula>OR(D49="",D49="休")</formula>
    </cfRule>
    <cfRule type="expression" dxfId="1442" priority="651">
      <formula>OR(D49="土",D49="日")</formula>
    </cfRule>
  </conditionalFormatting>
  <conditionalFormatting sqref="D50:AH50">
    <cfRule type="expression" dxfId="1441" priority="652">
      <formula>OR(D49="土",D49="日")</formula>
    </cfRule>
    <cfRule type="expression" dxfId="1440" priority="648">
      <formula>D49="祝"</formula>
    </cfRule>
    <cfRule type="expression" dxfId="1439" priority="656">
      <formula>OR(D49="",D49="休")</formula>
    </cfRule>
  </conditionalFormatting>
  <conditionalFormatting sqref="D51:AH51">
    <cfRule type="expression" dxfId="1438" priority="653">
      <formula>OR(D49="土",D49="日")</formula>
    </cfRule>
    <cfRule type="expression" dxfId="1437" priority="649">
      <formula>D49="祝"</formula>
    </cfRule>
    <cfRule type="expression" dxfId="1436" priority="657">
      <formula>OR(D49="",D49="休")</formula>
    </cfRule>
  </conditionalFormatting>
  <conditionalFormatting sqref="D51:AH60">
    <cfRule type="expression" dxfId="1435" priority="646">
      <formula>D51="/"</formula>
    </cfRule>
  </conditionalFormatting>
  <conditionalFormatting sqref="D52:AH52">
    <cfRule type="expression" dxfId="1434" priority="650">
      <formula>D49="祝"</formula>
    </cfRule>
    <cfRule type="expression" dxfId="1433" priority="654">
      <formula>OR(D49="土",D49="日")</formula>
    </cfRule>
    <cfRule type="expression" dxfId="1432" priority="658">
      <formula>OR(D49="",D49="休")</formula>
    </cfRule>
  </conditionalFormatting>
  <conditionalFormatting sqref="D53:AH53">
    <cfRule type="expression" dxfId="1431" priority="642">
      <formula>OR(D49="土",D49="日")</formula>
    </cfRule>
    <cfRule type="expression" dxfId="1430" priority="641">
      <formula>D49="祝"</formula>
    </cfRule>
    <cfRule type="expression" dxfId="1429" priority="643">
      <formula>OR(D49="",D49="休")</formula>
    </cfRule>
  </conditionalFormatting>
  <conditionalFormatting sqref="D54:AH54">
    <cfRule type="expression" dxfId="1428" priority="629">
      <formula>D49="祝"</formula>
    </cfRule>
    <cfRule type="expression" dxfId="1427" priority="631">
      <formula>OR(D49="",D49="休")</formula>
    </cfRule>
    <cfRule type="expression" dxfId="1426" priority="630">
      <formula>OR(D49="土",D49="日")</formula>
    </cfRule>
  </conditionalFormatting>
  <conditionalFormatting sqref="D55:AH55">
    <cfRule type="expression" dxfId="1425" priority="640">
      <formula>OR(D49="",D49="休")</formula>
    </cfRule>
    <cfRule type="expression" dxfId="1424" priority="639">
      <formula>OR(D49="土",D49="日")</formula>
    </cfRule>
    <cfRule type="expression" dxfId="1423" priority="638">
      <formula>D49="祝"</formula>
    </cfRule>
  </conditionalFormatting>
  <conditionalFormatting sqref="D56:AH56">
    <cfRule type="expression" dxfId="1422" priority="628">
      <formula>OR(D49="",D49="休")</formula>
    </cfRule>
    <cfRule type="expression" dxfId="1421" priority="627">
      <formula>OR(D49="土",D49="日")</formula>
    </cfRule>
    <cfRule type="expression" dxfId="1420" priority="626">
      <formula>D49="祝"</formula>
    </cfRule>
  </conditionalFormatting>
  <conditionalFormatting sqref="D57:AH57">
    <cfRule type="expression" dxfId="1419" priority="636">
      <formula>OR(D49="土",D49="日")</formula>
    </cfRule>
    <cfRule type="expression" dxfId="1418" priority="637">
      <formula>OR(D49="",D49="休")</formula>
    </cfRule>
    <cfRule type="expression" dxfId="1417" priority="635">
      <formula>D49="祝"</formula>
    </cfRule>
  </conditionalFormatting>
  <conditionalFormatting sqref="D58:AH58">
    <cfRule type="expression" dxfId="1416" priority="625">
      <formula>OR(D49="",D49="休")</formula>
    </cfRule>
    <cfRule type="expression" dxfId="1415" priority="624">
      <formula>OR(D49="土",D49="日")</formula>
    </cfRule>
    <cfRule type="expression" dxfId="1414" priority="623">
      <formula>D49="祝"</formula>
    </cfRule>
  </conditionalFormatting>
  <conditionalFormatting sqref="D59:AH59">
    <cfRule type="expression" dxfId="1413" priority="634">
      <formula>OR(D49="",D49="休")</formula>
    </cfRule>
    <cfRule type="expression" dxfId="1412" priority="633">
      <formula>OR(D49="土",D49="日")</formula>
    </cfRule>
    <cfRule type="expression" dxfId="1411" priority="632">
      <formula>D49="祝"</formula>
    </cfRule>
  </conditionalFormatting>
  <conditionalFormatting sqref="D60:AH60">
    <cfRule type="expression" dxfId="1410" priority="620">
      <formula>D49="祝"</formula>
    </cfRule>
    <cfRule type="expression" dxfId="1409" priority="622">
      <formula>OR(D49="",D49="休")</formula>
    </cfRule>
    <cfRule type="expression" dxfId="1408" priority="621">
      <formula>OR(D49="土",D49="日")</formula>
    </cfRule>
  </conditionalFormatting>
  <conditionalFormatting sqref="D62:AH62 C62:C75 AI62:AL75">
    <cfRule type="expression" dxfId="1407" priority="602">
      <formula>C62=""</formula>
    </cfRule>
  </conditionalFormatting>
  <conditionalFormatting sqref="D63:AH63">
    <cfRule type="expression" dxfId="1406" priority="619">
      <formula>D64="祝"</formula>
    </cfRule>
    <cfRule type="expression" dxfId="1405" priority="618">
      <formula>OR(D64="土",D64="日")</formula>
    </cfRule>
    <cfRule type="expression" dxfId="1404" priority="617">
      <formula>OR(D64="",D64="休")</formula>
    </cfRule>
  </conditionalFormatting>
  <conditionalFormatting sqref="D64:AH64">
    <cfRule type="expression" dxfId="1403" priority="609">
      <formula>OR(D64="土",D64="日")</formula>
    </cfRule>
    <cfRule type="expression" dxfId="1402" priority="613">
      <formula>OR(D64="",D64="休")</formula>
    </cfRule>
    <cfRule type="expression" dxfId="1401" priority="605">
      <formula>D64="祝"</formula>
    </cfRule>
  </conditionalFormatting>
  <conditionalFormatting sqref="D65:AH65">
    <cfRule type="expression" dxfId="1400" priority="614">
      <formula>OR(D64="",D64="休")</formula>
    </cfRule>
    <cfRule type="expression" dxfId="1399" priority="606">
      <formula>D64="祝"</formula>
    </cfRule>
    <cfRule type="expression" dxfId="1398" priority="610">
      <formula>OR(D64="土",D64="日")</formula>
    </cfRule>
  </conditionalFormatting>
  <conditionalFormatting sqref="D66:AH66">
    <cfRule type="expression" dxfId="1397" priority="611">
      <formula>OR(D64="土",D64="日")</formula>
    </cfRule>
    <cfRule type="expression" dxfId="1396" priority="607">
      <formula>D64="祝"</formula>
    </cfRule>
    <cfRule type="expression" dxfId="1395" priority="615">
      <formula>OR(D64="",D64="休")</formula>
    </cfRule>
  </conditionalFormatting>
  <conditionalFormatting sqref="D66:AH75">
    <cfRule type="expression" dxfId="1394" priority="604">
      <formula>D66="/"</formula>
    </cfRule>
  </conditionalFormatting>
  <conditionalFormatting sqref="D67:AH67">
    <cfRule type="expression" dxfId="1393" priority="612">
      <formula>OR(D64="土",D64="日")</formula>
    </cfRule>
    <cfRule type="expression" dxfId="1392" priority="608">
      <formula>D64="祝"</formula>
    </cfRule>
    <cfRule type="expression" dxfId="1391" priority="616">
      <formula>OR(D64="",D64="休")</formula>
    </cfRule>
  </conditionalFormatting>
  <conditionalFormatting sqref="D68:AH68">
    <cfRule type="expression" dxfId="1390" priority="601">
      <formula>OR(D64="",D64="休")</formula>
    </cfRule>
    <cfRule type="expression" dxfId="1389" priority="600">
      <formula>OR(D64="土",D64="日")</formula>
    </cfRule>
    <cfRule type="expression" dxfId="1388" priority="599">
      <formula>D64="祝"</formula>
    </cfRule>
  </conditionalFormatting>
  <conditionalFormatting sqref="D69:AH69">
    <cfRule type="expression" dxfId="1387" priority="587">
      <formula>D64="祝"</formula>
    </cfRule>
    <cfRule type="expression" dxfId="1386" priority="588">
      <formula>OR(D64="土",D64="日")</formula>
    </cfRule>
    <cfRule type="expression" dxfId="1385" priority="589">
      <formula>OR(D64="",D64="休")</formula>
    </cfRule>
  </conditionalFormatting>
  <conditionalFormatting sqref="D70:AH70">
    <cfRule type="expression" dxfId="1384" priority="598">
      <formula>OR(D64="",D64="休")</formula>
    </cfRule>
    <cfRule type="expression" dxfId="1383" priority="597">
      <formula>OR(D64="土",D64="日")</formula>
    </cfRule>
    <cfRule type="expression" dxfId="1382" priority="596">
      <formula>D64="祝"</formula>
    </cfRule>
  </conditionalFormatting>
  <conditionalFormatting sqref="D71:AH71">
    <cfRule type="expression" dxfId="1381" priority="584">
      <formula>D64="祝"</formula>
    </cfRule>
    <cfRule type="expression" dxfId="1380" priority="585">
      <formula>OR(D64="土",D64="日")</formula>
    </cfRule>
    <cfRule type="expression" dxfId="1379" priority="586">
      <formula>OR(D64="",D64="休")</formula>
    </cfRule>
  </conditionalFormatting>
  <conditionalFormatting sqref="D72:AH72">
    <cfRule type="expression" dxfId="1378" priority="595">
      <formula>OR(D64="",D64="休")</formula>
    </cfRule>
    <cfRule type="expression" dxfId="1377" priority="594">
      <formula>OR(D64="土",D64="日")</formula>
    </cfRule>
    <cfRule type="expression" dxfId="1376" priority="593">
      <formula>D64="祝"</formula>
    </cfRule>
  </conditionalFormatting>
  <conditionalFormatting sqref="D73:AH73">
    <cfRule type="expression" dxfId="1375" priority="581">
      <formula>D64="祝"</formula>
    </cfRule>
    <cfRule type="expression" dxfId="1374" priority="582">
      <formula>OR(D64="土",D64="日")</formula>
    </cfRule>
    <cfRule type="expression" dxfId="1373" priority="583">
      <formula>OR(D64="",D64="休")</formula>
    </cfRule>
  </conditionalFormatting>
  <conditionalFormatting sqref="D74:AH74">
    <cfRule type="expression" dxfId="1372" priority="592">
      <formula>OR(D64="",D64="休")</formula>
    </cfRule>
    <cfRule type="expression" dxfId="1371" priority="591">
      <formula>OR(D64="土",D64="日")</formula>
    </cfRule>
    <cfRule type="expression" dxfId="1370" priority="590">
      <formula>D64="祝"</formula>
    </cfRule>
  </conditionalFormatting>
  <conditionalFormatting sqref="D75:AH75">
    <cfRule type="expression" dxfId="1369" priority="579">
      <formula>OR(D64="土",D64="日")</formula>
    </cfRule>
    <cfRule type="expression" dxfId="1368" priority="580">
      <formula>OR(D64="",D64="休")</formula>
    </cfRule>
    <cfRule type="expression" dxfId="1367" priority="578">
      <formula>D64="祝"</formula>
    </cfRule>
  </conditionalFormatting>
  <conditionalFormatting sqref="D77:AH77 C77:C90 AI77:AL90">
    <cfRule type="expression" dxfId="1366" priority="560">
      <formula>C77=""</formula>
    </cfRule>
  </conditionalFormatting>
  <conditionalFormatting sqref="D78:AH78">
    <cfRule type="expression" dxfId="1365" priority="577">
      <formula>D79="祝"</formula>
    </cfRule>
    <cfRule type="expression" dxfId="1364" priority="576">
      <formula>OR(D79="土",D79="日")</formula>
    </cfRule>
    <cfRule type="expression" dxfId="1363" priority="575">
      <formula>OR(D79="",D79="休")</formula>
    </cfRule>
  </conditionalFormatting>
  <conditionalFormatting sqref="D79:AH79">
    <cfRule type="expression" dxfId="1362" priority="563">
      <formula>D79="祝"</formula>
    </cfRule>
    <cfRule type="expression" dxfId="1361" priority="571">
      <formula>OR(D79="",D79="休")</formula>
    </cfRule>
    <cfRule type="expression" dxfId="1360" priority="567">
      <formula>OR(D79="土",D79="日")</formula>
    </cfRule>
  </conditionalFormatting>
  <conditionalFormatting sqref="D80:AH80">
    <cfRule type="expression" dxfId="1359" priority="572">
      <formula>OR(D79="",D79="休")</formula>
    </cfRule>
    <cfRule type="expression" dxfId="1358" priority="568">
      <formula>OR(D79="土",D79="日")</formula>
    </cfRule>
    <cfRule type="expression" dxfId="1357" priority="564">
      <formula>D79="祝"</formula>
    </cfRule>
  </conditionalFormatting>
  <conditionalFormatting sqref="D81:AH81">
    <cfRule type="expression" dxfId="1356" priority="573">
      <formula>OR(D79="",D79="休")</formula>
    </cfRule>
    <cfRule type="expression" dxfId="1355" priority="569">
      <formula>OR(D79="土",D79="日")</formula>
    </cfRule>
    <cfRule type="expression" dxfId="1354" priority="565">
      <formula>D79="祝"</formula>
    </cfRule>
  </conditionalFormatting>
  <conditionalFormatting sqref="D81:AH90">
    <cfRule type="expression" dxfId="1353" priority="562">
      <formula>D81="/"</formula>
    </cfRule>
  </conditionalFormatting>
  <conditionalFormatting sqref="D82:AH82">
    <cfRule type="expression" dxfId="1352" priority="570">
      <formula>OR(D79="土",D79="日")</formula>
    </cfRule>
    <cfRule type="expression" dxfId="1351" priority="566">
      <formula>D79="祝"</formula>
    </cfRule>
    <cfRule type="expression" dxfId="1350" priority="574">
      <formula>OR(D79="",D79="休")</formula>
    </cfRule>
  </conditionalFormatting>
  <conditionalFormatting sqref="D83:AH83">
    <cfRule type="expression" dxfId="1349" priority="557">
      <formula>D79="祝"</formula>
    </cfRule>
    <cfRule type="expression" dxfId="1348" priority="558">
      <formula>OR(D79="土",D79="日")</formula>
    </cfRule>
    <cfRule type="expression" dxfId="1347" priority="559">
      <formula>OR(D79="",D79="休")</formula>
    </cfRule>
  </conditionalFormatting>
  <conditionalFormatting sqref="D84:AH84">
    <cfRule type="expression" dxfId="1346" priority="546">
      <formula>OR(D79="土",D79="日")</formula>
    </cfRule>
    <cfRule type="expression" dxfId="1345" priority="545">
      <formula>D79="祝"</formula>
    </cfRule>
    <cfRule type="expression" dxfId="1344" priority="547">
      <formula>OR(D79="",D79="休")</formula>
    </cfRule>
  </conditionalFormatting>
  <conditionalFormatting sqref="D85:AH85">
    <cfRule type="expression" dxfId="1343" priority="555">
      <formula>OR(D79="土",D79="日")</formula>
    </cfRule>
    <cfRule type="expression" dxfId="1342" priority="556">
      <formula>OR(D79="",D79="休")</formula>
    </cfRule>
    <cfRule type="expression" dxfId="1341" priority="554">
      <formula>D79="祝"</formula>
    </cfRule>
  </conditionalFormatting>
  <conditionalFormatting sqref="D86:AH86">
    <cfRule type="expression" dxfId="1340" priority="543">
      <formula>OR(D79="土",D79="日")</formula>
    </cfRule>
    <cfRule type="expression" dxfId="1339" priority="542">
      <formula>D79="祝"</formula>
    </cfRule>
    <cfRule type="expression" dxfId="1338" priority="544">
      <formula>OR(D79="",D79="休")</formula>
    </cfRule>
  </conditionalFormatting>
  <conditionalFormatting sqref="D87:AH87">
    <cfRule type="expression" dxfId="1337" priority="553">
      <formula>OR(D79="",D79="休")</formula>
    </cfRule>
    <cfRule type="expression" dxfId="1336" priority="552">
      <formula>OR(D79="土",D79="日")</formula>
    </cfRule>
    <cfRule type="expression" dxfId="1335" priority="551">
      <formula>D79="祝"</formula>
    </cfRule>
  </conditionalFormatting>
  <conditionalFormatting sqref="D88:AH88">
    <cfRule type="expression" dxfId="1334" priority="540">
      <formula>OR(D79="土",D79="日")</formula>
    </cfRule>
    <cfRule type="expression" dxfId="1333" priority="541">
      <formula>OR(D79="",D79="休")</formula>
    </cfRule>
    <cfRule type="expression" dxfId="1332" priority="539">
      <formula>D79="祝"</formula>
    </cfRule>
  </conditionalFormatting>
  <conditionalFormatting sqref="D89:AH89">
    <cfRule type="expression" dxfId="1331" priority="550">
      <formula>OR(D79="",D79="休")</formula>
    </cfRule>
    <cfRule type="expression" dxfId="1330" priority="549">
      <formula>OR(D79="土",D79="日")</formula>
    </cfRule>
    <cfRule type="expression" dxfId="1329" priority="548">
      <formula>D79="祝"</formula>
    </cfRule>
  </conditionalFormatting>
  <conditionalFormatting sqref="D90:AH90">
    <cfRule type="expression" dxfId="1328" priority="536">
      <formula>D79="祝"</formula>
    </cfRule>
    <cfRule type="expression" dxfId="1327" priority="538">
      <formula>OR(D79="",D79="休")</formula>
    </cfRule>
    <cfRule type="expression" dxfId="1326" priority="537">
      <formula>OR(D79="土",D79="日")</formula>
    </cfRule>
  </conditionalFormatting>
  <conditionalFormatting sqref="D92:AH92 C92:C105 AI92:AL105">
    <cfRule type="expression" dxfId="1325" priority="518">
      <formula>C92=""</formula>
    </cfRule>
  </conditionalFormatting>
  <conditionalFormatting sqref="D93:AH93">
    <cfRule type="expression" dxfId="1324" priority="534">
      <formula>OR(D94="土",D94="日")</formula>
    </cfRule>
    <cfRule type="expression" dxfId="1323" priority="533">
      <formula>OR(D94="",D94="休")</formula>
    </cfRule>
    <cfRule type="expression" dxfId="1322" priority="535">
      <formula>D94="祝"</formula>
    </cfRule>
  </conditionalFormatting>
  <conditionalFormatting sqref="D94:AH94">
    <cfRule type="expression" dxfId="1321" priority="525">
      <formula>OR(D94="土",D94="日")</formula>
    </cfRule>
    <cfRule type="expression" dxfId="1320" priority="529">
      <formula>OR(D94="",D94="休")</formula>
    </cfRule>
    <cfRule type="expression" dxfId="1319" priority="521">
      <formula>D94="祝"</formula>
    </cfRule>
  </conditionalFormatting>
  <conditionalFormatting sqref="D95:AH95">
    <cfRule type="expression" dxfId="1318" priority="526">
      <formula>OR(D94="土",D94="日")</formula>
    </cfRule>
    <cfRule type="expression" dxfId="1317" priority="522">
      <formula>D94="祝"</formula>
    </cfRule>
    <cfRule type="expression" dxfId="1316" priority="530">
      <formula>OR(D94="",D94="休")</formula>
    </cfRule>
  </conditionalFormatting>
  <conditionalFormatting sqref="D96:AH96">
    <cfRule type="expression" dxfId="1315" priority="527">
      <formula>OR(D94="土",D94="日")</formula>
    </cfRule>
    <cfRule type="expression" dxfId="1314" priority="523">
      <formula>D94="祝"</formula>
    </cfRule>
    <cfRule type="expression" dxfId="1313" priority="531">
      <formula>OR(D94="",D94="休")</formula>
    </cfRule>
  </conditionalFormatting>
  <conditionalFormatting sqref="D96:AH105">
    <cfRule type="expression" dxfId="1312" priority="520">
      <formula>D96="/"</formula>
    </cfRule>
  </conditionalFormatting>
  <conditionalFormatting sqref="D97:AH97">
    <cfRule type="expression" dxfId="1311" priority="524">
      <formula>D94="祝"</formula>
    </cfRule>
    <cfRule type="expression" dxfId="1310" priority="532">
      <formula>OR(D94="",D94="休")</formula>
    </cfRule>
    <cfRule type="expression" dxfId="1309" priority="528">
      <formula>OR(D94="土",D94="日")</formula>
    </cfRule>
  </conditionalFormatting>
  <conditionalFormatting sqref="D98:AH98">
    <cfRule type="expression" dxfId="1308" priority="517">
      <formula>OR(D94="",D94="休")</formula>
    </cfRule>
    <cfRule type="expression" dxfId="1307" priority="516">
      <formula>OR(D94="土",D94="日")</formula>
    </cfRule>
    <cfRule type="expression" dxfId="1306" priority="515">
      <formula>D94="祝"</formula>
    </cfRule>
  </conditionalFormatting>
  <conditionalFormatting sqref="D99:AH99">
    <cfRule type="expression" dxfId="1305" priority="503">
      <formula>D94="祝"</formula>
    </cfRule>
    <cfRule type="expression" dxfId="1304" priority="504">
      <formula>OR(D94="土",D94="日")</formula>
    </cfRule>
    <cfRule type="expression" dxfId="1303" priority="505">
      <formula>OR(D94="",D94="休")</formula>
    </cfRule>
  </conditionalFormatting>
  <conditionalFormatting sqref="D100:AH100">
    <cfRule type="expression" dxfId="1302" priority="514">
      <formula>OR(D94="",D94="休")</formula>
    </cfRule>
    <cfRule type="expression" dxfId="1301" priority="513">
      <formula>OR(D94="土",D94="日")</formula>
    </cfRule>
    <cfRule type="expression" dxfId="1300" priority="512">
      <formula>D94="祝"</formula>
    </cfRule>
  </conditionalFormatting>
  <conditionalFormatting sqref="D101:AH101">
    <cfRule type="expression" dxfId="1299" priority="500">
      <formula>D94="祝"</formula>
    </cfRule>
    <cfRule type="expression" dxfId="1298" priority="501">
      <formula>OR(D94="土",D94="日")</formula>
    </cfRule>
    <cfRule type="expression" dxfId="1297" priority="502">
      <formula>OR(D94="",D94="休")</formula>
    </cfRule>
  </conditionalFormatting>
  <conditionalFormatting sqref="D102:AH102">
    <cfRule type="expression" dxfId="1296" priority="511">
      <formula>OR(D94="",D94="休")</formula>
    </cfRule>
    <cfRule type="expression" dxfId="1295" priority="510">
      <formula>OR(D94="土",D94="日")</formula>
    </cfRule>
    <cfRule type="expression" dxfId="1294" priority="509">
      <formula>D94="祝"</formula>
    </cfRule>
  </conditionalFormatting>
  <conditionalFormatting sqref="D103:AH103">
    <cfRule type="expression" dxfId="1293" priority="499">
      <formula>OR(D94="",D94="休")</formula>
    </cfRule>
    <cfRule type="expression" dxfId="1292" priority="498">
      <formula>OR(D94="土",D94="日")</formula>
    </cfRule>
    <cfRule type="expression" dxfId="1291" priority="497">
      <formula>D94="祝"</formula>
    </cfRule>
  </conditionalFormatting>
  <conditionalFormatting sqref="D104:AH104">
    <cfRule type="expression" dxfId="1290" priority="508">
      <formula>OR(D94="",D94="休")</formula>
    </cfRule>
    <cfRule type="expression" dxfId="1289" priority="506">
      <formula>D94="祝"</formula>
    </cfRule>
    <cfRule type="expression" dxfId="1288" priority="507">
      <formula>OR(D94="土",D94="日")</formula>
    </cfRule>
  </conditionalFormatting>
  <conditionalFormatting sqref="D105:AH105">
    <cfRule type="expression" dxfId="1287" priority="496">
      <formula>OR(D94="",D94="休")</formula>
    </cfRule>
    <cfRule type="expression" dxfId="1286" priority="495">
      <formula>OR(D94="土",D94="日")</formula>
    </cfRule>
    <cfRule type="expression" dxfId="1285" priority="494">
      <formula>D94="祝"</formula>
    </cfRule>
  </conditionalFormatting>
  <conditionalFormatting sqref="D107:AH107 C107:C120 AI107:AL120">
    <cfRule type="expression" dxfId="1284" priority="476">
      <formula>C107=""</formula>
    </cfRule>
  </conditionalFormatting>
  <conditionalFormatting sqref="D108:AH108">
    <cfRule type="expression" dxfId="1283" priority="491">
      <formula>OR(D109="",D109="休")</formula>
    </cfRule>
    <cfRule type="expression" dxfId="1282" priority="493">
      <formula>D109="祝"</formula>
    </cfRule>
    <cfRule type="expression" dxfId="1281" priority="492">
      <formula>OR(D109="土",D109="日")</formula>
    </cfRule>
  </conditionalFormatting>
  <conditionalFormatting sqref="D109:AH109">
    <cfRule type="expression" dxfId="1280" priority="483">
      <formula>OR(D109="土",D109="日")</formula>
    </cfRule>
    <cfRule type="expression" dxfId="1279" priority="479">
      <formula>D109="祝"</formula>
    </cfRule>
    <cfRule type="expression" dxfId="1278" priority="487">
      <formula>OR(D109="",D109="休")</formula>
    </cfRule>
  </conditionalFormatting>
  <conditionalFormatting sqref="D110:AH110">
    <cfRule type="expression" dxfId="1277" priority="480">
      <formula>D109="祝"</formula>
    </cfRule>
    <cfRule type="expression" dxfId="1276" priority="484">
      <formula>OR(D109="土",D109="日")</formula>
    </cfRule>
    <cfRule type="expression" dxfId="1275" priority="488">
      <formula>OR(D109="",D109="休")</formula>
    </cfRule>
  </conditionalFormatting>
  <conditionalFormatting sqref="D111:AH111">
    <cfRule type="expression" dxfId="1274" priority="481">
      <formula>D109="祝"</formula>
    </cfRule>
    <cfRule type="expression" dxfId="1273" priority="489">
      <formula>OR(D109="",D109="休")</formula>
    </cfRule>
    <cfRule type="expression" dxfId="1272" priority="485">
      <formula>OR(D109="土",D109="日")</formula>
    </cfRule>
  </conditionalFormatting>
  <conditionalFormatting sqref="D111:AH120">
    <cfRule type="expression" dxfId="1271" priority="478">
      <formula>D111="/"</formula>
    </cfRule>
  </conditionalFormatting>
  <conditionalFormatting sqref="D112:AH112">
    <cfRule type="expression" dxfId="1270" priority="482">
      <formula>D109="祝"</formula>
    </cfRule>
    <cfRule type="expression" dxfId="1269" priority="490">
      <formula>OR(D109="",D109="休")</formula>
    </cfRule>
    <cfRule type="expression" dxfId="1268" priority="486">
      <formula>OR(D109="土",D109="日")</formula>
    </cfRule>
  </conditionalFormatting>
  <conditionalFormatting sqref="D113:AH113">
    <cfRule type="expression" dxfId="1267" priority="473">
      <formula>D109="祝"</formula>
    </cfRule>
    <cfRule type="expression" dxfId="1266" priority="475">
      <formula>OR(D109="",D109="休")</formula>
    </cfRule>
    <cfRule type="expression" dxfId="1265" priority="474">
      <formula>OR(D109="土",D109="日")</formula>
    </cfRule>
  </conditionalFormatting>
  <conditionalFormatting sqref="D114:AH114">
    <cfRule type="expression" dxfId="1264" priority="462">
      <formula>OR(D109="土",D109="日")</formula>
    </cfRule>
    <cfRule type="expression" dxfId="1263" priority="461">
      <formula>D109="祝"</formula>
    </cfRule>
    <cfRule type="expression" dxfId="1262" priority="463">
      <formula>OR(D109="",D109="休")</formula>
    </cfRule>
  </conditionalFormatting>
  <conditionalFormatting sqref="D115:AH115">
    <cfRule type="expression" dxfId="1261" priority="471">
      <formula>OR(D109="土",D109="日")</formula>
    </cfRule>
    <cfRule type="expression" dxfId="1260" priority="472">
      <formula>OR(D109="",D109="休")</formula>
    </cfRule>
    <cfRule type="expression" dxfId="1259" priority="470">
      <formula>D109="祝"</formula>
    </cfRule>
  </conditionalFormatting>
  <conditionalFormatting sqref="D116:AH116">
    <cfRule type="expression" dxfId="1258" priority="460">
      <formula>OR(D109="",D109="休")</formula>
    </cfRule>
    <cfRule type="expression" dxfId="1257" priority="459">
      <formula>OR(D109="土",D109="日")</formula>
    </cfRule>
    <cfRule type="expression" dxfId="1256" priority="458">
      <formula>D109="祝"</formula>
    </cfRule>
  </conditionalFormatting>
  <conditionalFormatting sqref="D117:AH117">
    <cfRule type="expression" dxfId="1255" priority="468">
      <formula>OR(D109="土",D109="日")</formula>
    </cfRule>
    <cfRule type="expression" dxfId="1254" priority="467">
      <formula>D109="祝"</formula>
    </cfRule>
    <cfRule type="expression" dxfId="1253" priority="469">
      <formula>OR(D109="",D109="休")</formula>
    </cfRule>
  </conditionalFormatting>
  <conditionalFormatting sqref="D118:AH118">
    <cfRule type="expression" dxfId="1252" priority="457">
      <formula>OR(D109="",D109="休")</formula>
    </cfRule>
    <cfRule type="expression" dxfId="1251" priority="456">
      <formula>OR(D109="土",D109="日")</formula>
    </cfRule>
    <cfRule type="expression" dxfId="1250" priority="455">
      <formula>D109="祝"</formula>
    </cfRule>
  </conditionalFormatting>
  <conditionalFormatting sqref="D119:AH119">
    <cfRule type="expression" dxfId="1249" priority="466">
      <formula>OR(D109="",D109="休")</formula>
    </cfRule>
    <cfRule type="expression" dxfId="1248" priority="465">
      <formula>OR(D109="土",D109="日")</formula>
    </cfRule>
    <cfRule type="expression" dxfId="1247" priority="464">
      <formula>D109="祝"</formula>
    </cfRule>
  </conditionalFormatting>
  <conditionalFormatting sqref="D120:AH120">
    <cfRule type="expression" dxfId="1246" priority="452">
      <formula>D109="祝"</formula>
    </cfRule>
    <cfRule type="expression" dxfId="1245" priority="454">
      <formula>OR(D109="",D109="休")</formula>
    </cfRule>
    <cfRule type="expression" dxfId="1244" priority="453">
      <formula>OR(D109="土",D109="日")</formula>
    </cfRule>
  </conditionalFormatting>
  <conditionalFormatting sqref="D122:AH122 C122:C135 AI122:AL135">
    <cfRule type="expression" dxfId="1243" priority="434">
      <formula>C122=""</formula>
    </cfRule>
  </conditionalFormatting>
  <conditionalFormatting sqref="D123:AH123">
    <cfRule type="expression" dxfId="1242" priority="451">
      <formula>D124="祝"</formula>
    </cfRule>
    <cfRule type="expression" dxfId="1241" priority="450">
      <formula>OR(D124="土",D124="日")</formula>
    </cfRule>
    <cfRule type="expression" dxfId="1240" priority="449">
      <formula>OR(D124="",D124="休")</formula>
    </cfRule>
  </conditionalFormatting>
  <conditionalFormatting sqref="D124:AH124">
    <cfRule type="expression" dxfId="1239" priority="445">
      <formula>OR(D124="",D124="休")</formula>
    </cfRule>
    <cfRule type="expression" dxfId="1238" priority="441">
      <formula>OR(D124="土",D124="日")</formula>
    </cfRule>
    <cfRule type="expression" dxfId="1237" priority="437">
      <formula>D124="祝"</formula>
    </cfRule>
  </conditionalFormatting>
  <conditionalFormatting sqref="D125:AH125">
    <cfRule type="expression" dxfId="1236" priority="442">
      <formula>OR(D124="土",D124="日")</formula>
    </cfRule>
    <cfRule type="expression" dxfId="1235" priority="446">
      <formula>OR(D124="",D124="休")</formula>
    </cfRule>
    <cfRule type="expression" dxfId="1234" priority="438">
      <formula>D124="祝"</formula>
    </cfRule>
  </conditionalFormatting>
  <conditionalFormatting sqref="D126:AH126">
    <cfRule type="expression" dxfId="1233" priority="443">
      <formula>OR(D124="土",D124="日")</formula>
    </cfRule>
    <cfRule type="expression" dxfId="1232" priority="447">
      <formula>OR(D124="",D124="休")</formula>
    </cfRule>
    <cfRule type="expression" dxfId="1231" priority="439">
      <formula>D124="祝"</formula>
    </cfRule>
  </conditionalFormatting>
  <conditionalFormatting sqref="D126:AH135">
    <cfRule type="expression" dxfId="1230" priority="436">
      <formula>D126="/"</formula>
    </cfRule>
  </conditionalFormatting>
  <conditionalFormatting sqref="D127:AH127">
    <cfRule type="expression" dxfId="1229" priority="444">
      <formula>OR(D124="土",D124="日")</formula>
    </cfRule>
    <cfRule type="expression" dxfId="1228" priority="448">
      <formula>OR(D124="",D124="休")</formula>
    </cfRule>
    <cfRule type="expression" dxfId="1227" priority="440">
      <formula>D124="祝"</formula>
    </cfRule>
  </conditionalFormatting>
  <conditionalFormatting sqref="D128:AH128">
    <cfRule type="expression" dxfId="1226" priority="433">
      <formula>OR(D124="",D124="休")</formula>
    </cfRule>
    <cfRule type="expression" dxfId="1225" priority="432">
      <formula>OR(D124="土",D124="日")</formula>
    </cfRule>
    <cfRule type="expression" dxfId="1224" priority="431">
      <formula>D124="祝"</formula>
    </cfRule>
  </conditionalFormatting>
  <conditionalFormatting sqref="D129:AH129">
    <cfRule type="expression" dxfId="1223" priority="421">
      <formula>OR(D124="",D124="休")</formula>
    </cfRule>
    <cfRule type="expression" dxfId="1222" priority="419">
      <formula>D124="祝"</formula>
    </cfRule>
    <cfRule type="expression" dxfId="1221" priority="420">
      <formula>OR(D124="土",D124="日")</formula>
    </cfRule>
  </conditionalFormatting>
  <conditionalFormatting sqref="D130:AH130">
    <cfRule type="expression" dxfId="1220" priority="430">
      <formula>OR(D124="",D124="休")</formula>
    </cfRule>
    <cfRule type="expression" dxfId="1219" priority="429">
      <formula>OR(D124="土",D124="日")</formula>
    </cfRule>
    <cfRule type="expression" dxfId="1218" priority="428">
      <formula>D124="祝"</formula>
    </cfRule>
  </conditionalFormatting>
  <conditionalFormatting sqref="D131:AH131">
    <cfRule type="expression" dxfId="1217" priority="417">
      <formula>OR(D124="土",D124="日")</formula>
    </cfRule>
    <cfRule type="expression" dxfId="1216" priority="418">
      <formula>OR(D124="",D124="休")</formula>
    </cfRule>
    <cfRule type="expression" dxfId="1215" priority="416">
      <formula>D124="祝"</formula>
    </cfRule>
  </conditionalFormatting>
  <conditionalFormatting sqref="D132:AH132">
    <cfRule type="expression" dxfId="1214" priority="426">
      <formula>OR(D124="土",D124="日")</formula>
    </cfRule>
    <cfRule type="expression" dxfId="1213" priority="425">
      <formula>D124="祝"</formula>
    </cfRule>
    <cfRule type="expression" dxfId="1212" priority="427">
      <formula>OR(D124="",D124="休")</formula>
    </cfRule>
  </conditionalFormatting>
  <conditionalFormatting sqref="D133:AH133">
    <cfRule type="expression" dxfId="1211" priority="413">
      <formula>D124="祝"</formula>
    </cfRule>
    <cfRule type="expression" dxfId="1210" priority="415">
      <formula>OR(D124="",D124="休")</formula>
    </cfRule>
    <cfRule type="expression" dxfId="1209" priority="414">
      <formula>OR(D124="土",D124="日")</formula>
    </cfRule>
  </conditionalFormatting>
  <conditionalFormatting sqref="D134:AH134">
    <cfRule type="expression" dxfId="1208" priority="423">
      <formula>OR(D124="土",D124="日")</formula>
    </cfRule>
    <cfRule type="expression" dxfId="1207" priority="422">
      <formula>D124="祝"</formula>
    </cfRule>
    <cfRule type="expression" dxfId="1206" priority="424">
      <formula>OR(D124="",D124="休")</formula>
    </cfRule>
  </conditionalFormatting>
  <conditionalFormatting sqref="D135:AH135">
    <cfRule type="expression" dxfId="1205" priority="412">
      <formula>OR(D124="",D124="休")</formula>
    </cfRule>
    <cfRule type="expression" dxfId="1204" priority="411">
      <formula>OR(D124="土",D124="日")</formula>
    </cfRule>
    <cfRule type="expression" dxfId="1203" priority="410">
      <formula>D124="祝"</formula>
    </cfRule>
  </conditionalFormatting>
  <conditionalFormatting sqref="D137:AH137 C137:C150 AI137:AL150">
    <cfRule type="expression" dxfId="1202" priority="392">
      <formula>C137=""</formula>
    </cfRule>
  </conditionalFormatting>
  <conditionalFormatting sqref="D138:AH138">
    <cfRule type="expression" dxfId="1201" priority="409">
      <formula>D139="祝"</formula>
    </cfRule>
    <cfRule type="expression" dxfId="1200" priority="408">
      <formula>OR(D139="土",D139="日")</formula>
    </cfRule>
    <cfRule type="expression" dxfId="1199" priority="407">
      <formula>OR(D139="",D139="休")</formula>
    </cfRule>
  </conditionalFormatting>
  <conditionalFormatting sqref="D139:AH139">
    <cfRule type="expression" dxfId="1198" priority="395">
      <formula>D139="祝"</formula>
    </cfRule>
    <cfRule type="expression" dxfId="1197" priority="399">
      <formula>OR(D139="土",D139="日")</formula>
    </cfRule>
    <cfRule type="expression" dxfId="1196" priority="403">
      <formula>OR(D139="",D139="休")</formula>
    </cfRule>
  </conditionalFormatting>
  <conditionalFormatting sqref="D140:AH140">
    <cfRule type="expression" dxfId="1195" priority="396">
      <formula>D139="祝"</formula>
    </cfRule>
    <cfRule type="expression" dxfId="1194" priority="400">
      <formula>OR(D139="土",D139="日")</formula>
    </cfRule>
    <cfRule type="expression" dxfId="1193" priority="404">
      <formula>OR(D139="",D139="休")</formula>
    </cfRule>
  </conditionalFormatting>
  <conditionalFormatting sqref="D141:AH141">
    <cfRule type="expression" dxfId="1192" priority="397">
      <formula>D139="祝"</formula>
    </cfRule>
    <cfRule type="expression" dxfId="1191" priority="401">
      <formula>OR(D139="土",D139="日")</formula>
    </cfRule>
    <cfRule type="expression" dxfId="1190" priority="405">
      <formula>OR(D139="",D139="休")</formula>
    </cfRule>
  </conditionalFormatting>
  <conditionalFormatting sqref="D141:AH150">
    <cfRule type="expression" dxfId="1189" priority="394">
      <formula>D141="/"</formula>
    </cfRule>
  </conditionalFormatting>
  <conditionalFormatting sqref="D142:AH142">
    <cfRule type="expression" dxfId="1188" priority="406">
      <formula>OR(D139="",D139="休")</formula>
    </cfRule>
    <cfRule type="expression" dxfId="1187" priority="402">
      <formula>OR(D139="土",D139="日")</formula>
    </cfRule>
    <cfRule type="expression" dxfId="1186" priority="398">
      <formula>D139="祝"</formula>
    </cfRule>
  </conditionalFormatting>
  <conditionalFormatting sqref="D143:AH143">
    <cfRule type="expression" dxfId="1185" priority="389">
      <formula>D139="祝"</formula>
    </cfRule>
    <cfRule type="expression" dxfId="1184" priority="391">
      <formula>OR(D139="",D139="休")</formula>
    </cfRule>
    <cfRule type="expression" dxfId="1183" priority="390">
      <formula>OR(D139="土",D139="日")</formula>
    </cfRule>
  </conditionalFormatting>
  <conditionalFormatting sqref="D144:AH144">
    <cfRule type="expression" dxfId="1182" priority="379">
      <formula>OR(D139="",D139="休")</formula>
    </cfRule>
    <cfRule type="expression" dxfId="1181" priority="378">
      <formula>OR(D139="土",D139="日")</formula>
    </cfRule>
    <cfRule type="expression" dxfId="1180" priority="377">
      <formula>D139="祝"</formula>
    </cfRule>
  </conditionalFormatting>
  <conditionalFormatting sqref="D145:AH145">
    <cfRule type="expression" dxfId="1179" priority="388">
      <formula>OR(D139="",D139="休")</formula>
    </cfRule>
    <cfRule type="expression" dxfId="1178" priority="387">
      <formula>OR(D139="土",D139="日")</formula>
    </cfRule>
    <cfRule type="expression" dxfId="1177" priority="386">
      <formula>D139="祝"</formula>
    </cfRule>
  </conditionalFormatting>
  <conditionalFormatting sqref="D146:AH146">
    <cfRule type="expression" dxfId="1176" priority="376">
      <formula>OR(D139="",D139="休")</formula>
    </cfRule>
    <cfRule type="expression" dxfId="1175" priority="375">
      <formula>OR(D139="土",D139="日")</formula>
    </cfRule>
    <cfRule type="expression" dxfId="1174" priority="374">
      <formula>D139="祝"</formula>
    </cfRule>
  </conditionalFormatting>
  <conditionalFormatting sqref="D147:AH147">
    <cfRule type="expression" dxfId="1173" priority="385">
      <formula>OR(D139="",D139="休")</formula>
    </cfRule>
    <cfRule type="expression" dxfId="1172" priority="384">
      <formula>OR(D139="土",D139="日")</formula>
    </cfRule>
    <cfRule type="expression" dxfId="1171" priority="383">
      <formula>D139="祝"</formula>
    </cfRule>
  </conditionalFormatting>
  <conditionalFormatting sqref="D148:AH148">
    <cfRule type="expression" dxfId="1170" priority="372">
      <formula>OR(D139="土",D139="日")</formula>
    </cfRule>
    <cfRule type="expression" dxfId="1169" priority="373">
      <formula>OR(D139="",D139="休")</formula>
    </cfRule>
    <cfRule type="expression" dxfId="1168" priority="371">
      <formula>D139="祝"</formula>
    </cfRule>
  </conditionalFormatting>
  <conditionalFormatting sqref="D149:AH149">
    <cfRule type="expression" dxfId="1167" priority="382">
      <formula>OR(D139="",D139="休")</formula>
    </cfRule>
    <cfRule type="expression" dxfId="1166" priority="381">
      <formula>OR(D139="土",D139="日")</formula>
    </cfRule>
    <cfRule type="expression" dxfId="1165" priority="380">
      <formula>D139="祝"</formula>
    </cfRule>
  </conditionalFormatting>
  <conditionalFormatting sqref="D150:AH150">
    <cfRule type="expression" dxfId="1164" priority="370">
      <formula>OR(D139="",D139="休")</formula>
    </cfRule>
    <cfRule type="expression" dxfId="1163" priority="369">
      <formula>OR(D139="土",D139="日")</formula>
    </cfRule>
    <cfRule type="expression" dxfId="1162" priority="368">
      <formula>D139="祝"</formula>
    </cfRule>
  </conditionalFormatting>
  <conditionalFormatting sqref="D152:AH152 C152:C165 AI152:AL165">
    <cfRule type="expression" dxfId="1161" priority="350">
      <formula>C152=""</formula>
    </cfRule>
  </conditionalFormatting>
  <conditionalFormatting sqref="D153:AH153">
    <cfRule type="expression" dxfId="1160" priority="365">
      <formula>OR(D154="",D154="休")</formula>
    </cfRule>
    <cfRule type="expression" dxfId="1159" priority="367">
      <formula>D154="祝"</formula>
    </cfRule>
    <cfRule type="expression" dxfId="1158" priority="366">
      <formula>OR(D154="土",D154="日")</formula>
    </cfRule>
  </conditionalFormatting>
  <conditionalFormatting sqref="D154:AH154">
    <cfRule type="expression" dxfId="1157" priority="357">
      <formula>OR(D154="土",D154="日")</formula>
    </cfRule>
    <cfRule type="expression" dxfId="1156" priority="361">
      <formula>OR(D154="",D154="休")</formula>
    </cfRule>
    <cfRule type="expression" dxfId="1155" priority="353">
      <formula>D154="祝"</formula>
    </cfRule>
  </conditionalFormatting>
  <conditionalFormatting sqref="D155:AH155">
    <cfRule type="expression" dxfId="1154" priority="354">
      <formula>D154="祝"</formula>
    </cfRule>
    <cfRule type="expression" dxfId="1153" priority="358">
      <formula>OR(D154="土",D154="日")</formula>
    </cfRule>
    <cfRule type="expression" dxfId="1152" priority="362">
      <formula>OR(D154="",D154="休")</formula>
    </cfRule>
  </conditionalFormatting>
  <conditionalFormatting sqref="D156:AH156">
    <cfRule type="expression" dxfId="1151" priority="355">
      <formula>D154="祝"</formula>
    </cfRule>
    <cfRule type="expression" dxfId="1150" priority="359">
      <formula>OR(D154="土",D154="日")</formula>
    </cfRule>
    <cfRule type="expression" dxfId="1149" priority="363">
      <formula>OR(D154="",D154="休")</formula>
    </cfRule>
  </conditionalFormatting>
  <conditionalFormatting sqref="D156:AH165">
    <cfRule type="expression" dxfId="1148" priority="352">
      <formula>D156="/"</formula>
    </cfRule>
  </conditionalFormatting>
  <conditionalFormatting sqref="D157:AH157">
    <cfRule type="expression" dxfId="1147" priority="360">
      <formula>OR(D154="土",D154="日")</formula>
    </cfRule>
    <cfRule type="expression" dxfId="1146" priority="364">
      <formula>OR(D154="",D154="休")</formula>
    </cfRule>
    <cfRule type="expression" dxfId="1145" priority="356">
      <formula>D154="祝"</formula>
    </cfRule>
  </conditionalFormatting>
  <conditionalFormatting sqref="D158:AH158">
    <cfRule type="expression" dxfId="1144" priority="349">
      <formula>OR(D154="",D154="休")</formula>
    </cfRule>
    <cfRule type="expression" dxfId="1143" priority="348">
      <formula>OR(D154="土",D154="日")</formula>
    </cfRule>
    <cfRule type="expression" dxfId="1142" priority="347">
      <formula>D154="祝"</formula>
    </cfRule>
  </conditionalFormatting>
  <conditionalFormatting sqref="D159:AH159">
    <cfRule type="expression" dxfId="1141" priority="337">
      <formula>OR(D154="",D154="休")</formula>
    </cfRule>
    <cfRule type="expression" dxfId="1140" priority="336">
      <formula>OR(D154="土",D154="日")</formula>
    </cfRule>
    <cfRule type="expression" dxfId="1139" priority="335">
      <formula>D154="祝"</formula>
    </cfRule>
  </conditionalFormatting>
  <conditionalFormatting sqref="D160:AH160">
    <cfRule type="expression" dxfId="1138" priority="345">
      <formula>OR(D154="土",D154="日")</formula>
    </cfRule>
    <cfRule type="expression" dxfId="1137" priority="346">
      <formula>OR(D154="",D154="休")</formula>
    </cfRule>
    <cfRule type="expression" dxfId="1136" priority="344">
      <formula>D154="祝"</formula>
    </cfRule>
  </conditionalFormatting>
  <conditionalFormatting sqref="D161:AH161">
    <cfRule type="expression" dxfId="1135" priority="334">
      <formula>OR(D154="",D154="休")</formula>
    </cfRule>
    <cfRule type="expression" dxfId="1134" priority="333">
      <formula>OR(D154="土",D154="日")</formula>
    </cfRule>
    <cfRule type="expression" dxfId="1133" priority="332">
      <formula>D154="祝"</formula>
    </cfRule>
  </conditionalFormatting>
  <conditionalFormatting sqref="D162:AH162">
    <cfRule type="expression" dxfId="1132" priority="341">
      <formula>D154="祝"</formula>
    </cfRule>
    <cfRule type="expression" dxfId="1131" priority="343">
      <formula>OR(D154="",D154="休")</formula>
    </cfRule>
    <cfRule type="expression" dxfId="1130" priority="342">
      <formula>OR(D154="土",D154="日")</formula>
    </cfRule>
  </conditionalFormatting>
  <conditionalFormatting sqref="D163:AH163">
    <cfRule type="expression" dxfId="1129" priority="331">
      <formula>OR(D154="",D154="休")</formula>
    </cfRule>
    <cfRule type="expression" dxfId="1128" priority="330">
      <formula>OR(D154="土",D154="日")</formula>
    </cfRule>
    <cfRule type="expression" dxfId="1127" priority="329">
      <formula>D154="祝"</formula>
    </cfRule>
  </conditionalFormatting>
  <conditionalFormatting sqref="D164:AH164">
    <cfRule type="expression" dxfId="1126" priority="340">
      <formula>OR(D154="",D154="休")</formula>
    </cfRule>
    <cfRule type="expression" dxfId="1125" priority="339">
      <formula>OR(D154="土",D154="日")</formula>
    </cfRule>
    <cfRule type="expression" dxfId="1124" priority="338">
      <formula>D154="祝"</formula>
    </cfRule>
  </conditionalFormatting>
  <conditionalFormatting sqref="D165:AH165">
    <cfRule type="expression" dxfId="1123" priority="328">
      <formula>OR(D154="",D154="休")</formula>
    </cfRule>
    <cfRule type="expression" dxfId="1122" priority="327">
      <formula>OR(D154="土",D154="日")</formula>
    </cfRule>
    <cfRule type="expression" dxfId="1121" priority="326">
      <formula>D154="祝"</formula>
    </cfRule>
  </conditionalFormatting>
  <conditionalFormatting sqref="D167:AH167 C167:C180 AI167:AL180">
    <cfRule type="expression" dxfId="1120" priority="308">
      <formula>C167=""</formula>
    </cfRule>
  </conditionalFormatting>
  <conditionalFormatting sqref="D168:AH168">
    <cfRule type="expression" dxfId="1119" priority="325">
      <formula>D169="祝"</formula>
    </cfRule>
    <cfRule type="expression" dxfId="1118" priority="324">
      <formula>OR(D169="土",D169="日")</formula>
    </cfRule>
    <cfRule type="expression" dxfId="1117" priority="323">
      <formula>OR(D169="",D169="休")</formula>
    </cfRule>
  </conditionalFormatting>
  <conditionalFormatting sqref="D169:AH169">
    <cfRule type="expression" dxfId="1116" priority="311">
      <formula>D169="祝"</formula>
    </cfRule>
    <cfRule type="expression" dxfId="1115" priority="315">
      <formula>OR(D169="土",D169="日")</formula>
    </cfRule>
    <cfRule type="expression" dxfId="1114" priority="319">
      <formula>OR(D169="",D169="休")</formula>
    </cfRule>
  </conditionalFormatting>
  <conditionalFormatting sqref="D170:AH170">
    <cfRule type="expression" dxfId="1113" priority="316">
      <formula>OR(D169="土",D169="日")</formula>
    </cfRule>
    <cfRule type="expression" dxfId="1112" priority="312">
      <formula>D169="祝"</formula>
    </cfRule>
    <cfRule type="expression" dxfId="1111" priority="320">
      <formula>OR(D169="",D169="休")</formula>
    </cfRule>
  </conditionalFormatting>
  <conditionalFormatting sqref="D171:AH171">
    <cfRule type="expression" dxfId="1110" priority="317">
      <formula>OR(D169="土",D169="日")</formula>
    </cfRule>
    <cfRule type="expression" dxfId="1109" priority="313">
      <formula>D169="祝"</formula>
    </cfRule>
    <cfRule type="expression" dxfId="1108" priority="321">
      <formula>OR(D169="",D169="休")</formula>
    </cfRule>
  </conditionalFormatting>
  <conditionalFormatting sqref="D171:AH180">
    <cfRule type="expression" dxfId="1107" priority="310">
      <formula>D171="/"</formula>
    </cfRule>
  </conditionalFormatting>
  <conditionalFormatting sqref="D172:AH172">
    <cfRule type="expression" dxfId="1106" priority="322">
      <formula>OR(D169="",D169="休")</formula>
    </cfRule>
    <cfRule type="expression" dxfId="1105" priority="314">
      <formula>D169="祝"</formula>
    </cfRule>
    <cfRule type="expression" dxfId="1104" priority="318">
      <formula>OR(D169="土",D169="日")</formula>
    </cfRule>
  </conditionalFormatting>
  <conditionalFormatting sqref="D173:AH173">
    <cfRule type="expression" dxfId="1103" priority="307">
      <formula>OR(D169="",D169="休")</formula>
    </cfRule>
    <cfRule type="expression" dxfId="1102" priority="306">
      <formula>OR(D169="土",D169="日")</formula>
    </cfRule>
    <cfRule type="expression" dxfId="1101" priority="305">
      <formula>D169="祝"</formula>
    </cfRule>
  </conditionalFormatting>
  <conditionalFormatting sqref="D174:AH174">
    <cfRule type="expression" dxfId="1100" priority="295">
      <formula>OR(D169="",D169="休")</formula>
    </cfRule>
    <cfRule type="expression" dxfId="1099" priority="294">
      <formula>OR(D169="土",D169="日")</formula>
    </cfRule>
    <cfRule type="expression" dxfId="1098" priority="293">
      <formula>D169="祝"</formula>
    </cfRule>
  </conditionalFormatting>
  <conditionalFormatting sqref="D175:AH175">
    <cfRule type="expression" dxfId="1097" priority="302">
      <formula>D169="祝"</formula>
    </cfRule>
    <cfRule type="expression" dxfId="1096" priority="304">
      <formula>OR(D169="",D169="休")</formula>
    </cfRule>
    <cfRule type="expression" dxfId="1095" priority="303">
      <formula>OR(D169="土",D169="日")</formula>
    </cfRule>
  </conditionalFormatting>
  <conditionalFormatting sqref="D176:AH176">
    <cfRule type="expression" dxfId="1094" priority="290">
      <formula>D169="祝"</formula>
    </cfRule>
    <cfRule type="expression" dxfId="1093" priority="292">
      <formula>OR(D169="",D169="休")</formula>
    </cfRule>
    <cfRule type="expression" dxfId="1092" priority="291">
      <formula>OR(D169="土",D169="日")</formula>
    </cfRule>
  </conditionalFormatting>
  <conditionalFormatting sqref="D177:AH177">
    <cfRule type="expression" dxfId="1091" priority="301">
      <formula>OR(D169="",D169="休")</formula>
    </cfRule>
    <cfRule type="expression" dxfId="1090" priority="300">
      <formula>OR(D169="土",D169="日")</formula>
    </cfRule>
    <cfRule type="expression" dxfId="1089" priority="299">
      <formula>D169="祝"</formula>
    </cfRule>
  </conditionalFormatting>
  <conditionalFormatting sqref="D178:AH178">
    <cfRule type="expression" dxfId="1088" priority="287">
      <formula>D169="祝"</formula>
    </cfRule>
    <cfRule type="expression" dxfId="1087" priority="288">
      <formula>OR(D169="土",D169="日")</formula>
    </cfRule>
    <cfRule type="expression" dxfId="1086" priority="289">
      <formula>OR(D169="",D169="休")</formula>
    </cfRule>
  </conditionalFormatting>
  <conditionalFormatting sqref="D179:AH179">
    <cfRule type="expression" dxfId="1085" priority="296">
      <formula>D169="祝"</formula>
    </cfRule>
    <cfRule type="expression" dxfId="1084" priority="298">
      <formula>OR(D169="",D169="休")</formula>
    </cfRule>
    <cfRule type="expression" dxfId="1083" priority="297">
      <formula>OR(D169="土",D169="日")</formula>
    </cfRule>
  </conditionalFormatting>
  <conditionalFormatting sqref="D180:AH180">
    <cfRule type="expression" dxfId="1082" priority="284">
      <formula>D169="祝"</formula>
    </cfRule>
    <cfRule type="expression" dxfId="1081" priority="285">
      <formula>OR(D169="土",D169="日")</formula>
    </cfRule>
    <cfRule type="expression" dxfId="1080" priority="286">
      <formula>OR(D169="",D169="休")</formula>
    </cfRule>
  </conditionalFormatting>
  <conditionalFormatting sqref="D182:AH182 C182:C195 AI182:AL195">
    <cfRule type="expression" dxfId="1079" priority="266">
      <formula>C182=""</formula>
    </cfRule>
  </conditionalFormatting>
  <conditionalFormatting sqref="D183:AH183">
    <cfRule type="expression" dxfId="1078" priority="282">
      <formula>OR(D184="土",D184="日")</formula>
    </cfRule>
    <cfRule type="expression" dxfId="1077" priority="281">
      <formula>OR(D184="",D184="休")</formula>
    </cfRule>
    <cfRule type="expression" dxfId="1076" priority="283">
      <formula>D184="祝"</formula>
    </cfRule>
  </conditionalFormatting>
  <conditionalFormatting sqref="D184:AH184">
    <cfRule type="expression" dxfId="1075" priority="277">
      <formula>OR(D184="",D184="休")</formula>
    </cfRule>
    <cfRule type="expression" dxfId="1074" priority="273">
      <formula>OR(D184="土",D184="日")</formula>
    </cfRule>
    <cfRule type="expression" dxfId="1073" priority="269">
      <formula>D184="祝"</formula>
    </cfRule>
  </conditionalFormatting>
  <conditionalFormatting sqref="D185:AH185">
    <cfRule type="expression" dxfId="1072" priority="274">
      <formula>OR(D184="土",D184="日")</formula>
    </cfRule>
    <cfRule type="expression" dxfId="1071" priority="270">
      <formula>D184="祝"</formula>
    </cfRule>
    <cfRule type="expression" dxfId="1070" priority="278">
      <formula>OR(D184="",D184="休")</formula>
    </cfRule>
  </conditionalFormatting>
  <conditionalFormatting sqref="D186:AH186">
    <cfRule type="expression" dxfId="1069" priority="271">
      <formula>D184="祝"</formula>
    </cfRule>
    <cfRule type="expression" dxfId="1068" priority="279">
      <formula>OR(D184="",D184="休")</formula>
    </cfRule>
    <cfRule type="expression" dxfId="1067" priority="275">
      <formula>OR(D184="土",D184="日")</formula>
    </cfRule>
  </conditionalFormatting>
  <conditionalFormatting sqref="D186:AH195">
    <cfRule type="expression" dxfId="1066" priority="268">
      <formula>D186="/"</formula>
    </cfRule>
  </conditionalFormatting>
  <conditionalFormatting sqref="D187:AH187">
    <cfRule type="expression" dxfId="1065" priority="276">
      <formula>OR(D184="土",D184="日")</formula>
    </cfRule>
    <cfRule type="expression" dxfId="1064" priority="280">
      <formula>OR(D184="",D184="休")</formula>
    </cfRule>
    <cfRule type="expression" dxfId="1063" priority="272">
      <formula>D184="祝"</formula>
    </cfRule>
  </conditionalFormatting>
  <conditionalFormatting sqref="D188:AH188">
    <cfRule type="expression" dxfId="1062" priority="265">
      <formula>OR(D184="",D184="休")</formula>
    </cfRule>
    <cfRule type="expression" dxfId="1061" priority="264">
      <formula>OR(D184="土",D184="日")</formula>
    </cfRule>
    <cfRule type="expression" dxfId="1060" priority="263">
      <formula>D184="祝"</formula>
    </cfRule>
  </conditionalFormatting>
  <conditionalFormatting sqref="D189:AH189">
    <cfRule type="expression" dxfId="1059" priority="253">
      <formula>OR(D184="",D184="休")</formula>
    </cfRule>
    <cfRule type="expression" dxfId="1058" priority="251">
      <formula>D184="祝"</formula>
    </cfRule>
    <cfRule type="expression" dxfId="1057" priority="252">
      <formula>OR(D184="土",D184="日")</formula>
    </cfRule>
  </conditionalFormatting>
  <conditionalFormatting sqref="D190:AH190">
    <cfRule type="expression" dxfId="1056" priority="262">
      <formula>OR(D184="",D184="休")</formula>
    </cfRule>
    <cfRule type="expression" dxfId="1055" priority="261">
      <formula>OR(D184="土",D184="日")</formula>
    </cfRule>
    <cfRule type="expression" dxfId="1054" priority="260">
      <formula>D184="祝"</formula>
    </cfRule>
  </conditionalFormatting>
  <conditionalFormatting sqref="D191:AH191">
    <cfRule type="expression" dxfId="1053" priority="249">
      <formula>OR(D184="土",D184="日")</formula>
    </cfRule>
    <cfRule type="expression" dxfId="1052" priority="248">
      <formula>D184="祝"</formula>
    </cfRule>
    <cfRule type="expression" dxfId="1051" priority="250">
      <formula>OR(D184="",D184="休")</formula>
    </cfRule>
  </conditionalFormatting>
  <conditionalFormatting sqref="D192:AH192">
    <cfRule type="expression" dxfId="1050" priority="257">
      <formula>D184="祝"</formula>
    </cfRule>
    <cfRule type="expression" dxfId="1049" priority="259">
      <formula>OR(D184="",D184="休")</formula>
    </cfRule>
    <cfRule type="expression" dxfId="1048" priority="258">
      <formula>OR(D184="土",D184="日")</formula>
    </cfRule>
  </conditionalFormatting>
  <conditionalFormatting sqref="D193:AH193">
    <cfRule type="expression" dxfId="1047" priority="247">
      <formula>OR(D184="",D184="休")</formula>
    </cfRule>
    <cfRule type="expression" dxfId="1046" priority="245">
      <formula>D184="祝"</formula>
    </cfRule>
    <cfRule type="expression" dxfId="1045" priority="246">
      <formula>OR(D184="土",D184="日")</formula>
    </cfRule>
  </conditionalFormatting>
  <conditionalFormatting sqref="D194:AH194">
    <cfRule type="expression" dxfId="1044" priority="256">
      <formula>OR(D184="",D184="休")</formula>
    </cfRule>
    <cfRule type="expression" dxfId="1043" priority="255">
      <formula>OR(D184="土",D184="日")</formula>
    </cfRule>
    <cfRule type="expression" dxfId="1042" priority="254">
      <formula>D184="祝"</formula>
    </cfRule>
  </conditionalFormatting>
  <conditionalFormatting sqref="D195:AH195">
    <cfRule type="expression" dxfId="1041" priority="244">
      <formula>OR(D184="",D184="休")</formula>
    </cfRule>
    <cfRule type="expression" dxfId="1040" priority="243">
      <formula>OR(D184="土",D184="日")</formula>
    </cfRule>
    <cfRule type="expression" dxfId="1039" priority="242">
      <formula>D184="祝"</formula>
    </cfRule>
  </conditionalFormatting>
  <conditionalFormatting sqref="D197:AH197 C197:C210 AI197:AL210">
    <cfRule type="expression" dxfId="1038" priority="224">
      <formula>C197=""</formula>
    </cfRule>
  </conditionalFormatting>
  <conditionalFormatting sqref="D198:AH198">
    <cfRule type="expression" dxfId="1037" priority="239">
      <formula>OR(D199="",D199="休")</formula>
    </cfRule>
    <cfRule type="expression" dxfId="1036" priority="240">
      <formula>OR(D199="土",D199="日")</formula>
    </cfRule>
    <cfRule type="expression" dxfId="1035" priority="241">
      <formula>D199="祝"</formula>
    </cfRule>
  </conditionalFormatting>
  <conditionalFormatting sqref="D199:AH199">
    <cfRule type="expression" dxfId="1034" priority="235">
      <formula>OR(D199="",D199="休")</formula>
    </cfRule>
    <cfRule type="expression" dxfId="1033" priority="231">
      <formula>OR(D199="土",D199="日")</formula>
    </cfRule>
    <cfRule type="expression" dxfId="1032" priority="227">
      <formula>D199="祝"</formula>
    </cfRule>
  </conditionalFormatting>
  <conditionalFormatting sqref="D200:AH200">
    <cfRule type="expression" dxfId="1031" priority="232">
      <formula>OR(D199="土",D199="日")</formula>
    </cfRule>
    <cfRule type="expression" dxfId="1030" priority="236">
      <formula>OR(D199="",D199="休")</formula>
    </cfRule>
    <cfRule type="expression" dxfId="1029" priority="228">
      <formula>D199="祝"</formula>
    </cfRule>
  </conditionalFormatting>
  <conditionalFormatting sqref="D201:AH201">
    <cfRule type="expression" dxfId="1028" priority="229">
      <formula>D199="祝"</formula>
    </cfRule>
    <cfRule type="expression" dxfId="1027" priority="237">
      <formula>OR(D199="",D199="休")</formula>
    </cfRule>
    <cfRule type="expression" dxfId="1026" priority="233">
      <formula>OR(D199="土",D199="日")</formula>
    </cfRule>
  </conditionalFormatting>
  <conditionalFormatting sqref="D201:AH210">
    <cfRule type="expression" dxfId="1025" priority="226">
      <formula>D201="/"</formula>
    </cfRule>
  </conditionalFormatting>
  <conditionalFormatting sqref="D202:AH202">
    <cfRule type="expression" dxfId="1024" priority="234">
      <formula>OR(D199="土",D199="日")</formula>
    </cfRule>
    <cfRule type="expression" dxfId="1023" priority="230">
      <formula>D199="祝"</formula>
    </cfRule>
    <cfRule type="expression" dxfId="1022" priority="238">
      <formula>OR(D199="",D199="休")</formula>
    </cfRule>
  </conditionalFormatting>
  <conditionalFormatting sqref="D203:AH203">
    <cfRule type="expression" dxfId="1021" priority="221">
      <formula>D199="祝"</formula>
    </cfRule>
    <cfRule type="expression" dxfId="1020" priority="223">
      <formula>OR(D199="",D199="休")</formula>
    </cfRule>
    <cfRule type="expression" dxfId="1019" priority="222">
      <formula>OR(D199="土",D199="日")</formula>
    </cfRule>
  </conditionalFormatting>
  <conditionalFormatting sqref="D204:AH204">
    <cfRule type="expression" dxfId="1018" priority="211">
      <formula>OR(D199="",D199="休")</formula>
    </cfRule>
    <cfRule type="expression" dxfId="1017" priority="210">
      <formula>OR(D199="土",D199="日")</formula>
    </cfRule>
    <cfRule type="expression" dxfId="1016" priority="209">
      <formula>D199="祝"</formula>
    </cfRule>
  </conditionalFormatting>
  <conditionalFormatting sqref="D205:AH205">
    <cfRule type="expression" dxfId="1015" priority="220">
      <formula>OR(D199="",D199="休")</formula>
    </cfRule>
    <cfRule type="expression" dxfId="1014" priority="219">
      <formula>OR(D199="土",D199="日")</formula>
    </cfRule>
    <cfRule type="expression" dxfId="1013" priority="218">
      <formula>D199="祝"</formula>
    </cfRule>
  </conditionalFormatting>
  <conditionalFormatting sqref="D206:AH206">
    <cfRule type="expression" dxfId="1012" priority="208">
      <formula>OR(D199="",D199="休")</formula>
    </cfRule>
    <cfRule type="expression" dxfId="1011" priority="207">
      <formula>OR(D199="土",D199="日")</formula>
    </cfRule>
    <cfRule type="expression" dxfId="1010" priority="206">
      <formula>D199="祝"</formula>
    </cfRule>
  </conditionalFormatting>
  <conditionalFormatting sqref="D207:AH207">
    <cfRule type="expression" dxfId="1009" priority="217">
      <formula>OR(D199="",D199="休")</formula>
    </cfRule>
    <cfRule type="expression" dxfId="1008" priority="215">
      <formula>D199="祝"</formula>
    </cfRule>
    <cfRule type="expression" dxfId="1007" priority="216">
      <formula>OR(D199="土",D199="日")</formula>
    </cfRule>
  </conditionalFormatting>
  <conditionalFormatting sqref="D208:AH208">
    <cfRule type="expression" dxfId="1006" priority="205">
      <formula>OR(D199="",D199="休")</formula>
    </cfRule>
    <cfRule type="expression" dxfId="1005" priority="204">
      <formula>OR(D199="土",D199="日")</formula>
    </cfRule>
    <cfRule type="expression" dxfId="1004" priority="203">
      <formula>D199="祝"</formula>
    </cfRule>
  </conditionalFormatting>
  <conditionalFormatting sqref="D209:AH209">
    <cfRule type="expression" dxfId="1003" priority="212">
      <formula>D199="祝"</formula>
    </cfRule>
    <cfRule type="expression" dxfId="1002" priority="214">
      <formula>OR(D199="",D199="休")</formula>
    </cfRule>
    <cfRule type="expression" dxfId="1001" priority="213">
      <formula>OR(D199="土",D199="日")</formula>
    </cfRule>
  </conditionalFormatting>
  <conditionalFormatting sqref="D210:AH210">
    <cfRule type="expression" dxfId="1000" priority="200">
      <formula>D199="祝"</formula>
    </cfRule>
    <cfRule type="expression" dxfId="999" priority="201">
      <formula>OR(D199="土",D199="日")</formula>
    </cfRule>
    <cfRule type="expression" dxfId="998" priority="202">
      <formula>OR(D199="",D199="休")</formula>
    </cfRule>
  </conditionalFormatting>
  <conditionalFormatting sqref="D212:AH212 C212:C225 AI212:AL225">
    <cfRule type="expression" dxfId="997" priority="182">
      <formula>C212=""</formula>
    </cfRule>
  </conditionalFormatting>
  <conditionalFormatting sqref="D213:AH213">
    <cfRule type="expression" dxfId="996" priority="197">
      <formula>OR(D214="",D214="休")</formula>
    </cfRule>
    <cfRule type="expression" dxfId="995" priority="198">
      <formula>OR(D214="土",D214="日")</formula>
    </cfRule>
    <cfRule type="expression" dxfId="994" priority="199">
      <formula>D214="祝"</formula>
    </cfRule>
  </conditionalFormatting>
  <conditionalFormatting sqref="D214:AH214">
    <cfRule type="expression" dxfId="993" priority="189">
      <formula>OR(D214="土",D214="日")</formula>
    </cfRule>
    <cfRule type="expression" dxfId="992" priority="193">
      <formula>OR(D214="",D214="休")</formula>
    </cfRule>
    <cfRule type="expression" dxfId="991" priority="185">
      <formula>D214="祝"</formula>
    </cfRule>
  </conditionalFormatting>
  <conditionalFormatting sqref="D215:AH215">
    <cfRule type="expression" dxfId="990" priority="186">
      <formula>D214="祝"</formula>
    </cfRule>
    <cfRule type="expression" dxfId="989" priority="190">
      <formula>OR(D214="土",D214="日")</formula>
    </cfRule>
    <cfRule type="expression" dxfId="988" priority="194">
      <formula>OR(D214="",D214="休")</formula>
    </cfRule>
  </conditionalFormatting>
  <conditionalFormatting sqref="D216:AH216">
    <cfRule type="expression" dxfId="987" priority="187">
      <formula>D214="祝"</formula>
    </cfRule>
    <cfRule type="expression" dxfId="986" priority="191">
      <formula>OR(D214="土",D214="日")</formula>
    </cfRule>
    <cfRule type="expression" dxfId="985" priority="195">
      <formula>OR(D214="",D214="休")</formula>
    </cfRule>
  </conditionalFormatting>
  <conditionalFormatting sqref="D216:AH225">
    <cfRule type="expression" dxfId="984" priority="184">
      <formula>D216="/"</formula>
    </cfRule>
  </conditionalFormatting>
  <conditionalFormatting sqref="D217:AH217">
    <cfRule type="expression" dxfId="983" priority="196">
      <formula>OR(D214="",D214="休")</formula>
    </cfRule>
    <cfRule type="expression" dxfId="982" priority="188">
      <formula>D214="祝"</formula>
    </cfRule>
    <cfRule type="expression" dxfId="981" priority="192">
      <formula>OR(D214="土",D214="日")</formula>
    </cfRule>
  </conditionalFormatting>
  <conditionalFormatting sqref="D218:AH218">
    <cfRule type="expression" dxfId="980" priority="180">
      <formula>OR(D214="土",D214="日")</formula>
    </cfRule>
    <cfRule type="expression" dxfId="979" priority="179">
      <formula>D214="祝"</formula>
    </cfRule>
    <cfRule type="expression" dxfId="978" priority="181">
      <formula>OR(D214="",D214="休")</formula>
    </cfRule>
  </conditionalFormatting>
  <conditionalFormatting sqref="D219:AH219">
    <cfRule type="expression" dxfId="977" priority="167">
      <formula>D214="祝"</formula>
    </cfRule>
    <cfRule type="expression" dxfId="976" priority="168">
      <formula>OR(D214="土",D214="日")</formula>
    </cfRule>
    <cfRule type="expression" dxfId="975" priority="169">
      <formula>OR(D214="",D214="休")</formula>
    </cfRule>
  </conditionalFormatting>
  <conditionalFormatting sqref="D220:AH220">
    <cfRule type="expression" dxfId="974" priority="178">
      <formula>OR(D214="",D214="休")</formula>
    </cfRule>
    <cfRule type="expression" dxfId="973" priority="177">
      <formula>OR(D214="土",D214="日")</formula>
    </cfRule>
    <cfRule type="expression" dxfId="972" priority="176">
      <formula>D214="祝"</formula>
    </cfRule>
  </conditionalFormatting>
  <conditionalFormatting sqref="D221:AH221">
    <cfRule type="expression" dxfId="971" priority="165">
      <formula>OR(D214="土",D214="日")</formula>
    </cfRule>
    <cfRule type="expression" dxfId="970" priority="166">
      <formula>OR(D214="",D214="休")</formula>
    </cfRule>
    <cfRule type="expression" dxfId="969" priority="164">
      <formula>D214="祝"</formula>
    </cfRule>
  </conditionalFormatting>
  <conditionalFormatting sqref="D222:AH222">
    <cfRule type="expression" dxfId="968" priority="173">
      <formula>D214="祝"</formula>
    </cfRule>
    <cfRule type="expression" dxfId="967" priority="174">
      <formula>OR(D214="土",D214="日")</formula>
    </cfRule>
    <cfRule type="expression" dxfId="966" priority="175">
      <formula>OR(D214="",D214="休")</formula>
    </cfRule>
  </conditionalFormatting>
  <conditionalFormatting sqref="D223:AH223">
    <cfRule type="expression" dxfId="965" priority="161">
      <formula>D214="祝"</formula>
    </cfRule>
    <cfRule type="expression" dxfId="964" priority="163">
      <formula>OR(D214="",D214="休")</formula>
    </cfRule>
    <cfRule type="expression" dxfId="963" priority="162">
      <formula>OR(D214="土",D214="日")</formula>
    </cfRule>
  </conditionalFormatting>
  <conditionalFormatting sqref="D224:AH224">
    <cfRule type="expression" dxfId="962" priority="172">
      <formula>OR(D214="",D214="休")</formula>
    </cfRule>
    <cfRule type="expression" dxfId="961" priority="171">
      <formula>OR(D214="土",D214="日")</formula>
    </cfRule>
    <cfRule type="expression" dxfId="960" priority="170">
      <formula>D214="祝"</formula>
    </cfRule>
  </conditionalFormatting>
  <conditionalFormatting sqref="D225:AH225">
    <cfRule type="expression" dxfId="959" priority="160">
      <formula>OR(D214="",D214="休")</formula>
    </cfRule>
    <cfRule type="expression" dxfId="958" priority="158">
      <formula>D214="祝"</formula>
    </cfRule>
    <cfRule type="expression" dxfId="957" priority="159">
      <formula>OR(D214="土",D214="日")</formula>
    </cfRule>
  </conditionalFormatting>
  <conditionalFormatting sqref="D227:AH227 C227:C240 AI227:AL240">
    <cfRule type="expression" dxfId="956" priority="140">
      <formula>C227=""</formula>
    </cfRule>
  </conditionalFormatting>
  <conditionalFormatting sqref="D228:AH228">
    <cfRule type="expression" dxfId="955" priority="155">
      <formula>OR(D229="",D229="休")</formula>
    </cfRule>
    <cfRule type="expression" dxfId="954" priority="156">
      <formula>OR(D229="土",D229="日")</formula>
    </cfRule>
    <cfRule type="expression" dxfId="953" priority="157">
      <formula>D229="祝"</formula>
    </cfRule>
  </conditionalFormatting>
  <conditionalFormatting sqref="D229:AH229">
    <cfRule type="expression" dxfId="952" priority="143">
      <formula>D229="祝"</formula>
    </cfRule>
    <cfRule type="expression" dxfId="951" priority="147">
      <formula>OR(D229="土",D229="日")</formula>
    </cfRule>
    <cfRule type="expression" dxfId="950" priority="151">
      <formula>OR(D229="",D229="休")</formula>
    </cfRule>
  </conditionalFormatting>
  <conditionalFormatting sqref="D230:AH230">
    <cfRule type="expression" dxfId="949" priority="152">
      <formula>OR(D229="",D229="休")</formula>
    </cfRule>
    <cfRule type="expression" dxfId="948" priority="144">
      <formula>D229="祝"</formula>
    </cfRule>
    <cfRule type="expression" dxfId="947" priority="148">
      <formula>OR(D229="土",D229="日")</formula>
    </cfRule>
  </conditionalFormatting>
  <conditionalFormatting sqref="D231:AH231">
    <cfRule type="expression" dxfId="946" priority="145">
      <formula>D229="祝"</formula>
    </cfRule>
    <cfRule type="expression" dxfId="945" priority="149">
      <formula>OR(D229="土",D229="日")</formula>
    </cfRule>
    <cfRule type="expression" dxfId="944" priority="153">
      <formula>OR(D229="",D229="休")</formula>
    </cfRule>
  </conditionalFormatting>
  <conditionalFormatting sqref="D231:AH240">
    <cfRule type="expression" dxfId="943" priority="142">
      <formula>D231="/"</formula>
    </cfRule>
  </conditionalFormatting>
  <conditionalFormatting sqref="D232:AH232">
    <cfRule type="expression" dxfId="942" priority="146">
      <formula>D229="祝"</formula>
    </cfRule>
    <cfRule type="expression" dxfId="941" priority="154">
      <formula>OR(D229="",D229="休")</formula>
    </cfRule>
    <cfRule type="expression" dxfId="940" priority="150">
      <formula>OR(D229="土",D229="日")</formula>
    </cfRule>
  </conditionalFormatting>
  <conditionalFormatting sqref="D233:AH233">
    <cfRule type="expression" dxfId="939" priority="139">
      <formula>OR(D229="",D229="休")</formula>
    </cfRule>
    <cfRule type="expression" dxfId="938" priority="138">
      <formula>OR(D229="土",D229="日")</formula>
    </cfRule>
    <cfRule type="expression" dxfId="937" priority="137">
      <formula>D229="祝"</formula>
    </cfRule>
  </conditionalFormatting>
  <conditionalFormatting sqref="D234:AH234">
    <cfRule type="expression" dxfId="936" priority="127">
      <formula>OR(D229="",D229="休")</formula>
    </cfRule>
    <cfRule type="expression" dxfId="935" priority="126">
      <formula>OR(D229="土",D229="日")</formula>
    </cfRule>
    <cfRule type="expression" dxfId="934" priority="125">
      <formula>D229="祝"</formula>
    </cfRule>
  </conditionalFormatting>
  <conditionalFormatting sqref="D235:AH235">
    <cfRule type="expression" dxfId="933" priority="136">
      <formula>OR(D229="",D229="休")</formula>
    </cfRule>
    <cfRule type="expression" dxfId="932" priority="135">
      <formula>OR(D229="土",D229="日")</formula>
    </cfRule>
    <cfRule type="expression" dxfId="931" priority="134">
      <formula>D229="祝"</formula>
    </cfRule>
  </conditionalFormatting>
  <conditionalFormatting sqref="D236:AH236">
    <cfRule type="expression" dxfId="930" priority="122">
      <formula>D229="祝"</formula>
    </cfRule>
    <cfRule type="expression" dxfId="929" priority="124">
      <formula>OR(D229="",D229="休")</formula>
    </cfRule>
    <cfRule type="expression" dxfId="928" priority="123">
      <formula>OR(D229="土",D229="日")</formula>
    </cfRule>
  </conditionalFormatting>
  <conditionalFormatting sqref="D237:AH237">
    <cfRule type="expression" dxfId="927" priority="133">
      <formula>OR(D229="",D229="休")</formula>
    </cfRule>
    <cfRule type="expression" dxfId="926" priority="132">
      <formula>OR(D229="土",D229="日")</formula>
    </cfRule>
    <cfRule type="expression" dxfId="925" priority="131">
      <formula>D229="祝"</formula>
    </cfRule>
  </conditionalFormatting>
  <conditionalFormatting sqref="D238:AH238">
    <cfRule type="expression" dxfId="924" priority="119">
      <formula>D229="祝"</formula>
    </cfRule>
    <cfRule type="expression" dxfId="923" priority="121">
      <formula>OR(D229="",D229="休")</formula>
    </cfRule>
    <cfRule type="expression" dxfId="922" priority="120">
      <formula>OR(D229="土",D229="日")</formula>
    </cfRule>
  </conditionalFormatting>
  <conditionalFormatting sqref="D239:AH239">
    <cfRule type="expression" dxfId="921" priority="129">
      <formula>OR(D229="土",D229="日")</formula>
    </cfRule>
    <cfRule type="expression" dxfId="920" priority="128">
      <formula>D229="祝"</formula>
    </cfRule>
    <cfRule type="expression" dxfId="919" priority="130">
      <formula>OR(D229="",D229="休")</formula>
    </cfRule>
  </conditionalFormatting>
  <conditionalFormatting sqref="D240:AH240">
    <cfRule type="expression" dxfId="918" priority="117">
      <formula>OR(D229="土",D229="日")</formula>
    </cfRule>
    <cfRule type="expression" dxfId="917" priority="118">
      <formula>OR(D229="",D229="休")</formula>
    </cfRule>
    <cfRule type="expression" dxfId="916" priority="116">
      <formula>D229="祝"</formula>
    </cfRule>
  </conditionalFormatting>
  <conditionalFormatting sqref="D242:AH242 C242:C255 AI242:AL255">
    <cfRule type="expression" dxfId="915" priority="98">
      <formula>C242=""</formula>
    </cfRule>
  </conditionalFormatting>
  <conditionalFormatting sqref="D243:AH243">
    <cfRule type="expression" dxfId="914" priority="113">
      <formula>OR(D244="",D244="休")</formula>
    </cfRule>
    <cfRule type="expression" dxfId="913" priority="114">
      <formula>OR(D244="土",D244="日")</formula>
    </cfRule>
    <cfRule type="expression" dxfId="912" priority="115">
      <formula>D244="祝"</formula>
    </cfRule>
  </conditionalFormatting>
  <conditionalFormatting sqref="D244:AH244">
    <cfRule type="expression" dxfId="911" priority="101">
      <formula>D244="祝"</formula>
    </cfRule>
    <cfRule type="expression" dxfId="910" priority="105">
      <formula>OR(D244="土",D244="日")</formula>
    </cfRule>
    <cfRule type="expression" dxfId="909" priority="109">
      <formula>OR(D244="",D244="休")</formula>
    </cfRule>
  </conditionalFormatting>
  <conditionalFormatting sqref="D245:AH245">
    <cfRule type="expression" dxfId="908" priority="102">
      <formula>D244="祝"</formula>
    </cfRule>
    <cfRule type="expression" dxfId="907" priority="106">
      <formula>OR(D244="土",D244="日")</formula>
    </cfRule>
    <cfRule type="expression" dxfId="906" priority="110">
      <formula>OR(D244="",D244="休")</formula>
    </cfRule>
  </conditionalFormatting>
  <conditionalFormatting sqref="D246:AH246">
    <cfRule type="expression" dxfId="905" priority="103">
      <formula>D244="祝"</formula>
    </cfRule>
    <cfRule type="expression" dxfId="904" priority="107">
      <formula>OR(D244="土",D244="日")</formula>
    </cfRule>
    <cfRule type="expression" dxfId="903" priority="111">
      <formula>OR(D244="",D244="休")</formula>
    </cfRule>
  </conditionalFormatting>
  <conditionalFormatting sqref="D246:AH255">
    <cfRule type="expression" dxfId="902" priority="100">
      <formula>D246="/"</formula>
    </cfRule>
  </conditionalFormatting>
  <conditionalFormatting sqref="D247:AH247">
    <cfRule type="expression" dxfId="901" priority="104">
      <formula>D244="祝"</formula>
    </cfRule>
    <cfRule type="expression" dxfId="900" priority="108">
      <formula>OR(D244="土",D244="日")</formula>
    </cfRule>
    <cfRule type="expression" dxfId="899" priority="112">
      <formula>OR(D244="",D244="休")</formula>
    </cfRule>
  </conditionalFormatting>
  <conditionalFormatting sqref="D248:AH248">
    <cfRule type="expression" dxfId="898" priority="97">
      <formula>OR(D244="",D244="休")</formula>
    </cfRule>
    <cfRule type="expression" dxfId="897" priority="96">
      <formula>OR(D244="土",D244="日")</formula>
    </cfRule>
    <cfRule type="expression" dxfId="896" priority="95">
      <formula>D244="祝"</formula>
    </cfRule>
  </conditionalFormatting>
  <conditionalFormatting sqref="D249:AH249">
    <cfRule type="expression" dxfId="895" priority="85">
      <formula>OR(D244="",D244="休")</formula>
    </cfRule>
    <cfRule type="expression" dxfId="894" priority="84">
      <formula>OR(D244="土",D244="日")</formula>
    </cfRule>
    <cfRule type="expression" dxfId="893" priority="83">
      <formula>D244="祝"</formula>
    </cfRule>
  </conditionalFormatting>
  <conditionalFormatting sqref="D250:AH250">
    <cfRule type="expression" dxfId="892" priority="92">
      <formula>D244="祝"</formula>
    </cfRule>
    <cfRule type="expression" dxfId="891" priority="93">
      <formula>OR(D244="土",D244="日")</formula>
    </cfRule>
    <cfRule type="expression" dxfId="890" priority="94">
      <formula>OR(D244="",D244="休")</formula>
    </cfRule>
  </conditionalFormatting>
  <conditionalFormatting sqref="D251:AH251">
    <cfRule type="expression" dxfId="889" priority="81">
      <formula>OR(D244="土",D244="日")</formula>
    </cfRule>
    <cfRule type="expression" dxfId="888" priority="80">
      <formula>D244="祝"</formula>
    </cfRule>
    <cfRule type="expression" dxfId="887" priority="82">
      <formula>OR(D244="",D244="休")</formula>
    </cfRule>
  </conditionalFormatting>
  <conditionalFormatting sqref="D252:AH252">
    <cfRule type="expression" dxfId="886" priority="89">
      <formula>D244="祝"</formula>
    </cfRule>
    <cfRule type="expression" dxfId="885" priority="90">
      <formula>OR(D244="土",D244="日")</formula>
    </cfRule>
    <cfRule type="expression" dxfId="884" priority="91">
      <formula>OR(D244="",D244="休")</formula>
    </cfRule>
  </conditionalFormatting>
  <conditionalFormatting sqref="D253:AH253">
    <cfRule type="expression" dxfId="883" priority="78">
      <formula>OR(D244="土",D244="日")</formula>
    </cfRule>
    <cfRule type="expression" dxfId="882" priority="79">
      <formula>OR(D244="",D244="休")</formula>
    </cfRule>
    <cfRule type="expression" dxfId="881" priority="77">
      <formula>D244="祝"</formula>
    </cfRule>
  </conditionalFormatting>
  <conditionalFormatting sqref="D254:AH254">
    <cfRule type="expression" dxfId="880" priority="87">
      <formula>OR(D244="土",D244="日")</formula>
    </cfRule>
    <cfRule type="expression" dxfId="879" priority="86">
      <formula>D244="祝"</formula>
    </cfRule>
    <cfRule type="expression" dxfId="878" priority="88">
      <formula>OR(D244="",D244="休")</formula>
    </cfRule>
  </conditionalFormatting>
  <conditionalFormatting sqref="D255:AH255">
    <cfRule type="expression" dxfId="877" priority="75">
      <formula>OR(D244="土",D244="日")</formula>
    </cfRule>
    <cfRule type="expression" dxfId="876" priority="74">
      <formula>D244="祝"</formula>
    </cfRule>
    <cfRule type="expression" dxfId="875" priority="76">
      <formula>OR(D244="",D244="休")</formula>
    </cfRule>
  </conditionalFormatting>
  <conditionalFormatting sqref="D257:AH257 C257:C270 AI257:AL270">
    <cfRule type="expression" dxfId="874" priority="56">
      <formula>C257=""</formula>
    </cfRule>
  </conditionalFormatting>
  <conditionalFormatting sqref="D258:AH258">
    <cfRule type="expression" dxfId="873" priority="71">
      <formula>OR(D259="",D259="休")</formula>
    </cfRule>
    <cfRule type="expression" dxfId="872" priority="72">
      <formula>OR(D259="土",D259="日")</formula>
    </cfRule>
    <cfRule type="expression" dxfId="871" priority="73">
      <formula>D259="祝"</formula>
    </cfRule>
  </conditionalFormatting>
  <conditionalFormatting sqref="D259:AH259">
    <cfRule type="expression" dxfId="870" priority="67">
      <formula>OR(D259="",D259="休")</formula>
    </cfRule>
    <cfRule type="expression" dxfId="869" priority="63">
      <formula>OR(D259="土",D259="日")</formula>
    </cfRule>
    <cfRule type="expression" dxfId="868" priority="59">
      <formula>D259="祝"</formula>
    </cfRule>
  </conditionalFormatting>
  <conditionalFormatting sqref="D260:AH260">
    <cfRule type="expression" dxfId="867" priority="68">
      <formula>OR(D259="",D259="休")</formula>
    </cfRule>
    <cfRule type="expression" dxfId="866" priority="64">
      <formula>OR(D259="土",D259="日")</formula>
    </cfRule>
    <cfRule type="expression" dxfId="865" priority="60">
      <formula>D259="祝"</formula>
    </cfRule>
  </conditionalFormatting>
  <conditionalFormatting sqref="D261:AH261">
    <cfRule type="expression" dxfId="864" priority="65">
      <formula>OR(D259="土",D259="日")</formula>
    </cfRule>
    <cfRule type="expression" dxfId="863" priority="69">
      <formula>OR(D259="",D259="休")</formula>
    </cfRule>
    <cfRule type="expression" dxfId="862" priority="61">
      <formula>D259="祝"</formula>
    </cfRule>
  </conditionalFormatting>
  <conditionalFormatting sqref="D261:AH270">
    <cfRule type="expression" dxfId="861" priority="58">
      <formula>D261="/"</formula>
    </cfRule>
  </conditionalFormatting>
  <conditionalFormatting sqref="D262:AH262">
    <cfRule type="expression" dxfId="860" priority="66">
      <formula>OR(D259="土",D259="日")</formula>
    </cfRule>
    <cfRule type="expression" dxfId="859" priority="70">
      <formula>OR(D259="",D259="休")</formula>
    </cfRule>
    <cfRule type="expression" dxfId="858" priority="62">
      <formula>D259="祝"</formula>
    </cfRule>
  </conditionalFormatting>
  <conditionalFormatting sqref="D263:AH263">
    <cfRule type="expression" dxfId="857" priority="53">
      <formula>D259="祝"</formula>
    </cfRule>
    <cfRule type="expression" dxfId="856" priority="55">
      <formula>OR(D259="",D259="休")</formula>
    </cfRule>
    <cfRule type="expression" dxfId="855" priority="54">
      <formula>OR(D259="土",D259="日")</formula>
    </cfRule>
  </conditionalFormatting>
  <conditionalFormatting sqref="D264:AH264">
    <cfRule type="expression" dxfId="854" priority="43">
      <formula>OR(D259="",D259="休")</formula>
    </cfRule>
    <cfRule type="expression" dxfId="853" priority="41">
      <formula>D259="祝"</formula>
    </cfRule>
    <cfRule type="expression" dxfId="852" priority="42">
      <formula>OR(D259="土",D259="日")</formula>
    </cfRule>
  </conditionalFormatting>
  <conditionalFormatting sqref="D265:AH265">
    <cfRule type="expression" dxfId="851" priority="51">
      <formula>OR(D259="土",D259="日")</formula>
    </cfRule>
    <cfRule type="expression" dxfId="850" priority="52">
      <formula>OR(D259="",D259="休")</formula>
    </cfRule>
    <cfRule type="expression" dxfId="849" priority="50">
      <formula>D259="祝"</formula>
    </cfRule>
  </conditionalFormatting>
  <conditionalFormatting sqref="D266:AH266">
    <cfRule type="expression" dxfId="848" priority="40">
      <formula>OR(D259="",D259="休")</formula>
    </cfRule>
    <cfRule type="expression" dxfId="847" priority="39">
      <formula>OR(D259="土",D259="日")</formula>
    </cfRule>
    <cfRule type="expression" dxfId="846" priority="38">
      <formula>D259="祝"</formula>
    </cfRule>
  </conditionalFormatting>
  <conditionalFormatting sqref="D267:AH267">
    <cfRule type="expression" dxfId="845" priority="47">
      <formula>D259="祝"</formula>
    </cfRule>
    <cfRule type="expression" dxfId="844" priority="49">
      <formula>OR(D259="",D259="休")</formula>
    </cfRule>
    <cfRule type="expression" dxfId="843" priority="48">
      <formula>OR(D259="土",D259="日")</formula>
    </cfRule>
  </conditionalFormatting>
  <conditionalFormatting sqref="D268:AH268">
    <cfRule type="expression" dxfId="842" priority="37">
      <formula>OR(D259="",D259="休")</formula>
    </cfRule>
    <cfRule type="expression" dxfId="841" priority="36">
      <formula>OR(D259="土",D259="日")</formula>
    </cfRule>
    <cfRule type="expression" dxfId="840" priority="35">
      <formula>D259="祝"</formula>
    </cfRule>
  </conditionalFormatting>
  <conditionalFormatting sqref="D269:AH269">
    <cfRule type="expression" dxfId="839" priority="46">
      <formula>OR(D259="",D259="休")</formula>
    </cfRule>
    <cfRule type="expression" dxfId="838" priority="44">
      <formula>D259="祝"</formula>
    </cfRule>
    <cfRule type="expression" dxfId="837" priority="45">
      <formula>OR(D259="土",D259="日")</formula>
    </cfRule>
  </conditionalFormatting>
  <conditionalFormatting sqref="D270:AH270">
    <cfRule type="expression" dxfId="836" priority="34">
      <formula>OR(D259="",D259="休")</formula>
    </cfRule>
    <cfRule type="expression" dxfId="835" priority="33">
      <formula>OR(D259="土",D259="日")</formula>
    </cfRule>
    <cfRule type="expression" dxfId="834" priority="32">
      <formula>D259="祝"</formula>
    </cfRule>
  </conditionalFormatting>
  <conditionalFormatting sqref="J12">
    <cfRule type="expression" dxfId="833" priority="706">
      <formula>$AR$12&lt;&gt;1</formula>
    </cfRule>
    <cfRule type="expression" dxfId="832" priority="709">
      <formula>$AR$12=1</formula>
    </cfRule>
  </conditionalFormatting>
  <conditionalFormatting sqref="J13">
    <cfRule type="expression" dxfId="831" priority="705">
      <formula>$AR$12&lt;&gt;2</formula>
    </cfRule>
    <cfRule type="expression" dxfId="830" priority="708">
      <formula>$AR$12=2</formula>
    </cfRule>
  </conditionalFormatting>
  <conditionalFormatting sqref="J14">
    <cfRule type="expression" dxfId="829" priority="704">
      <formula>$AR$12&lt;&gt;3</formula>
    </cfRule>
    <cfRule type="expression" dxfId="828" priority="707">
      <formula>$AR$12=3</formula>
    </cfRule>
  </conditionalFormatting>
  <conditionalFormatting sqref="V4:AI4">
    <cfRule type="expression" dxfId="827" priority="711">
      <formula>$V$4=""</formula>
    </cfRule>
  </conditionalFormatting>
  <conditionalFormatting sqref="W5">
    <cfRule type="expression" dxfId="826" priority="717">
      <formula>$D$5&gt;$W$5</formula>
    </cfRule>
  </conditionalFormatting>
  <conditionalFormatting sqref="W5:AA5">
    <cfRule type="containsBlanks" dxfId="825" priority="714">
      <formula>LEN(TRIM(W5))=0</formula>
    </cfRule>
  </conditionalFormatting>
  <conditionalFormatting sqref="AC5">
    <cfRule type="expression" dxfId="824" priority="716">
      <formula>$K$5&lt;$AC$5</formula>
    </cfRule>
  </conditionalFormatting>
  <conditionalFormatting sqref="AC5:AG5">
    <cfRule type="containsBlanks" dxfId="823" priority="713">
      <formula>LEN(TRIM(AC5))=0</formula>
    </cfRule>
  </conditionalFormatting>
  <conditionalFormatting sqref="AL21:AL30">
    <cfRule type="expression" dxfId="822" priority="688">
      <formula>AL21="NG"</formula>
    </cfRule>
  </conditionalFormatting>
  <conditionalFormatting sqref="AL36:AL45">
    <cfRule type="expression" dxfId="821" priority="687">
      <formula>AL36="NG"</formula>
    </cfRule>
  </conditionalFormatting>
  <conditionalFormatting sqref="AL51:AL60">
    <cfRule type="expression" dxfId="820" priority="645">
      <formula>AL51="NG"</formula>
    </cfRule>
  </conditionalFormatting>
  <conditionalFormatting sqref="AL66:AL75">
    <cfRule type="expression" dxfId="819" priority="603">
      <formula>AL66="NG"</formula>
    </cfRule>
  </conditionalFormatting>
  <conditionalFormatting sqref="AL81:AL90">
    <cfRule type="expression" dxfId="818" priority="561">
      <formula>AL81="NG"</formula>
    </cfRule>
  </conditionalFormatting>
  <conditionalFormatting sqref="AL96:AL105">
    <cfRule type="expression" dxfId="817" priority="519">
      <formula>AL96="NG"</formula>
    </cfRule>
  </conditionalFormatting>
  <conditionalFormatting sqref="AL111:AL120">
    <cfRule type="expression" dxfId="816" priority="477">
      <formula>AL111="NG"</formula>
    </cfRule>
  </conditionalFormatting>
  <conditionalFormatting sqref="AL126:AL135">
    <cfRule type="expression" dxfId="815" priority="435">
      <formula>AL126="NG"</formula>
    </cfRule>
  </conditionalFormatting>
  <conditionalFormatting sqref="AL141:AL150">
    <cfRule type="expression" dxfId="814" priority="393">
      <formula>AL141="NG"</formula>
    </cfRule>
  </conditionalFormatting>
  <conditionalFormatting sqref="AL156:AL165">
    <cfRule type="expression" dxfId="813" priority="351">
      <formula>AL156="NG"</formula>
    </cfRule>
  </conditionalFormatting>
  <conditionalFormatting sqref="AL171:AL180">
    <cfRule type="expression" dxfId="812" priority="309">
      <formula>AL171="NG"</formula>
    </cfRule>
  </conditionalFormatting>
  <conditionalFormatting sqref="AL186:AL195">
    <cfRule type="expression" dxfId="811" priority="267">
      <formula>AL186="NG"</formula>
    </cfRule>
  </conditionalFormatting>
  <conditionalFormatting sqref="AL201:AL210">
    <cfRule type="expression" dxfId="810" priority="225">
      <formula>AL201="NG"</formula>
    </cfRule>
  </conditionalFormatting>
  <conditionalFormatting sqref="AL216:AL225">
    <cfRule type="expression" dxfId="809" priority="183">
      <formula>AL216="NG"</formula>
    </cfRule>
  </conditionalFormatting>
  <conditionalFormatting sqref="AL231:AL240">
    <cfRule type="expression" dxfId="808" priority="141">
      <formula>AL231="NG"</formula>
    </cfRule>
  </conditionalFormatting>
  <conditionalFormatting sqref="AL246:AL255">
    <cfRule type="expression" dxfId="807" priority="99">
      <formula>AL246="NG"</formula>
    </cfRule>
  </conditionalFormatting>
  <conditionalFormatting sqref="AL261:AL270">
    <cfRule type="expression" dxfId="806" priority="57">
      <formula>AL261="NG"</formula>
    </cfRule>
  </conditionalFormatting>
  <conditionalFormatting sqref="AL4:AQ4">
    <cfRule type="containsBlanks" dxfId="805" priority="712">
      <formula>LEN(TRIM(AL4))=0</formula>
    </cfRule>
  </conditionalFormatting>
  <conditionalFormatting sqref="AL10:AQ10">
    <cfRule type="expression" dxfId="804" priority="710">
      <formula>$AL$10=""</formula>
    </cfRule>
  </conditionalFormatting>
  <conditionalFormatting sqref="AN47:AQ60">
    <cfRule type="expression" dxfId="803" priority="30">
      <formula>AN47=""</formula>
    </cfRule>
  </conditionalFormatting>
  <conditionalFormatting sqref="AN62:AQ75">
    <cfRule type="expression" dxfId="802" priority="28">
      <formula>AN62=""</formula>
    </cfRule>
  </conditionalFormatting>
  <conditionalFormatting sqref="AN77:AQ90">
    <cfRule type="expression" dxfId="801" priority="26">
      <formula>AN77=""</formula>
    </cfRule>
  </conditionalFormatting>
  <conditionalFormatting sqref="AN92:AQ105">
    <cfRule type="expression" dxfId="800" priority="24">
      <formula>AN92=""</formula>
    </cfRule>
  </conditionalFormatting>
  <conditionalFormatting sqref="AN107:AQ120">
    <cfRule type="expression" dxfId="799" priority="22">
      <formula>AN107=""</formula>
    </cfRule>
  </conditionalFormatting>
  <conditionalFormatting sqref="AN122:AQ135">
    <cfRule type="expression" dxfId="798" priority="20">
      <formula>AN122=""</formula>
    </cfRule>
  </conditionalFormatting>
  <conditionalFormatting sqref="AN137:AQ150">
    <cfRule type="expression" dxfId="797" priority="18">
      <formula>AN137=""</formula>
    </cfRule>
  </conditionalFormatting>
  <conditionalFormatting sqref="AN152:AQ165">
    <cfRule type="expression" dxfId="796" priority="16">
      <formula>AN152=""</formula>
    </cfRule>
  </conditionalFormatting>
  <conditionalFormatting sqref="AN167:AQ180">
    <cfRule type="expression" dxfId="795" priority="14">
      <formula>AN167=""</formula>
    </cfRule>
  </conditionalFormatting>
  <conditionalFormatting sqref="AN182:AQ195">
    <cfRule type="expression" dxfId="794" priority="12">
      <formula>AN182=""</formula>
    </cfRule>
  </conditionalFormatting>
  <conditionalFormatting sqref="AN197:AQ210">
    <cfRule type="expression" dxfId="793" priority="10">
      <formula>AN197=""</formula>
    </cfRule>
  </conditionalFormatting>
  <conditionalFormatting sqref="AN212:AQ225">
    <cfRule type="expression" dxfId="792" priority="8">
      <formula>AN212=""</formula>
    </cfRule>
  </conditionalFormatting>
  <conditionalFormatting sqref="AN227:AQ240">
    <cfRule type="expression" dxfId="791" priority="6">
      <formula>AN227=""</formula>
    </cfRule>
  </conditionalFormatting>
  <conditionalFormatting sqref="AN242:AQ255">
    <cfRule type="expression" dxfId="790" priority="4">
      <formula>AN242=""</formula>
    </cfRule>
  </conditionalFormatting>
  <conditionalFormatting sqref="AN257:AQ270">
    <cfRule type="expression" dxfId="789" priority="2">
      <formula>AN257=""</formula>
    </cfRule>
  </conditionalFormatting>
  <conditionalFormatting sqref="AQ18:AQ30">
    <cfRule type="expression" dxfId="788" priority="726">
      <formula>AQ18&lt;&gt;"-"</formula>
    </cfRule>
  </conditionalFormatting>
  <conditionalFormatting sqref="AQ33:AQ45">
    <cfRule type="expression" dxfId="787" priority="691">
      <formula>AQ33&lt;&gt;"-"</formula>
    </cfRule>
  </conditionalFormatting>
  <conditionalFormatting sqref="AQ48:AQ60">
    <cfRule type="expression" dxfId="786" priority="31">
      <formula>AQ48&lt;&gt;"-"</formula>
    </cfRule>
  </conditionalFormatting>
  <conditionalFormatting sqref="AQ63:AQ75">
    <cfRule type="expression" dxfId="785" priority="29">
      <formula>AQ63&lt;&gt;"-"</formula>
    </cfRule>
  </conditionalFormatting>
  <conditionalFormatting sqref="AQ78:AQ90">
    <cfRule type="expression" dxfId="784" priority="27">
      <formula>AQ78&lt;&gt;"-"</formula>
    </cfRule>
  </conditionalFormatting>
  <conditionalFormatting sqref="AQ93:AQ105">
    <cfRule type="expression" dxfId="783" priority="25">
      <formula>AQ93&lt;&gt;"-"</formula>
    </cfRule>
  </conditionalFormatting>
  <conditionalFormatting sqref="AQ108:AQ120">
    <cfRule type="expression" dxfId="782" priority="23">
      <formula>AQ108&lt;&gt;"-"</formula>
    </cfRule>
  </conditionalFormatting>
  <conditionalFormatting sqref="AQ123:AQ135">
    <cfRule type="expression" dxfId="781" priority="21">
      <formula>AQ123&lt;&gt;"-"</formula>
    </cfRule>
  </conditionalFormatting>
  <conditionalFormatting sqref="AQ138:AQ150">
    <cfRule type="expression" dxfId="780" priority="19">
      <formula>AQ138&lt;&gt;"-"</formula>
    </cfRule>
  </conditionalFormatting>
  <conditionalFormatting sqref="AQ153:AQ165">
    <cfRule type="expression" dxfId="779" priority="17">
      <formula>AQ153&lt;&gt;"-"</formula>
    </cfRule>
  </conditionalFormatting>
  <conditionalFormatting sqref="AQ168:AQ180">
    <cfRule type="expression" dxfId="778" priority="15">
      <formula>AQ168&lt;&gt;"-"</formula>
    </cfRule>
  </conditionalFormatting>
  <conditionalFormatting sqref="AQ183:AQ195">
    <cfRule type="expression" dxfId="777" priority="13">
      <formula>AQ183&lt;&gt;"-"</formula>
    </cfRule>
  </conditionalFormatting>
  <conditionalFormatting sqref="AQ198:AQ210">
    <cfRule type="expression" dxfId="776" priority="11">
      <formula>AQ198&lt;&gt;"-"</formula>
    </cfRule>
  </conditionalFormatting>
  <conditionalFormatting sqref="AQ213:AQ225">
    <cfRule type="expression" dxfId="775" priority="9">
      <formula>AQ213&lt;&gt;"-"</formula>
    </cfRule>
  </conditionalFormatting>
  <conditionalFormatting sqref="AQ228:AQ240">
    <cfRule type="expression" dxfId="774" priority="7">
      <formula>AQ228&lt;&gt;"-"</formula>
    </cfRule>
  </conditionalFormatting>
  <conditionalFormatting sqref="AQ243:AQ255">
    <cfRule type="expression" dxfId="773" priority="5">
      <formula>AQ243&lt;&gt;"-"</formula>
    </cfRule>
  </conditionalFormatting>
  <conditionalFormatting sqref="AQ258:AQ270">
    <cfRule type="expression" dxfId="772" priority="3">
      <formula>AQ258&lt;&gt;"-"</formula>
    </cfRule>
  </conditionalFormatting>
  <dataValidations count="10">
    <dataValidation type="list" allowBlank="1" showInputMessage="1" showErrorMessage="1" sqref="D30:AH30 D45:AH45 D60:AH60 D75:AH75 D90:AH90 D105:AH105 D120:AH120 D135:AH135 D150:AH150 D165:AH165 D180:AH180 D195:AH195 D210:AH210 D225:AH225 D240:AH240 D255:AH255 D270:AH270" xr:uid="{96102B69-266C-438A-A1F3-18CB0810C85E}">
      <formula1>INDIRECT("下"&amp;D19)</formula1>
    </dataValidation>
    <dataValidation type="list" allowBlank="1" showInputMessage="1" showErrorMessage="1" sqref="D29:AH29 D44:AH44 D59:AH59 D74:AH74 D89:AH89 D104:AH104 D119:AH119 D134:AH134 D149:AH149 D164:AH164 D179:AH179 D194:AH194 D209:AH209 D224:AH224 D239:AH239 D254:AH254 D269:AH269" xr:uid="{E5DD141D-575A-44FF-AC87-25CF66826E3F}">
      <formula1>INDIRECT("上"&amp;D19)</formula1>
    </dataValidation>
    <dataValidation type="list" allowBlank="1" showInputMessage="1" showErrorMessage="1" sqref="D28:AH28 D43:AH43 D58:AH58 D73:AH73 D88:AH88 D103:AH103 D118:AH118 D133:AH133 D148:AH148 D163:AH163 D178:AH178 D193:AH193 D208:AH208 D223:AH223 D238:AH238 D253:AH253 D268:AH268" xr:uid="{94EEA8D4-9965-4769-B9AA-862764CFEED0}">
      <formula1>INDIRECT("下"&amp;D19)</formula1>
    </dataValidation>
    <dataValidation type="list" allowBlank="1" showInputMessage="1" showErrorMessage="1" sqref="D27:AH27 D42:AH42 D57:AH57 D72:AH72 D87:AH87 D102:AH102 D117:AH117 D132:AH132 D147:AH147 D162:AH162 D177:AH177 D192:AH192 D207:AH207 D222:AH222 D237:AH237 D252:AH252 D267:AH267" xr:uid="{69CFFFB0-CAA4-4B60-B574-B1350F8BC876}">
      <formula1>INDIRECT("上"&amp;D19)</formula1>
    </dataValidation>
    <dataValidation type="list" allowBlank="1" showInputMessage="1" showErrorMessage="1" sqref="D26:AH26 D41:AH41 D56:AH56 D71:AH71 D86:AH86 D101:AH101 D116:AH116 D131:AH131 D146:AH146 D161:AH161 D176:AH176 D191:AH191 D206:AH206 D221:AH221 D236:AH236 D251:AH251 D266:AH266" xr:uid="{79646A89-B400-47E9-9592-AFF9DA712190}">
      <formula1>INDIRECT("下"&amp;D19)</formula1>
    </dataValidation>
    <dataValidation type="list" allowBlank="1" showInputMessage="1" showErrorMessage="1" sqref="D25:AH25 D40:AH40 D55:AH55 D70:AH70 D85:AH85 D100:AH100 D115:AH115 D130:AH130 D145:AH145 D160:AH160 D175:AH175 D190:AH190 D205:AH205 D220:AH220 D235:AH235 D250:AH250 D265:AH265" xr:uid="{255C1551-1A88-423E-B9EA-86158D22CD64}">
      <formula1>INDIRECT("上"&amp;D19)</formula1>
    </dataValidation>
    <dataValidation type="list" allowBlank="1" showInputMessage="1" showErrorMessage="1" sqref="D24:AH24 D39:AH39 D54:AH54 D69:AH69 D84:AH84 D99:AH99 D114:AH114 D129:AH129 D144:AH144 D159:AH159 D174:AH174 D189:AH189 D204:AH204 D219:AH219 D234:AH234 D249:AH249 D264:AH264" xr:uid="{1EA5A02A-E753-41CE-A525-295C779707A9}">
      <formula1>INDIRECT("下"&amp;D19)</formula1>
    </dataValidation>
    <dataValidation type="list" allowBlank="1" showInputMessage="1" showErrorMessage="1" sqref="D23:AH23 D38:AH38 D53:AH53 D68:AH68 D83:AH83 D98:AH98 D113:AH113 D128:AH128 D143:AH143 D158:AH158 D173:AH173 D188:AH188 D203:AH203 D218:AH218 D233:AH233 D248:AH248 D263:AH263" xr:uid="{7410B91D-6349-41A5-B2CD-6C24C28D0826}">
      <formula1>INDIRECT("上"&amp;D19)</formula1>
    </dataValidation>
    <dataValidation type="list" allowBlank="1" showInputMessage="1" showErrorMessage="1" sqref="D21:AH21 D36:AH36 D51:AH51 D66:AH66 D81:AH81 D96:AH96 D111:AH111 D126:AH126 D141:AH141 D156:AH156 D171:AH171 D186:AH186 D201:AH201 D216:AH216 D231:AH231 D246:AH246 D261:AH261" xr:uid="{C51A5AE3-E41A-4E45-9023-4533A9AA1416}">
      <formula1>INDIRECT("上"&amp;D19)</formula1>
    </dataValidation>
    <dataValidation type="list" allowBlank="1" showInputMessage="1" showErrorMessage="1" sqref="D22:AH22 D37:AH37 D52:AH52 D67:AH67 D82:AH82 D97:AH97 D112:AH112 D127:AH127 D142:AH142 D157:AH157 D172:AH172 D187:AH187 D202:AH202 D217:AH217 D232:AH232 D247:AH247 D262:AH262" xr:uid="{D336CA29-0C84-45E8-AB7C-4E5C60AE7DC1}">
      <formula1>INDIRECT("下"&amp;D19)</formula1>
    </dataValidation>
  </dataValidations>
  <printOptions horizontalCentered="1"/>
  <pageMargins left="0.98425196850393704" right="0.39370078740157483" top="0.59055118110236227" bottom="0.39370078740157483" header="0.31496062992125984" footer="0.31496062992125984"/>
  <pageSetup paperSize="9" scale="5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Option Button 1">
              <controlPr defaultSize="0" autoFill="0" autoLine="0" autoPict="0">
                <anchor moveWithCells="1">
                  <from>
                    <xdr:col>7</xdr:col>
                    <xdr:colOff>133350</xdr:colOff>
                    <xdr:row>11</xdr:row>
                    <xdr:rowOff>38100</xdr:rowOff>
                  </from>
                  <to>
                    <xdr:col>8</xdr:col>
                    <xdr:colOff>142875</xdr:colOff>
                    <xdr:row>11</xdr:row>
                    <xdr:rowOff>276225</xdr:rowOff>
                  </to>
                </anchor>
              </controlPr>
            </control>
          </mc:Choice>
        </mc:AlternateContent>
        <mc:AlternateContent xmlns:mc="http://schemas.openxmlformats.org/markup-compatibility/2006">
          <mc:Choice Requires="x14">
            <control shapeId="23554" r:id="rId5" name="Option Button 2">
              <controlPr defaultSize="0" autoFill="0" autoLine="0" autoPict="0">
                <anchor moveWithCells="1">
                  <from>
                    <xdr:col>7</xdr:col>
                    <xdr:colOff>133350</xdr:colOff>
                    <xdr:row>12</xdr:row>
                    <xdr:rowOff>38100</xdr:rowOff>
                  </from>
                  <to>
                    <xdr:col>8</xdr:col>
                    <xdr:colOff>180975</xdr:colOff>
                    <xdr:row>12</xdr:row>
                    <xdr:rowOff>276225</xdr:rowOff>
                  </to>
                </anchor>
              </controlPr>
            </control>
          </mc:Choice>
        </mc:AlternateContent>
        <mc:AlternateContent xmlns:mc="http://schemas.openxmlformats.org/markup-compatibility/2006">
          <mc:Choice Requires="x14">
            <control shapeId="23555" r:id="rId6" name="Option Button 3">
              <controlPr defaultSize="0" autoFill="0" autoLine="0" autoPict="0">
                <anchor moveWithCells="1">
                  <from>
                    <xdr:col>7</xdr:col>
                    <xdr:colOff>133350</xdr:colOff>
                    <xdr:row>13</xdr:row>
                    <xdr:rowOff>19050</xdr:rowOff>
                  </from>
                  <to>
                    <xdr:col>8</xdr:col>
                    <xdr:colOff>180975</xdr:colOff>
                    <xdr:row>13</xdr:row>
                    <xdr:rowOff>257175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8A091-18AC-4414-9C9B-F8A5C283539E}">
  <sheetPr>
    <pageSetUpPr fitToPage="1"/>
  </sheetPr>
  <dimension ref="B1:BQ247"/>
  <sheetViews>
    <sheetView view="pageBreakPreview" zoomScale="60" zoomScaleNormal="85" workbookViewId="0"/>
  </sheetViews>
  <sheetFormatPr defaultRowHeight="18.75"/>
  <cols>
    <col min="1" max="1" width="39.375" customWidth="1"/>
    <col min="2" max="2" width="5.125" customWidth="1"/>
    <col min="3" max="33" width="3.125" customWidth="1"/>
    <col min="34" max="37" width="5.75" customWidth="1"/>
    <col min="38" max="38" width="3.125" customWidth="1"/>
    <col min="39" max="66" width="5.75" customWidth="1"/>
    <col min="67" max="67" width="6.875" customWidth="1"/>
    <col min="68" max="68" width="5.75" customWidth="1"/>
    <col min="69" max="69" width="13.5" customWidth="1"/>
  </cols>
  <sheetData>
    <row r="1" spans="2:69" ht="36.75" customHeight="1"/>
    <row r="2" spans="2:69" ht="33">
      <c r="B2" s="681" t="s">
        <v>448</v>
      </c>
      <c r="C2" s="681"/>
      <c r="D2" s="681"/>
      <c r="E2" s="681"/>
      <c r="F2" s="681"/>
      <c r="G2" s="681"/>
      <c r="H2" s="681"/>
      <c r="I2" s="681"/>
      <c r="J2" s="681"/>
      <c r="K2" s="681"/>
      <c r="L2" s="681"/>
      <c r="M2" s="681"/>
      <c r="N2" s="681"/>
      <c r="O2" s="681"/>
      <c r="P2" s="681"/>
      <c r="Q2" s="681"/>
      <c r="R2" s="681"/>
      <c r="Z2" s="163"/>
      <c r="AD2" s="163"/>
      <c r="AE2" s="163"/>
      <c r="AH2" s="163"/>
      <c r="AP2" s="164" t="s">
        <v>449</v>
      </c>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5"/>
    </row>
    <row r="3" spans="2:69" ht="7.15" customHeight="1">
      <c r="B3" s="166"/>
      <c r="Z3" s="163"/>
      <c r="AD3" s="163"/>
      <c r="AE3" s="163"/>
      <c r="AH3" s="163"/>
      <c r="BQ3" s="165"/>
    </row>
    <row r="4" spans="2:69" ht="24">
      <c r="B4" s="167" t="s">
        <v>294</v>
      </c>
      <c r="C4" s="168"/>
      <c r="D4" s="723" t="s">
        <v>457</v>
      </c>
      <c r="E4" s="723"/>
      <c r="F4" s="723"/>
      <c r="G4" s="723"/>
      <c r="H4" s="723"/>
      <c r="I4" s="723"/>
      <c r="J4" s="723"/>
      <c r="K4" s="723"/>
      <c r="L4" s="723"/>
      <c r="M4" s="723"/>
      <c r="N4" s="723"/>
      <c r="O4" s="723"/>
      <c r="P4" s="723"/>
      <c r="Q4" s="168"/>
      <c r="R4" s="684" t="s">
        <v>450</v>
      </c>
      <c r="S4" s="684"/>
      <c r="T4" s="684"/>
      <c r="U4" s="685" t="s">
        <v>458</v>
      </c>
      <c r="V4" s="685"/>
      <c r="W4" s="685"/>
      <c r="X4" s="685"/>
      <c r="Y4" s="685"/>
      <c r="Z4" s="685"/>
      <c r="AA4" s="685"/>
      <c r="AB4" s="685"/>
      <c r="AC4" s="685"/>
      <c r="AD4" s="685"/>
      <c r="AE4" s="685"/>
      <c r="AF4" s="685"/>
      <c r="AG4" s="685"/>
      <c r="AH4" s="685"/>
      <c r="AI4" s="274"/>
      <c r="AJ4" s="275" t="s">
        <v>295</v>
      </c>
      <c r="AK4" s="686">
        <v>45548</v>
      </c>
      <c r="AL4" s="686"/>
      <c r="AM4" s="686"/>
      <c r="AN4" s="686"/>
      <c r="AO4" s="686"/>
      <c r="AP4" s="686"/>
      <c r="AQ4" s="169"/>
      <c r="AR4" s="223" t="s">
        <v>341</v>
      </c>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row>
    <row r="5" spans="2:69" ht="24" customHeight="1">
      <c r="B5" s="170" t="s">
        <v>296</v>
      </c>
      <c r="C5" s="168"/>
      <c r="D5" s="168"/>
      <c r="E5" s="682">
        <v>45545</v>
      </c>
      <c r="F5" s="682"/>
      <c r="G5" s="682"/>
      <c r="H5" s="682"/>
      <c r="I5" s="682"/>
      <c r="J5" s="682"/>
      <c r="K5" s="168" t="s">
        <v>11</v>
      </c>
      <c r="L5" s="682">
        <v>45698</v>
      </c>
      <c r="M5" s="682"/>
      <c r="N5" s="682"/>
      <c r="O5" s="682"/>
      <c r="P5" s="682"/>
      <c r="Q5" s="682"/>
      <c r="R5" s="687" t="s">
        <v>297</v>
      </c>
      <c r="S5" s="687"/>
      <c r="T5" s="687"/>
      <c r="U5" s="687"/>
      <c r="V5" s="717">
        <v>45572</v>
      </c>
      <c r="W5" s="717"/>
      <c r="X5" s="717"/>
      <c r="Y5" s="717"/>
      <c r="Z5" s="717"/>
      <c r="AA5" s="171" t="s">
        <v>11</v>
      </c>
      <c r="AB5" s="717">
        <v>45677</v>
      </c>
      <c r="AC5" s="717"/>
      <c r="AD5" s="717"/>
      <c r="AE5" s="717"/>
      <c r="AF5" s="717"/>
      <c r="AG5" s="172" t="s">
        <v>298</v>
      </c>
      <c r="AH5" s="173"/>
      <c r="AI5" s="173"/>
      <c r="AN5" s="174"/>
      <c r="AP5" s="175"/>
      <c r="AQ5" s="175"/>
      <c r="AR5" s="224" t="s">
        <v>342</v>
      </c>
      <c r="AS5" s="175"/>
      <c r="AT5" s="175"/>
      <c r="AU5" s="175"/>
      <c r="AV5" s="175"/>
      <c r="AW5" s="175"/>
      <c r="AX5" s="175"/>
      <c r="AY5" s="175"/>
      <c r="AZ5" s="175"/>
      <c r="BA5" s="175"/>
      <c r="BB5" s="175"/>
      <c r="BC5" s="175"/>
      <c r="BD5" s="175"/>
      <c r="BE5" s="175"/>
      <c r="BF5" s="175"/>
      <c r="BG5" s="175"/>
      <c r="BH5" s="175"/>
      <c r="BI5" s="175"/>
      <c r="BJ5" s="175"/>
      <c r="BK5" s="175"/>
      <c r="BL5" s="175"/>
      <c r="BM5" s="175"/>
      <c r="BN5" s="175"/>
      <c r="BO5" s="175"/>
      <c r="BP5" s="175"/>
    </row>
    <row r="6" spans="2:69" ht="6" customHeight="1">
      <c r="B6" s="276"/>
      <c r="C6" s="277"/>
      <c r="D6" s="277"/>
      <c r="E6" s="278" t="s">
        <v>649</v>
      </c>
      <c r="F6" s="278"/>
      <c r="G6" s="278"/>
      <c r="H6" s="278"/>
      <c r="I6" s="278"/>
      <c r="J6" s="278"/>
      <c r="K6" s="278"/>
      <c r="L6" s="278"/>
      <c r="M6" s="279"/>
      <c r="N6" s="279"/>
      <c r="O6" s="279"/>
      <c r="P6" s="279"/>
      <c r="Q6" s="279"/>
      <c r="R6" s="280"/>
      <c r="S6" s="280"/>
      <c r="T6" s="280"/>
      <c r="U6" s="280"/>
      <c r="V6" s="281"/>
      <c r="W6" s="281"/>
      <c r="X6" s="281"/>
      <c r="Y6" s="281"/>
      <c r="Z6" s="281"/>
      <c r="AA6" s="282"/>
      <c r="AB6" s="281"/>
      <c r="AC6" s="281"/>
      <c r="AD6" s="281"/>
      <c r="AE6" s="281"/>
      <c r="AF6" s="281"/>
      <c r="AG6" s="283"/>
      <c r="AH6" s="284"/>
      <c r="AI6" s="284"/>
      <c r="AJ6" s="285"/>
      <c r="AK6" s="285"/>
      <c r="AL6" s="285"/>
      <c r="AM6" s="285"/>
      <c r="AN6" s="286"/>
      <c r="AO6" s="285"/>
      <c r="AP6" s="287"/>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row>
    <row r="7" spans="2:69" ht="6" customHeight="1">
      <c r="B7" s="176"/>
      <c r="C7" s="176"/>
      <c r="D7" s="176"/>
      <c r="E7" s="173"/>
      <c r="F7" s="173"/>
      <c r="G7" s="173"/>
      <c r="H7" s="173"/>
      <c r="I7" s="173"/>
      <c r="J7" s="173"/>
      <c r="L7" s="173"/>
      <c r="M7" s="173"/>
      <c r="N7" s="173"/>
      <c r="O7" s="173"/>
      <c r="P7" s="173"/>
      <c r="Q7" s="173"/>
      <c r="R7" s="173"/>
      <c r="S7" s="273"/>
      <c r="T7" s="273"/>
      <c r="U7" s="273"/>
      <c r="V7" s="273"/>
      <c r="W7" s="273"/>
      <c r="X7" s="273"/>
      <c r="Y7" s="273"/>
      <c r="Z7" s="273"/>
      <c r="AA7" s="273"/>
      <c r="AB7" s="273"/>
      <c r="AD7" s="273"/>
      <c r="AE7" s="273"/>
      <c r="AF7" s="273"/>
      <c r="AG7" s="273"/>
      <c r="AH7" s="273"/>
      <c r="AI7" s="273"/>
      <c r="AJ7" s="177"/>
      <c r="AK7" s="177"/>
      <c r="AL7" s="177"/>
      <c r="AN7" s="174"/>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row>
    <row r="8" spans="2:69" ht="27" customHeight="1">
      <c r="B8" s="676" t="s">
        <v>451</v>
      </c>
      <c r="C8" s="676"/>
      <c r="D8" s="677" t="s">
        <v>649</v>
      </c>
      <c r="E8" s="677"/>
      <c r="F8" s="677"/>
      <c r="G8" s="677"/>
      <c r="H8" s="677"/>
      <c r="I8" s="677"/>
      <c r="J8" s="677"/>
      <c r="K8" s="180" t="s">
        <v>452</v>
      </c>
      <c r="L8" s="28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224" t="s">
        <v>163</v>
      </c>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row>
    <row r="9" spans="2:69" ht="7.15" customHeight="1">
      <c r="B9" s="176"/>
      <c r="C9" s="179"/>
      <c r="D9" s="179"/>
      <c r="E9" s="179"/>
      <c r="F9" s="176"/>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678" t="s">
        <v>340</v>
      </c>
      <c r="AS9" s="678"/>
      <c r="AT9" s="678"/>
      <c r="AU9" s="678"/>
      <c r="AV9" s="678"/>
      <c r="AW9" s="179"/>
      <c r="AX9" s="179"/>
      <c r="AY9" s="179"/>
      <c r="AZ9" s="179"/>
      <c r="BA9" s="179"/>
      <c r="BB9" s="179"/>
      <c r="BC9" s="179"/>
      <c r="BD9" s="179"/>
      <c r="BE9" s="179"/>
      <c r="BF9" s="179"/>
      <c r="BG9" s="179"/>
      <c r="BH9" s="179"/>
      <c r="BI9" s="179"/>
      <c r="BJ9" s="179"/>
      <c r="BK9" s="179"/>
      <c r="BL9" s="179"/>
      <c r="BM9" s="179"/>
      <c r="BN9" s="179"/>
      <c r="BO9" s="179"/>
      <c r="BP9" s="179"/>
    </row>
    <row r="10" spans="2:69" ht="20.25" customHeight="1">
      <c r="B10" s="176"/>
      <c r="C10" s="179"/>
      <c r="D10" s="179"/>
      <c r="E10" s="179"/>
      <c r="F10" s="28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290" t="s">
        <v>453</v>
      </c>
      <c r="AK10" s="679" t="s">
        <v>649</v>
      </c>
      <c r="AL10" s="679"/>
      <c r="AM10" s="679"/>
      <c r="AN10" s="679"/>
      <c r="AO10" s="679"/>
      <c r="AP10" s="679"/>
      <c r="AQ10" s="179"/>
      <c r="AR10" s="678"/>
      <c r="AS10" s="678"/>
      <c r="AT10" s="678"/>
      <c r="AU10" s="678"/>
      <c r="AV10" s="678"/>
      <c r="AW10" s="179"/>
      <c r="AX10" s="179"/>
      <c r="AY10" s="179"/>
      <c r="AZ10" s="179"/>
      <c r="BA10" s="179"/>
      <c r="BB10" s="179"/>
      <c r="BC10" s="179"/>
      <c r="BD10" s="179"/>
      <c r="BE10" s="179"/>
      <c r="BF10" s="179"/>
      <c r="BG10" s="179"/>
      <c r="BH10" s="179"/>
      <c r="BI10" s="179"/>
      <c r="BJ10" s="179"/>
      <c r="BK10" s="179"/>
      <c r="BL10" s="179"/>
      <c r="BM10" s="179"/>
      <c r="BN10" s="179"/>
      <c r="BO10" s="179"/>
      <c r="BP10" s="179"/>
    </row>
    <row r="11" spans="2:69" ht="9.6" customHeight="1">
      <c r="B11" s="176"/>
      <c r="C11" s="176"/>
      <c r="D11" s="176"/>
      <c r="E11" s="173"/>
      <c r="F11" s="176"/>
      <c r="G11" s="173"/>
      <c r="H11" s="173"/>
      <c r="I11" s="173"/>
      <c r="J11" s="173"/>
      <c r="L11" s="173"/>
      <c r="M11" s="173"/>
      <c r="N11" s="173"/>
      <c r="O11" s="173"/>
      <c r="P11" s="173"/>
      <c r="Q11" s="173"/>
      <c r="R11" s="173"/>
      <c r="S11" s="273"/>
      <c r="T11" s="273"/>
      <c r="U11" s="273"/>
      <c r="V11" s="273"/>
      <c r="W11" s="273"/>
      <c r="X11" s="273"/>
      <c r="Y11" s="273"/>
      <c r="Z11" s="273"/>
      <c r="AA11" s="273"/>
      <c r="AB11" s="273"/>
      <c r="AD11" s="273"/>
      <c r="AE11" s="273"/>
      <c r="AF11" s="273"/>
      <c r="AG11" s="273"/>
      <c r="AH11" s="273"/>
      <c r="AI11" s="273"/>
      <c r="AJ11" s="177"/>
      <c r="AK11" s="177"/>
      <c r="AL11" s="177"/>
      <c r="AN11" s="174"/>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row>
    <row r="12" spans="2:69" ht="25.9" customHeight="1">
      <c r="B12" s="176"/>
      <c r="C12" s="176"/>
      <c r="D12" s="176"/>
      <c r="E12" s="173"/>
      <c r="F12" s="291"/>
      <c r="G12" s="680"/>
      <c r="H12" s="680"/>
      <c r="I12" s="291" t="s">
        <v>454</v>
      </c>
      <c r="J12" s="173"/>
      <c r="L12" s="173"/>
      <c r="M12" s="173"/>
      <c r="N12" s="173"/>
      <c r="O12" s="173"/>
      <c r="P12" s="173"/>
      <c r="Q12" s="173"/>
      <c r="R12" s="173"/>
      <c r="S12" s="273"/>
      <c r="T12" s="273"/>
      <c r="U12" s="273"/>
      <c r="V12" s="273"/>
      <c r="W12" s="273"/>
      <c r="X12" s="273"/>
      <c r="Y12" s="273"/>
      <c r="Z12" s="273"/>
      <c r="AA12" s="273"/>
      <c r="AB12" s="273"/>
      <c r="AD12" s="273"/>
      <c r="AE12" s="273"/>
      <c r="AF12" s="273"/>
      <c r="AG12" s="273"/>
      <c r="AH12" s="273"/>
      <c r="AI12" s="273"/>
      <c r="AJ12" s="177"/>
      <c r="AK12" s="177"/>
      <c r="AL12" s="177"/>
      <c r="AN12" s="174"/>
      <c r="AP12" s="175"/>
      <c r="AQ12" s="175">
        <v>3</v>
      </c>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row>
    <row r="13" spans="2:69" ht="25.9" customHeight="1">
      <c r="B13" s="176"/>
      <c r="C13" s="176"/>
      <c r="D13" s="176"/>
      <c r="E13" s="173"/>
      <c r="F13" s="291"/>
      <c r="G13" s="680"/>
      <c r="H13" s="680"/>
      <c r="I13" s="291" t="s">
        <v>455</v>
      </c>
      <c r="J13" s="173"/>
      <c r="L13" s="173"/>
      <c r="M13" s="173"/>
      <c r="N13" s="173"/>
      <c r="O13" s="173"/>
      <c r="P13" s="173"/>
      <c r="Q13" s="173"/>
      <c r="R13" s="173"/>
      <c r="S13" s="273"/>
      <c r="T13" s="273"/>
      <c r="U13" s="273"/>
      <c r="V13" s="273"/>
      <c r="W13" s="273"/>
      <c r="X13" s="273"/>
      <c r="Y13" s="273"/>
      <c r="Z13" s="273"/>
      <c r="AA13" s="273"/>
      <c r="AB13" s="273"/>
      <c r="AD13" s="273"/>
      <c r="AE13" s="273"/>
      <c r="AF13" s="273"/>
      <c r="AG13" s="273"/>
      <c r="AH13" s="273"/>
      <c r="AI13" s="273"/>
      <c r="AJ13" s="177"/>
      <c r="AK13" s="177"/>
      <c r="AL13" s="177"/>
      <c r="AN13" s="174"/>
      <c r="AP13" s="175"/>
      <c r="AQ13" s="175"/>
      <c r="AR13" s="292"/>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row>
    <row r="14" spans="2:69" ht="25.9" customHeight="1">
      <c r="B14" s="176"/>
      <c r="C14" s="176"/>
      <c r="D14" s="176"/>
      <c r="E14" s="173"/>
      <c r="F14" s="291"/>
      <c r="G14" s="680"/>
      <c r="H14" s="680"/>
      <c r="I14" s="291" t="s">
        <v>456</v>
      </c>
      <c r="J14" s="173"/>
      <c r="L14" s="173"/>
      <c r="M14" s="173"/>
      <c r="N14" s="173"/>
      <c r="O14" s="173"/>
      <c r="P14" s="173"/>
      <c r="Q14" s="173"/>
      <c r="R14" s="173"/>
      <c r="S14" s="273"/>
      <c r="T14" s="273"/>
      <c r="U14" s="273"/>
      <c r="V14" s="273"/>
      <c r="W14" s="273"/>
      <c r="X14" s="273"/>
      <c r="Y14" s="273"/>
      <c r="Z14" s="273"/>
      <c r="AA14" s="273"/>
      <c r="AB14" s="273"/>
      <c r="AD14" s="273"/>
      <c r="AE14" s="273"/>
      <c r="AF14" s="273"/>
      <c r="AG14" s="273"/>
      <c r="AH14" s="181"/>
      <c r="AI14" s="181"/>
      <c r="AJ14" s="182"/>
      <c r="AK14" s="177"/>
      <c r="AL14" s="177"/>
      <c r="AN14" s="174"/>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row>
    <row r="15" spans="2:69" ht="10.15" customHeight="1">
      <c r="B15" s="176"/>
      <c r="C15" s="176"/>
      <c r="D15" s="172"/>
      <c r="E15" s="173"/>
      <c r="F15" s="173"/>
      <c r="G15" s="173"/>
      <c r="H15" s="173"/>
      <c r="I15" s="172"/>
      <c r="J15" s="173"/>
      <c r="L15" s="173"/>
      <c r="M15" s="173"/>
      <c r="N15" s="173"/>
      <c r="O15" s="173"/>
      <c r="P15" s="173"/>
      <c r="Q15" s="173"/>
      <c r="R15" s="173"/>
      <c r="S15" s="273"/>
      <c r="T15" s="273"/>
      <c r="U15" s="273"/>
      <c r="V15" s="273"/>
      <c r="W15" s="273"/>
      <c r="X15" s="273"/>
      <c r="Y15" s="273"/>
      <c r="Z15" s="273"/>
      <c r="AA15" s="273"/>
      <c r="AB15" s="273"/>
      <c r="AD15" s="273"/>
      <c r="AE15" s="273"/>
      <c r="AF15" s="273"/>
      <c r="AG15" s="273"/>
      <c r="AH15" s="273"/>
      <c r="AI15" s="273"/>
      <c r="AJ15" s="177"/>
      <c r="AK15" s="177"/>
      <c r="AL15" s="177"/>
      <c r="AN15" s="174"/>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row>
    <row r="16" spans="2:69" ht="10.15" customHeight="1" thickBot="1"/>
    <row r="17" spans="2:69" ht="16.899999999999999" customHeight="1">
      <c r="B17" s="183" t="s">
        <v>299</v>
      </c>
      <c r="C17" s="689">
        <f>EOMONTH(E5,-1)+1</f>
        <v>45536</v>
      </c>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c r="AD17" s="690"/>
      <c r="AE17" s="690"/>
      <c r="AF17" s="690"/>
      <c r="AG17" s="690"/>
      <c r="AH17" s="691" t="s">
        <v>300</v>
      </c>
      <c r="AI17" s="692"/>
      <c r="AJ17" s="692"/>
      <c r="AK17" s="693"/>
      <c r="AL17" s="694"/>
      <c r="AM17" s="691" t="s">
        <v>301</v>
      </c>
      <c r="AN17" s="692"/>
      <c r="AO17" s="692"/>
      <c r="AP17" s="6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row>
    <row r="18" spans="2:69" ht="15" customHeight="1">
      <c r="B18" s="184" t="s">
        <v>302</v>
      </c>
      <c r="C18" s="185" t="str" cm="1">
        <f t="array" ref="C18">_xlfn.IFS($C17+COLUMN(C18)-3&lt;$E$5,"",
  $C17+COLUMN(C18)-3&gt;EOMONTH($C17,0),"",
   $C17+COLUMN(C18)-3&gt;$L5,"",
    TRUE,$C17+COLUMN(C18)-3)</f>
        <v/>
      </c>
      <c r="D18" s="185" t="str" cm="1">
        <f t="array" ref="D18">_xlfn.IFS($C17+COLUMN(D18)-3&lt;$E$5,"",
  $C17+COLUMN(D18)-3&gt;EOMONTH($C17,0),"",
   $C17+COLUMN(D18)-3&gt;$L5,"",
    TRUE,$C17+COLUMN(D18)-3)</f>
        <v/>
      </c>
      <c r="E18" s="185" t="str" cm="1">
        <f t="array" ref="E18">_xlfn.IFS($C17+COLUMN(E18)-3&lt;$E$5,"",
  $C17+COLUMN(E18)-3&gt;EOMONTH($C17,0),"",
   $C17+COLUMN(E18)-3&gt;$L5,"",
    TRUE,$C17+COLUMN(E18)-3)</f>
        <v/>
      </c>
      <c r="F18" s="185" t="str" cm="1">
        <f t="array" ref="F18">_xlfn.IFS($C17+COLUMN(F18)-3&lt;$E$5,"",
  $C17+COLUMN(F18)-3&gt;EOMONTH($C17,0),"",
   $C17+COLUMN(F18)-3&gt;$L5,"",
    TRUE,$C17+COLUMN(F18)-3)</f>
        <v/>
      </c>
      <c r="G18" s="185" t="str" cm="1">
        <f t="array" ref="G18">_xlfn.IFS($C17+COLUMN(G18)-3&lt;$E$5,"",
  $C17+COLUMN(G18)-3&gt;EOMONTH($C17,0),"",
   $C17+COLUMN(G18)-3&gt;$L5,"",
    TRUE,$C17+COLUMN(G18)-3)</f>
        <v/>
      </c>
      <c r="H18" s="185" t="str" cm="1">
        <f t="array" ref="H18">_xlfn.IFS($C17+COLUMN(H18)-3&lt;$E$5,"",
  $C17+COLUMN(H18)-3&gt;EOMONTH($C17,0),"",
   $C17+COLUMN(H18)-3&gt;$L5,"",
    TRUE,$C17+COLUMN(H18)-3)</f>
        <v/>
      </c>
      <c r="I18" s="185" t="str" cm="1">
        <f t="array" ref="I18">_xlfn.IFS($C17+COLUMN(I18)-3&lt;$E$5,"",
  $C17+COLUMN(I18)-3&gt;EOMONTH($C17,0),"",
   $C17+COLUMN(I18)-3&gt;$L5,"",
    TRUE,$C17+COLUMN(I18)-3)</f>
        <v/>
      </c>
      <c r="J18" s="185" t="str" cm="1">
        <f t="array" ref="J18">_xlfn.IFS($C17+COLUMN(J18)-3&lt;$E$5,"",
  $C17+COLUMN(J18)-3&gt;EOMONTH($C17,0),"",
   $C17+COLUMN(J18)-3&gt;$L5,"",
    TRUE,$C17+COLUMN(J18)-3)</f>
        <v/>
      </c>
      <c r="K18" s="185" t="str" cm="1">
        <f t="array" ref="K18">_xlfn.IFS($C17+COLUMN(K18)-3&lt;$E$5,"",
  $C17+COLUMN(K18)-3&gt;EOMONTH($C17,0),"",
   $C17+COLUMN(K18)-3&gt;$L5,"",
    TRUE,$C17+COLUMN(K18)-3)</f>
        <v/>
      </c>
      <c r="L18" s="185" cm="1">
        <f t="array" ref="L18">_xlfn.IFS($C17+COLUMN(L18)-3&lt;$E$5,"",
  $C17+COLUMN(L18)-3&gt;EOMONTH($C17,0),"",
   $C17+COLUMN(L18)-3&gt;$L5,"",
    TRUE,$C17+COLUMN(L18)-3)</f>
        <v>45545</v>
      </c>
      <c r="M18" s="185" cm="1">
        <f t="array" ref="M18">_xlfn.IFS($C17+COLUMN(M18)-3&lt;$E$5,"",
  $C17+COLUMN(M18)-3&gt;EOMONTH($C17,0),"",
   $C17+COLUMN(M18)-3&gt;$L5,"",
    TRUE,$C17+COLUMN(M18)-3)</f>
        <v>45546</v>
      </c>
      <c r="N18" s="185" cm="1">
        <f t="array" ref="N18">_xlfn.IFS($C17+COLUMN(N18)-3&lt;$E$5,"",
  $C17+COLUMN(N18)-3&gt;EOMONTH($C17,0),"",
   $C17+COLUMN(N18)-3&gt;$L5,"",
    TRUE,$C17+COLUMN(N18)-3)</f>
        <v>45547</v>
      </c>
      <c r="O18" s="185" cm="1">
        <f t="array" ref="O18">_xlfn.IFS($C17+COLUMN(O18)-3&lt;$E$5,"",
  $C17+COLUMN(O18)-3&gt;EOMONTH($C17,0),"",
   $C17+COLUMN(O18)-3&gt;$L5,"",
    TRUE,$C17+COLUMN(O18)-3)</f>
        <v>45548</v>
      </c>
      <c r="P18" s="185" cm="1">
        <f t="array" ref="P18">_xlfn.IFS($C17+COLUMN(P18)-3&lt;$E$5,"",
  $C17+COLUMN(P18)-3&gt;EOMONTH($C17,0),"",
   $C17+COLUMN(P18)-3&gt;$L5,"",
    TRUE,$C17+COLUMN(P18)-3)</f>
        <v>45549</v>
      </c>
      <c r="Q18" s="185" cm="1">
        <f t="array" ref="Q18">_xlfn.IFS($C17+COLUMN(Q18)-3&lt;$E$5,"",
  $C17+COLUMN(Q18)-3&gt;EOMONTH($C17,0),"",
   $C17+COLUMN(Q18)-3&gt;$L5,"",
    TRUE,$C17+COLUMN(Q18)-3)</f>
        <v>45550</v>
      </c>
      <c r="R18" s="185" cm="1">
        <f t="array" ref="R18">_xlfn.IFS($C17+COLUMN(R18)-3&lt;$E$5,"",
  $C17+COLUMN(R18)-3&gt;EOMONTH($C17,0),"",
   $C17+COLUMN(R18)-3&gt;$L5,"",
    TRUE,$C17+COLUMN(R18)-3)</f>
        <v>45551</v>
      </c>
      <c r="S18" s="185" cm="1">
        <f t="array" ref="S18">_xlfn.IFS($C17+COLUMN(S18)-3&lt;$E$5,"",
  $C17+COLUMN(S18)-3&gt;EOMONTH($C17,0),"",
   $C17+COLUMN(S18)-3&gt;$L5,"",
    TRUE,$C17+COLUMN(S18)-3)</f>
        <v>45552</v>
      </c>
      <c r="T18" s="185" cm="1">
        <f t="array" ref="T18">_xlfn.IFS($C17+COLUMN(T18)-3&lt;$E$5,"",
  $C17+COLUMN(T18)-3&gt;EOMONTH($C17,0),"",
   $C17+COLUMN(T18)-3&gt;$L5,"",
    TRUE,$C17+COLUMN(T18)-3)</f>
        <v>45553</v>
      </c>
      <c r="U18" s="185" cm="1">
        <f t="array" ref="U18">_xlfn.IFS($C17+COLUMN(U18)-3&lt;$E$5,"",
  $C17+COLUMN(U18)-3&gt;EOMONTH($C17,0),"",
   $C17+COLUMN(U18)-3&gt;$L5,"",
    TRUE,$C17+COLUMN(U18)-3)</f>
        <v>45554</v>
      </c>
      <c r="V18" s="185" cm="1">
        <f t="array" ref="V18">_xlfn.IFS($C17+COLUMN(V18)-3&lt;$E$5,"",
  $C17+COLUMN(V18)-3&gt;EOMONTH($C17,0),"",
   $C17+COLUMN(V18)-3&gt;$L5,"",
    TRUE,$C17+COLUMN(V18)-3)</f>
        <v>45555</v>
      </c>
      <c r="W18" s="185" cm="1">
        <f t="array" ref="W18">_xlfn.IFS($C17+COLUMN(W18)-3&lt;$E$5,"",
  $C17+COLUMN(W18)-3&gt;EOMONTH($C17,0),"",
   $C17+COLUMN(W18)-3&gt;$L5,"",
    TRUE,$C17+COLUMN(W18)-3)</f>
        <v>45556</v>
      </c>
      <c r="X18" s="185" cm="1">
        <f t="array" ref="X18">_xlfn.IFS($C17+COLUMN(X18)-3&lt;$E$5,"",
  $C17+COLUMN(X18)-3&gt;EOMONTH($C17,0),"",
   $C17+COLUMN(X18)-3&gt;$L5,"",
    TRUE,$C17+COLUMN(X18)-3)</f>
        <v>45557</v>
      </c>
      <c r="Y18" s="185" cm="1">
        <f t="array" ref="Y18">_xlfn.IFS($C17+COLUMN(Y18)-3&lt;$E$5,"",
  $C17+COLUMN(Y18)-3&gt;EOMONTH($C17,0),"",
   $C17+COLUMN(Y18)-3&gt;$L5,"",
    TRUE,$C17+COLUMN(Y18)-3)</f>
        <v>45558</v>
      </c>
      <c r="Z18" s="185" cm="1">
        <f t="array" ref="Z18">_xlfn.IFS($C17+COLUMN(Z18)-3&lt;$E$5,"",
  $C17+COLUMN(Z18)-3&gt;EOMONTH($C17,0),"",
   $C17+COLUMN(Z18)-3&gt;$L5,"",
    TRUE,$C17+COLUMN(Z18)-3)</f>
        <v>45559</v>
      </c>
      <c r="AA18" s="185" cm="1">
        <f t="array" ref="AA18">_xlfn.IFS($C17+COLUMN(AA18)-3&lt;$E$5,"",
  $C17+COLUMN(AA18)-3&gt;EOMONTH($C17,0),"",
   $C17+COLUMN(AA18)-3&gt;$L5,"",
    TRUE,$C17+COLUMN(AA18)-3)</f>
        <v>45560</v>
      </c>
      <c r="AB18" s="185" cm="1">
        <f t="array" ref="AB18">_xlfn.IFS($C17+COLUMN(AB18)-3&lt;$E$5,"",
  $C17+COLUMN(AB18)-3&gt;EOMONTH($C17,0),"",
   $C17+COLUMN(AB18)-3&gt;$L5,"",
    TRUE,$C17+COLUMN(AB18)-3)</f>
        <v>45561</v>
      </c>
      <c r="AC18" s="185" cm="1">
        <f t="array" ref="AC18">_xlfn.IFS($C17+COLUMN(AC18)-3&lt;$E$5,"",
  $C17+COLUMN(AC18)-3&gt;EOMONTH($C17,0),"",
   $C17+COLUMN(AC18)-3&gt;$L5,"",
    TRUE,$C17+COLUMN(AC18)-3)</f>
        <v>45562</v>
      </c>
      <c r="AD18" s="185" cm="1">
        <f t="array" ref="AD18">_xlfn.IFS($C17+COLUMN(AD18)-3&lt;$E$5,"",
  $C17+COLUMN(AD18)-3&gt;EOMONTH($C17,0),"",
   $C17+COLUMN(AD18)-3&gt;$L5,"",
    TRUE,$C17+COLUMN(AD18)-3)</f>
        <v>45563</v>
      </c>
      <c r="AE18" s="185" cm="1">
        <f t="array" ref="AE18">_xlfn.IFS($C17+COLUMN(AE18)-3&lt;$E$5,"",
  $C17+COLUMN(AE18)-3&gt;EOMONTH($C17,0),"",
   $C17+COLUMN(AE18)-3&gt;$L5,"",
    TRUE,$C17+COLUMN(AE18)-3)</f>
        <v>45564</v>
      </c>
      <c r="AF18" s="185" cm="1">
        <f t="array" ref="AF18">_xlfn.IFS($C17+COLUMN(AF18)-3&lt;$E$5,"",
  $C17+COLUMN(AF18)-3&gt;EOMONTH($C17,0),"",
   $C17+COLUMN(AF18)-3&gt;$L5,"",
    TRUE,$C17+COLUMN(AF18)-3)</f>
        <v>45565</v>
      </c>
      <c r="AG18" s="185" t="str" cm="1">
        <f t="array" ref="AG18">_xlfn.IFS($C17+COLUMN(AG18)-3&lt;$E$5,"",
  $C17+COLUMN(AG18)-3&gt;EOMONTH($C17,0),"",
   $C17+COLUMN(AG18)-3&gt;$L5,"",
    TRUE,$C17+COLUMN(AG18)-3)</f>
        <v/>
      </c>
      <c r="AH18" s="696" t="s">
        <v>336</v>
      </c>
      <c r="AI18" s="699" t="s">
        <v>337</v>
      </c>
      <c r="AJ18" s="699" t="s">
        <v>338</v>
      </c>
      <c r="AK18" s="702" t="s">
        <v>339</v>
      </c>
      <c r="AL18" s="695"/>
      <c r="AM18" s="696" t="s">
        <v>336</v>
      </c>
      <c r="AN18" s="699" t="s">
        <v>337</v>
      </c>
      <c r="AO18" s="699" t="s">
        <v>338</v>
      </c>
      <c r="AP18" s="705" t="str">
        <f>IF(C17="","",IF(C24="","達成状況","-"))</f>
        <v>-</v>
      </c>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row>
    <row r="19" spans="2:69" ht="15" customHeight="1">
      <c r="B19" s="184" t="s">
        <v>303</v>
      </c>
      <c r="C19" s="187" t="str" cm="1">
        <f t="array" ref="C19">_xlfn.IFS(C18="","",COUNTIF(休み,C18)&gt;0,"休",OR(WEEKDAY(C18)=1,WEEKDAY(C18)=7),TEXT(C18,"aaa"),COUNTIF(祝日,C18)&gt;0,"祝",TRUE,TEXT(C18,"aaa"))</f>
        <v/>
      </c>
      <c r="D19" s="187" t="str" cm="1">
        <f t="array" ref="D19">_xlfn.IFS(D18="","",COUNTIF(休み,D18)&gt;0,"休",OR(WEEKDAY(D18)=1,WEEKDAY(D18)=7),TEXT(D18,"aaa"),COUNTIF(祝日,D18)&gt;0,"祝",TRUE,TEXT(D18,"aaa"))</f>
        <v/>
      </c>
      <c r="E19" s="187" t="str" cm="1">
        <f t="array" ref="E19">_xlfn.IFS(E18="","",COUNTIF(休み,E18)&gt;0,"休",OR(WEEKDAY(E18)=1,WEEKDAY(E18)=7),TEXT(E18,"aaa"),COUNTIF(祝日,E18)&gt;0,"祝",TRUE,TEXT(E18,"aaa"))</f>
        <v/>
      </c>
      <c r="F19" s="187" t="str" cm="1">
        <f t="array" ref="F19">_xlfn.IFS(F18="","",COUNTIF(休み,F18)&gt;0,"休",OR(WEEKDAY(F18)=1,WEEKDAY(F18)=7),TEXT(F18,"aaa"),COUNTIF(祝日,F18)&gt;0,"祝",TRUE,TEXT(F18,"aaa"))</f>
        <v/>
      </c>
      <c r="G19" s="187" t="str" cm="1">
        <f t="array" ref="G19">_xlfn.IFS(G18="","",COUNTIF(休み,G18)&gt;0,"休",OR(WEEKDAY(G18)=1,WEEKDAY(G18)=7),TEXT(G18,"aaa"),COUNTIF(祝日,G18)&gt;0,"祝",TRUE,TEXT(G18,"aaa"))</f>
        <v/>
      </c>
      <c r="H19" s="187" t="str" cm="1">
        <f t="array" ref="H19">_xlfn.IFS(H18="","",COUNTIF(休み,H18)&gt;0,"休",OR(WEEKDAY(H18)=1,WEEKDAY(H18)=7),TEXT(H18,"aaa"),COUNTIF(祝日,H18)&gt;0,"祝",TRUE,TEXT(H18,"aaa"))</f>
        <v/>
      </c>
      <c r="I19" s="187" t="str" cm="1">
        <f t="array" ref="I19">_xlfn.IFS(I18="","",COUNTIF(休み,I18)&gt;0,"休",OR(WEEKDAY(I18)=1,WEEKDAY(I18)=7),TEXT(I18,"aaa"),COUNTIF(祝日,I18)&gt;0,"祝",TRUE,TEXT(I18,"aaa"))</f>
        <v/>
      </c>
      <c r="J19" s="187" t="str" cm="1">
        <f t="array" ref="J19">_xlfn.IFS(J18="","",COUNTIF(休み,J18)&gt;0,"休",OR(WEEKDAY(J18)=1,WEEKDAY(J18)=7),TEXT(J18,"aaa"),COUNTIF(祝日,J18)&gt;0,"祝",TRUE,TEXT(J18,"aaa"))</f>
        <v/>
      </c>
      <c r="K19" s="187" t="str" cm="1">
        <f t="array" ref="K19">_xlfn.IFS(K18="","",COUNTIF(休み,K18)&gt;0,"休",OR(WEEKDAY(K18)=1,WEEKDAY(K18)=7),TEXT(K18,"aaa"),COUNTIF(祝日,K18)&gt;0,"祝",TRUE,TEXT(K18,"aaa"))</f>
        <v/>
      </c>
      <c r="L19" s="187" t="str" cm="1">
        <f t="array" ref="L19">_xlfn.IFS(L18="","",COUNTIF(休み,L18)&gt;0,"休",OR(WEEKDAY(L18)=1,WEEKDAY(L18)=7),TEXT(L18,"aaa"),COUNTIF(祝日,L18)&gt;0,"祝",TRUE,TEXT(L18,"aaa"))</f>
        <v>火</v>
      </c>
      <c r="M19" s="187" t="str" cm="1">
        <f t="array" ref="M19">_xlfn.IFS(M18="","",COUNTIF(休み,M18)&gt;0,"休",OR(WEEKDAY(M18)=1,WEEKDAY(M18)=7),TEXT(M18,"aaa"),COUNTIF(祝日,M18)&gt;0,"祝",TRUE,TEXT(M18,"aaa"))</f>
        <v>水</v>
      </c>
      <c r="N19" s="187" t="str" cm="1">
        <f t="array" ref="N19">_xlfn.IFS(N18="","",COUNTIF(休み,N18)&gt;0,"休",OR(WEEKDAY(N18)=1,WEEKDAY(N18)=7),TEXT(N18,"aaa"),COUNTIF(祝日,N18)&gt;0,"祝",TRUE,TEXT(N18,"aaa"))</f>
        <v>木</v>
      </c>
      <c r="O19" s="187" t="str" cm="1">
        <f t="array" ref="O19">_xlfn.IFS(O18="","",COUNTIF(休み,O18)&gt;0,"休",OR(WEEKDAY(O18)=1,WEEKDAY(O18)=7),TEXT(O18,"aaa"),COUNTIF(祝日,O18)&gt;0,"祝",TRUE,TEXT(O18,"aaa"))</f>
        <v>金</v>
      </c>
      <c r="P19" s="187" t="str" cm="1">
        <f t="array" ref="P19">_xlfn.IFS(P18="","",COUNTIF(休み,P18)&gt;0,"休",OR(WEEKDAY(P18)=1,WEEKDAY(P18)=7),TEXT(P18,"aaa"),COUNTIF(祝日,P18)&gt;0,"祝",TRUE,TEXT(P18,"aaa"))</f>
        <v>土</v>
      </c>
      <c r="Q19" s="187" t="str" cm="1">
        <f t="array" ref="Q19">_xlfn.IFS(Q18="","",COUNTIF(休み,Q18)&gt;0,"休",OR(WEEKDAY(Q18)=1,WEEKDAY(Q18)=7),TEXT(Q18,"aaa"),COUNTIF(祝日,Q18)&gt;0,"祝",TRUE,TEXT(Q18,"aaa"))</f>
        <v>日</v>
      </c>
      <c r="R19" s="187" t="str" cm="1">
        <f t="array" ref="R19">_xlfn.IFS(R18="","",COUNTIF(休み,R18)&gt;0,"休",OR(WEEKDAY(R18)=1,WEEKDAY(R18)=7),TEXT(R18,"aaa"),COUNTIF(祝日,R18)&gt;0,"祝",TRUE,TEXT(R18,"aaa"))</f>
        <v>祝</v>
      </c>
      <c r="S19" s="187" t="str" cm="1">
        <f t="array" ref="S19">_xlfn.IFS(S18="","",COUNTIF(休み,S18)&gt;0,"休",OR(WEEKDAY(S18)=1,WEEKDAY(S18)=7),TEXT(S18,"aaa"),COUNTIF(祝日,S18)&gt;0,"祝",TRUE,TEXT(S18,"aaa"))</f>
        <v>火</v>
      </c>
      <c r="T19" s="187" t="str" cm="1">
        <f t="array" ref="T19">_xlfn.IFS(T18="","",COUNTIF(休み,T18)&gt;0,"休",OR(WEEKDAY(T18)=1,WEEKDAY(T18)=7),TEXT(T18,"aaa"),COUNTIF(祝日,T18)&gt;0,"祝",TRUE,TEXT(T18,"aaa"))</f>
        <v>水</v>
      </c>
      <c r="U19" s="187" t="str" cm="1">
        <f t="array" ref="U19">_xlfn.IFS(U18="","",COUNTIF(休み,U18)&gt;0,"休",OR(WEEKDAY(U18)=1,WEEKDAY(U18)=7),TEXT(U18,"aaa"),COUNTIF(祝日,U18)&gt;0,"祝",TRUE,TEXT(U18,"aaa"))</f>
        <v>木</v>
      </c>
      <c r="V19" s="187" t="str" cm="1">
        <f t="array" ref="V19">_xlfn.IFS(V18="","",COUNTIF(休み,V18)&gt;0,"休",OR(WEEKDAY(V18)=1,WEEKDAY(V18)=7),TEXT(V18,"aaa"),COUNTIF(祝日,V18)&gt;0,"祝",TRUE,TEXT(V18,"aaa"))</f>
        <v>金</v>
      </c>
      <c r="W19" s="187" t="str" cm="1">
        <f t="array" ref="W19">_xlfn.IFS(W18="","",COUNTIF(休み,W18)&gt;0,"休",OR(WEEKDAY(W18)=1,WEEKDAY(W18)=7),TEXT(W18,"aaa"),COUNTIF(祝日,W18)&gt;0,"祝",TRUE,TEXT(W18,"aaa"))</f>
        <v>土</v>
      </c>
      <c r="X19" s="187" t="str" cm="1">
        <f t="array" ref="X19">_xlfn.IFS(X18="","",COUNTIF(休み,X18)&gt;0,"休",OR(WEEKDAY(X18)=1,WEEKDAY(X18)=7),TEXT(X18,"aaa"),COUNTIF(祝日,X18)&gt;0,"祝",TRUE,TEXT(X18,"aaa"))</f>
        <v>日</v>
      </c>
      <c r="Y19" s="187" t="str" cm="1">
        <f t="array" ref="Y19">_xlfn.IFS(Y18="","",COUNTIF(休み,Y18)&gt;0,"休",OR(WEEKDAY(Y18)=1,WEEKDAY(Y18)=7),TEXT(Y18,"aaa"),COUNTIF(祝日,Y18)&gt;0,"祝",TRUE,TEXT(Y18,"aaa"))</f>
        <v>祝</v>
      </c>
      <c r="Z19" s="187" t="str" cm="1">
        <f t="array" ref="Z19">_xlfn.IFS(Z18="","",COUNTIF(休み,Z18)&gt;0,"休",OR(WEEKDAY(Z18)=1,WEEKDAY(Z18)=7),TEXT(Z18,"aaa"),COUNTIF(祝日,Z18)&gt;0,"祝",TRUE,TEXT(Z18,"aaa"))</f>
        <v>火</v>
      </c>
      <c r="AA19" s="187" t="str" cm="1">
        <f t="array" ref="AA19">_xlfn.IFS(AA18="","",COUNTIF(休み,AA18)&gt;0,"休",OR(WEEKDAY(AA18)=1,WEEKDAY(AA18)=7),TEXT(AA18,"aaa"),COUNTIF(祝日,AA18)&gt;0,"祝",TRUE,TEXT(AA18,"aaa"))</f>
        <v>水</v>
      </c>
      <c r="AB19" s="187" t="str" cm="1">
        <f t="array" ref="AB19">_xlfn.IFS(AB18="","",COUNTIF(休み,AB18)&gt;0,"休",OR(WEEKDAY(AB18)=1,WEEKDAY(AB18)=7),TEXT(AB18,"aaa"),COUNTIF(祝日,AB18)&gt;0,"祝",TRUE,TEXT(AB18,"aaa"))</f>
        <v>木</v>
      </c>
      <c r="AC19" s="187" t="str" cm="1">
        <f t="array" ref="AC19">_xlfn.IFS(AC18="","",COUNTIF(休み,AC18)&gt;0,"休",OR(WEEKDAY(AC18)=1,WEEKDAY(AC18)=7),TEXT(AC18,"aaa"),COUNTIF(祝日,AC18)&gt;0,"祝",TRUE,TEXT(AC18,"aaa"))</f>
        <v>金</v>
      </c>
      <c r="AD19" s="187" t="str" cm="1">
        <f t="array" ref="AD19">_xlfn.IFS(AD18="","",COUNTIF(休み,AD18)&gt;0,"休",OR(WEEKDAY(AD18)=1,WEEKDAY(AD18)=7),TEXT(AD18,"aaa"),COUNTIF(祝日,AD18)&gt;0,"祝",TRUE,TEXT(AD18,"aaa"))</f>
        <v>土</v>
      </c>
      <c r="AE19" s="187" t="str" cm="1">
        <f t="array" ref="AE19">_xlfn.IFS(AE18="","",COUNTIF(休み,AE18)&gt;0,"休",OR(WEEKDAY(AE18)=1,WEEKDAY(AE18)=7),TEXT(AE18,"aaa"),COUNTIF(祝日,AE18)&gt;0,"祝",TRUE,TEXT(AE18,"aaa"))</f>
        <v>日</v>
      </c>
      <c r="AF19" s="187" t="str" cm="1">
        <f t="array" ref="AF19">_xlfn.IFS(AF18="","",COUNTIF(休み,AF18)&gt;0,"休",OR(WEEKDAY(AF18)=1,WEEKDAY(AF18)=7),TEXT(AF18,"aaa"),COUNTIF(祝日,AF18)&gt;0,"祝",TRUE,TEXT(AF18,"aaa"))</f>
        <v>月</v>
      </c>
      <c r="AG19" s="187" t="str" cm="1">
        <f t="array" ref="AG19">_xlfn.IFS(AG18="","",COUNTIF(休み,AG18)&gt;0,"休",OR(WEEKDAY(AG18)=1,WEEKDAY(AG18)=7),TEXT(AG18,"aaa"),COUNTIF(祝日,AG18)&gt;0,"祝",TRUE,TEXT(AG18,"aaa"))</f>
        <v/>
      </c>
      <c r="AH19" s="697"/>
      <c r="AI19" s="700"/>
      <c r="AJ19" s="700"/>
      <c r="AK19" s="703"/>
      <c r="AL19" s="695"/>
      <c r="AM19" s="697"/>
      <c r="AN19" s="700"/>
      <c r="AO19" s="700"/>
      <c r="AP19" s="705"/>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row>
    <row r="20" spans="2:69" s="192" customFormat="1" ht="60" customHeight="1">
      <c r="B20" s="271" t="s">
        <v>304</v>
      </c>
      <c r="C20" s="189"/>
      <c r="D20" s="189"/>
      <c r="E20" s="189"/>
      <c r="F20" s="189"/>
      <c r="G20" s="189"/>
      <c r="H20" s="189"/>
      <c r="I20" s="189"/>
      <c r="J20" s="189"/>
      <c r="K20" s="189"/>
      <c r="L20" s="189" t="s">
        <v>459</v>
      </c>
      <c r="M20" s="189"/>
      <c r="N20" s="189"/>
      <c r="O20" s="189"/>
      <c r="P20" s="189"/>
      <c r="Q20" s="189"/>
      <c r="R20" s="189"/>
      <c r="S20" s="189"/>
      <c r="T20" s="189"/>
      <c r="U20" s="189"/>
      <c r="V20" s="189"/>
      <c r="W20" s="189"/>
      <c r="X20" s="189"/>
      <c r="Y20" s="189"/>
      <c r="Z20" s="189"/>
      <c r="AA20" s="189"/>
      <c r="AB20" s="189"/>
      <c r="AC20" s="189"/>
      <c r="AD20" s="189"/>
      <c r="AE20" s="189"/>
      <c r="AF20" s="189"/>
      <c r="AG20" s="190"/>
      <c r="AH20" s="698"/>
      <c r="AI20" s="701"/>
      <c r="AJ20" s="701"/>
      <c r="AK20" s="704"/>
      <c r="AL20" s="695"/>
      <c r="AM20" s="698"/>
      <c r="AN20" s="701"/>
      <c r="AO20" s="701"/>
      <c r="AP20" s="705"/>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191"/>
    </row>
    <row r="21" spans="2:69" s="195" customFormat="1" ht="15" customHeight="1">
      <c r="B21" s="184" t="s">
        <v>305</v>
      </c>
      <c r="C21" s="193"/>
      <c r="D21" s="193"/>
      <c r="E21" s="193"/>
      <c r="F21" s="193"/>
      <c r="G21" s="193"/>
      <c r="H21" s="193"/>
      <c r="I21" s="193"/>
      <c r="J21" s="193"/>
      <c r="K21" s="193"/>
      <c r="L21" s="193" t="s">
        <v>306</v>
      </c>
      <c r="M21" s="193" t="s">
        <v>306</v>
      </c>
      <c r="N21" s="193" t="s">
        <v>306</v>
      </c>
      <c r="O21" s="193" t="s">
        <v>306</v>
      </c>
      <c r="P21" s="193" t="s">
        <v>306</v>
      </c>
      <c r="Q21" s="193" t="s">
        <v>306</v>
      </c>
      <c r="R21" s="193" t="s">
        <v>306</v>
      </c>
      <c r="S21" s="193" t="s">
        <v>306</v>
      </c>
      <c r="T21" s="193" t="s">
        <v>306</v>
      </c>
      <c r="U21" s="193" t="s">
        <v>306</v>
      </c>
      <c r="V21" s="193" t="s">
        <v>306</v>
      </c>
      <c r="W21" s="193" t="s">
        <v>306</v>
      </c>
      <c r="X21" s="193" t="s">
        <v>306</v>
      </c>
      <c r="Y21" s="193" t="s">
        <v>306</v>
      </c>
      <c r="Z21" s="193" t="s">
        <v>306</v>
      </c>
      <c r="AA21" s="193" t="s">
        <v>306</v>
      </c>
      <c r="AB21" s="193" t="s">
        <v>306</v>
      </c>
      <c r="AC21" s="193" t="s">
        <v>306</v>
      </c>
      <c r="AD21" s="193" t="s">
        <v>306</v>
      </c>
      <c r="AE21" s="193" t="s">
        <v>306</v>
      </c>
      <c r="AF21" s="193" t="s">
        <v>306</v>
      </c>
      <c r="AG21" s="193"/>
      <c r="AH21" s="184">
        <f>IF(C17="","",COUNTIF(C21:AG21,"○"))</f>
        <v>0</v>
      </c>
      <c r="AI21" s="193">
        <f>IF(C17="","",31-COUNTIF(C19:AG19,"")-COUNTIF(C19:AG19,"休")-COUNTIF(C21:AH21,"/"))</f>
        <v>0</v>
      </c>
      <c r="AJ21" s="194" t="str">
        <f>IFERROR(AH21/AI21,"")</f>
        <v/>
      </c>
      <c r="AK21" s="295" t="str" cm="1">
        <f t="array" ref="AK21">_xlfn.IFS(OR(C17="",AI21=0),"",
      COUNTIFS(C19:AG19,"日",C21:AG21,"")+COUNTIFS(C19:AG19,"日",C21:AG21,"○")+COUNTIFS(C19:AG19,"土",C21:AG21,"")+COUNTIFS(C19:AG19,"土",C21:AG21,"○")&lt;=COUNTIF(C21:AG21,"○"),"○",
        AH21/AI21&gt;=2/7,"○",
         TRUE,"NG")</f>
        <v/>
      </c>
      <c r="AM21" s="184">
        <f>AH21</f>
        <v>0</v>
      </c>
      <c r="AN21" s="193">
        <f>AI21</f>
        <v>0</v>
      </c>
      <c r="AO21" s="194" t="str">
        <f>IFERROR(AM21/AN21,"")</f>
        <v/>
      </c>
      <c r="AP21" s="296" t="str">
        <f>IF(C17="","",IF(C24="",IF(AM21/AN21&gt;=2/7,"OK","NG"),"-"))</f>
        <v>-</v>
      </c>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row>
    <row r="22" spans="2:69" s="195" customFormat="1" ht="15" customHeight="1" thickBot="1">
      <c r="B22" s="197" t="s">
        <v>247</v>
      </c>
      <c r="C22" s="198"/>
      <c r="D22" s="198"/>
      <c r="E22" s="198"/>
      <c r="F22" s="198"/>
      <c r="G22" s="198"/>
      <c r="H22" s="198"/>
      <c r="I22" s="198"/>
      <c r="J22" s="198"/>
      <c r="K22" s="198"/>
      <c r="L22" s="198" t="s">
        <v>306</v>
      </c>
      <c r="M22" s="198" t="s">
        <v>306</v>
      </c>
      <c r="N22" s="198" t="s">
        <v>306</v>
      </c>
      <c r="O22" s="198" t="s">
        <v>306</v>
      </c>
      <c r="P22" s="198" t="s">
        <v>306</v>
      </c>
      <c r="Q22" s="198" t="s">
        <v>306</v>
      </c>
      <c r="R22" s="198" t="s">
        <v>306</v>
      </c>
      <c r="S22" s="198" t="s">
        <v>306</v>
      </c>
      <c r="T22" s="198" t="s">
        <v>306</v>
      </c>
      <c r="U22" s="198" t="s">
        <v>306</v>
      </c>
      <c r="V22" s="198" t="s">
        <v>306</v>
      </c>
      <c r="W22" s="198" t="s">
        <v>306</v>
      </c>
      <c r="X22" s="198" t="s">
        <v>306</v>
      </c>
      <c r="Y22" s="198" t="s">
        <v>306</v>
      </c>
      <c r="Z22" s="198" t="s">
        <v>306</v>
      </c>
      <c r="AA22" s="198" t="s">
        <v>306</v>
      </c>
      <c r="AB22" s="198" t="s">
        <v>306</v>
      </c>
      <c r="AC22" s="198" t="s">
        <v>306</v>
      </c>
      <c r="AD22" s="198" t="s">
        <v>306</v>
      </c>
      <c r="AE22" s="198" t="s">
        <v>306</v>
      </c>
      <c r="AF22" s="198" t="s">
        <v>306</v>
      </c>
      <c r="AG22" s="198"/>
      <c r="AH22" s="197">
        <f>IF(C17="","",COUNTIF(C22:AG22,"●"))</f>
        <v>0</v>
      </c>
      <c r="AI22" s="198">
        <f>IF(C17="","",31-COUNTIF(C19:AG19,"")-COUNTIF(C19:AG19,"休")-COUNTIF(C22:AH22,"/"))</f>
        <v>0</v>
      </c>
      <c r="AJ22" s="199" t="str">
        <f>IFERROR(AH22/AI22,"")</f>
        <v/>
      </c>
      <c r="AK22" s="298" t="str" cm="1">
        <f t="array" ref="AK22">_xlfn.IFS(OR(C17="",AI22=0),"",
      COUNTIFS(C19:AG19,"日",C22:AG22,"")+COUNTIFS(C19:AG19,"日",C22:AG22,"●")+COUNTIFS(C19:AG19,"土",C22:AG22,"")+COUNTIFS(C19:AG19,"土",C22:AG22,"●")&lt;=COUNTIF(C22:AG22,"●"),"○",
        AH22/AI22&gt;=2/7,"○",
         TRUE,"NG")</f>
        <v/>
      </c>
      <c r="AM22" s="197">
        <f>AH22</f>
        <v>0</v>
      </c>
      <c r="AN22" s="198">
        <f>AI22</f>
        <v>0</v>
      </c>
      <c r="AO22" s="199" t="str">
        <f>IFERROR(AM22/AN22,"")</f>
        <v/>
      </c>
      <c r="AP22" s="299" t="str">
        <f>IF(C17="","",IF(C24="",IF(AM22/AN22&gt;=2/7,"OK","NG"),"-"))</f>
        <v>-</v>
      </c>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N22" s="222"/>
      <c r="BO22" s="222"/>
      <c r="BP22" s="222"/>
      <c r="BQ22" s="188"/>
    </row>
    <row r="23" spans="2:69" ht="18" customHeight="1" thickBot="1">
      <c r="AP23" s="195"/>
      <c r="AQ23" s="195"/>
      <c r="AR23" s="195"/>
      <c r="AS23" s="195"/>
      <c r="AT23" s="195"/>
      <c r="AU23" s="195"/>
      <c r="AV23" s="195"/>
      <c r="AW23" s="195"/>
      <c r="AX23" s="195"/>
      <c r="AY23" s="195"/>
      <c r="AZ23" s="195"/>
      <c r="BA23" s="195"/>
      <c r="BB23" s="195"/>
      <c r="BC23" s="195"/>
      <c r="BD23" s="195"/>
      <c r="BE23" s="195"/>
      <c r="BF23" s="195"/>
      <c r="BG23" s="195"/>
      <c r="BH23" s="195"/>
      <c r="BI23" s="195"/>
      <c r="BJ23" s="195"/>
      <c r="BK23" s="195"/>
      <c r="BL23" s="195"/>
      <c r="BM23" s="195"/>
      <c r="BN23" s="195"/>
      <c r="BO23" s="195"/>
      <c r="BP23" s="195"/>
      <c r="BQ23" s="200"/>
    </row>
    <row r="24" spans="2:69" ht="16.899999999999999" customHeight="1">
      <c r="B24" s="183" t="str">
        <f>IF(C24="","","月")</f>
        <v>月</v>
      </c>
      <c r="C24" s="689">
        <f>IFERROR(IF(EOMONTH(C17,0)+1&gt;$L$5,"",EOMONTH(C17,0)+1),"")</f>
        <v>45566</v>
      </c>
      <c r="D24" s="690"/>
      <c r="E24" s="690"/>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c r="AH24" s="691" t="str">
        <f>IF(C24="","","月単位")</f>
        <v>月単位</v>
      </c>
      <c r="AI24" s="692"/>
      <c r="AJ24" s="692"/>
      <c r="AK24" s="693"/>
      <c r="AL24" s="694"/>
      <c r="AM24" s="706" t="str">
        <f>IF(C24="","","累計")</f>
        <v>累計</v>
      </c>
      <c r="AN24" s="707"/>
      <c r="AO24" s="707"/>
      <c r="AP24" s="708"/>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row>
    <row r="25" spans="2:69" ht="15" customHeight="1">
      <c r="B25" s="184" t="str">
        <f>IF(C24="","","日")</f>
        <v>日</v>
      </c>
      <c r="C25" s="185" cm="1">
        <f t="array" ref="C25">_xlfn.IFS($C24="","",
  $C24+COLUMN(C25)-COLUMN($B25)-1&gt;$L$5,"",
   $C24+COLUMN(C25)-COLUMN($B25)-1&gt;=EOMONTH($C24,0)+1,"",
    TRUE,$C24+COLUMN(C25)-COLUMN($B25)-1)</f>
        <v>45566</v>
      </c>
      <c r="D25" s="185" cm="1">
        <f t="array" ref="D25">_xlfn.IFS($C24="","",
  $C24+COLUMN(D25)-COLUMN($B25)-1&gt;$L$5,"",
   $C24+COLUMN(D25)-COLUMN($B25)-1&gt;=EOMONTH($C24,0)+1,"",
    TRUE,$C24+COLUMN(D25)-COLUMN($B25)-1)</f>
        <v>45567</v>
      </c>
      <c r="E25" s="185" cm="1">
        <f t="array" ref="E25">_xlfn.IFS($C24="","",
  $C24+COLUMN(E25)-COLUMN($B25)-1&gt;$L$5,"",
   $C24+COLUMN(E25)-COLUMN($B25)-1&gt;=EOMONTH($C24,0)+1,"",
    TRUE,$C24+COLUMN(E25)-COLUMN($B25)-1)</f>
        <v>45568</v>
      </c>
      <c r="F25" s="185" cm="1">
        <f t="array" ref="F25">_xlfn.IFS($C24="","",
  $C24+COLUMN(F25)-COLUMN($B25)-1&gt;$L$5,"",
   $C24+COLUMN(F25)-COLUMN($B25)-1&gt;=EOMONTH($C24,0)+1,"",
    TRUE,$C24+COLUMN(F25)-COLUMN($B25)-1)</f>
        <v>45569</v>
      </c>
      <c r="G25" s="185" cm="1">
        <f t="array" ref="G25">_xlfn.IFS($C24="","",
  $C24+COLUMN(G25)-COLUMN($B25)-1&gt;$L$5,"",
   $C24+COLUMN(G25)-COLUMN($B25)-1&gt;=EOMONTH($C24,0)+1,"",
    TRUE,$C24+COLUMN(G25)-COLUMN($B25)-1)</f>
        <v>45570</v>
      </c>
      <c r="H25" s="185" cm="1">
        <f t="array" ref="H25">_xlfn.IFS($C24="","",
  $C24+COLUMN(H25)-COLUMN($B25)-1&gt;$L$5,"",
   $C24+COLUMN(H25)-COLUMN($B25)-1&gt;=EOMONTH($C24,0)+1,"",
    TRUE,$C24+COLUMN(H25)-COLUMN($B25)-1)</f>
        <v>45571</v>
      </c>
      <c r="I25" s="185" cm="1">
        <f t="array" ref="I25">_xlfn.IFS($C24="","",
  $C24+COLUMN(I25)-COLUMN($B25)-1&gt;$L$5,"",
   $C24+COLUMN(I25)-COLUMN($B25)-1&gt;=EOMONTH($C24,0)+1,"",
    TRUE,$C24+COLUMN(I25)-COLUMN($B25)-1)</f>
        <v>45572</v>
      </c>
      <c r="J25" s="185" cm="1">
        <f t="array" ref="J25">_xlfn.IFS($C24="","",
  $C24+COLUMN(J25)-COLUMN($B25)-1&gt;$L$5,"",
   $C24+COLUMN(J25)-COLUMN($B25)-1&gt;=EOMONTH($C24,0)+1,"",
    TRUE,$C24+COLUMN(J25)-COLUMN($B25)-1)</f>
        <v>45573</v>
      </c>
      <c r="K25" s="185" cm="1">
        <f t="array" ref="K25">_xlfn.IFS($C24="","",
  $C24+COLUMN(K25)-COLUMN($B25)-1&gt;$L$5,"",
   $C24+COLUMN(K25)-COLUMN($B25)-1&gt;=EOMONTH($C24,0)+1,"",
    TRUE,$C24+COLUMN(K25)-COLUMN($B25)-1)</f>
        <v>45574</v>
      </c>
      <c r="L25" s="185" cm="1">
        <f t="array" ref="L25">_xlfn.IFS($C24="","",
  $C24+COLUMN(L25)-COLUMN($B25)-1&gt;$L$5,"",
   $C24+COLUMN(L25)-COLUMN($B25)-1&gt;=EOMONTH($C24,0)+1,"",
    TRUE,$C24+COLUMN(L25)-COLUMN($B25)-1)</f>
        <v>45575</v>
      </c>
      <c r="M25" s="185" cm="1">
        <f t="array" ref="M25">_xlfn.IFS($C24="","",
  $C24+COLUMN(M25)-COLUMN($B25)-1&gt;$L$5,"",
   $C24+COLUMN(M25)-COLUMN($B25)-1&gt;=EOMONTH($C24,0)+1,"",
    TRUE,$C24+COLUMN(M25)-COLUMN($B25)-1)</f>
        <v>45576</v>
      </c>
      <c r="N25" s="185" cm="1">
        <f t="array" ref="N25">_xlfn.IFS($C24="","",
  $C24+COLUMN(N25)-COLUMN($B25)-1&gt;$L$5,"",
   $C24+COLUMN(N25)-COLUMN($B25)-1&gt;=EOMONTH($C24,0)+1,"",
    TRUE,$C24+COLUMN(N25)-COLUMN($B25)-1)</f>
        <v>45577</v>
      </c>
      <c r="O25" s="185" cm="1">
        <f t="array" ref="O25">_xlfn.IFS($C24="","",
  $C24+COLUMN(O25)-COLUMN($B25)-1&gt;$L$5,"",
   $C24+COLUMN(O25)-COLUMN($B25)-1&gt;=EOMONTH($C24,0)+1,"",
    TRUE,$C24+COLUMN(O25)-COLUMN($B25)-1)</f>
        <v>45578</v>
      </c>
      <c r="P25" s="185" cm="1">
        <f t="array" ref="P25">_xlfn.IFS($C24="","",
  $C24+COLUMN(P25)-COLUMN($B25)-1&gt;$L$5,"",
   $C24+COLUMN(P25)-COLUMN($B25)-1&gt;=EOMONTH($C24,0)+1,"",
    TRUE,$C24+COLUMN(P25)-COLUMN($B25)-1)</f>
        <v>45579</v>
      </c>
      <c r="Q25" s="185" cm="1">
        <f t="array" ref="Q25">_xlfn.IFS($C24="","",
  $C24+COLUMN(Q25)-COLUMN($B25)-1&gt;$L$5,"",
   $C24+COLUMN(Q25)-COLUMN($B25)-1&gt;=EOMONTH($C24,0)+1,"",
    TRUE,$C24+COLUMN(Q25)-COLUMN($B25)-1)</f>
        <v>45580</v>
      </c>
      <c r="R25" s="185" cm="1">
        <f t="array" ref="R25">_xlfn.IFS($C24="","",
  $C24+COLUMN(R25)-COLUMN($B25)-1&gt;$L$5,"",
   $C24+COLUMN(R25)-COLUMN($B25)-1&gt;=EOMONTH($C24,0)+1,"",
    TRUE,$C24+COLUMN(R25)-COLUMN($B25)-1)</f>
        <v>45581</v>
      </c>
      <c r="S25" s="185" cm="1">
        <f t="array" ref="S25">_xlfn.IFS($C24="","",
  $C24+COLUMN(S25)-COLUMN($B25)-1&gt;$L$5,"",
   $C24+COLUMN(S25)-COLUMN($B25)-1&gt;=EOMONTH($C24,0)+1,"",
    TRUE,$C24+COLUMN(S25)-COLUMN($B25)-1)</f>
        <v>45582</v>
      </c>
      <c r="T25" s="185" cm="1">
        <f t="array" ref="T25">_xlfn.IFS($C24="","",
  $C24+COLUMN(T25)-COLUMN($B25)-1&gt;$L$5,"",
   $C24+COLUMN(T25)-COLUMN($B25)-1&gt;=EOMONTH($C24,0)+1,"",
    TRUE,$C24+COLUMN(T25)-COLUMN($B25)-1)</f>
        <v>45583</v>
      </c>
      <c r="U25" s="185" cm="1">
        <f t="array" ref="U25">_xlfn.IFS($C24="","",
  $C24+COLUMN(U25)-COLUMN($B25)-1&gt;$L$5,"",
   $C24+COLUMN(U25)-COLUMN($B25)-1&gt;=EOMONTH($C24,0)+1,"",
    TRUE,$C24+COLUMN(U25)-COLUMN($B25)-1)</f>
        <v>45584</v>
      </c>
      <c r="V25" s="185" cm="1">
        <f t="array" ref="V25">_xlfn.IFS($C24="","",
  $C24+COLUMN(V25)-COLUMN($B25)-1&gt;$L$5,"",
   $C24+COLUMN(V25)-COLUMN($B25)-1&gt;=EOMONTH($C24,0)+1,"",
    TRUE,$C24+COLUMN(V25)-COLUMN($B25)-1)</f>
        <v>45585</v>
      </c>
      <c r="W25" s="185" cm="1">
        <f t="array" ref="W25">_xlfn.IFS($C24="","",
  $C24+COLUMN(W25)-COLUMN($B25)-1&gt;$L$5,"",
   $C24+COLUMN(W25)-COLUMN($B25)-1&gt;=EOMONTH($C24,0)+1,"",
    TRUE,$C24+COLUMN(W25)-COLUMN($B25)-1)</f>
        <v>45586</v>
      </c>
      <c r="X25" s="185" cm="1">
        <f t="array" ref="X25">_xlfn.IFS($C24="","",
  $C24+COLUMN(X25)-COLUMN($B25)-1&gt;$L$5,"",
   $C24+COLUMN(X25)-COLUMN($B25)-1&gt;=EOMONTH($C24,0)+1,"",
    TRUE,$C24+COLUMN(X25)-COLUMN($B25)-1)</f>
        <v>45587</v>
      </c>
      <c r="Y25" s="185" cm="1">
        <f t="array" ref="Y25">_xlfn.IFS($C24="","",
  $C24+COLUMN(Y25)-COLUMN($B25)-1&gt;$L$5,"",
   $C24+COLUMN(Y25)-COLUMN($B25)-1&gt;=EOMONTH($C24,0)+1,"",
    TRUE,$C24+COLUMN(Y25)-COLUMN($B25)-1)</f>
        <v>45588</v>
      </c>
      <c r="Z25" s="185" cm="1">
        <f t="array" ref="Z25">_xlfn.IFS($C24="","",
  $C24+COLUMN(Z25)-COLUMN($B25)-1&gt;$L$5,"",
   $C24+COLUMN(Z25)-COLUMN($B25)-1&gt;=EOMONTH($C24,0)+1,"",
    TRUE,$C24+COLUMN(Z25)-COLUMN($B25)-1)</f>
        <v>45589</v>
      </c>
      <c r="AA25" s="185" cm="1">
        <f t="array" ref="AA25">_xlfn.IFS($C24="","",
  $C24+COLUMN(AA25)-COLUMN($B25)-1&gt;$L$5,"",
   $C24+COLUMN(AA25)-COLUMN($B25)-1&gt;=EOMONTH($C24,0)+1,"",
    TRUE,$C24+COLUMN(AA25)-COLUMN($B25)-1)</f>
        <v>45590</v>
      </c>
      <c r="AB25" s="185" cm="1">
        <f t="array" ref="AB25">_xlfn.IFS($C24="","",
  $C24+COLUMN(AB25)-COLUMN($B25)-1&gt;$L$5,"",
   $C24+COLUMN(AB25)-COLUMN($B25)-1&gt;=EOMONTH($C24,0)+1,"",
    TRUE,$C24+COLUMN(AB25)-COLUMN($B25)-1)</f>
        <v>45591</v>
      </c>
      <c r="AC25" s="185" cm="1">
        <f t="array" ref="AC25">_xlfn.IFS($C24="","",
  $C24+COLUMN(AC25)-COLUMN($B25)-1&gt;$L$5,"",
   $C24+COLUMN(AC25)-COLUMN($B25)-1&gt;=EOMONTH($C24,0)+1,"",
    TRUE,$C24+COLUMN(AC25)-COLUMN($B25)-1)</f>
        <v>45592</v>
      </c>
      <c r="AD25" s="185" cm="1">
        <f t="array" ref="AD25">_xlfn.IFS($C24="","",
  $C24+COLUMN(AD25)-COLUMN($B25)-1&gt;$L$5,"",
   $C24+COLUMN(AD25)-COLUMN($B25)-1&gt;=EOMONTH($C24,0)+1,"",
    TRUE,$C24+COLUMN(AD25)-COLUMN($B25)-1)</f>
        <v>45593</v>
      </c>
      <c r="AE25" s="185" cm="1">
        <f t="array" ref="AE25">_xlfn.IFS($C24="","",
  $C24+COLUMN(AE25)-COLUMN($B25)-1&gt;$L$5,"",
   $C24+COLUMN(AE25)-COLUMN($B25)-1&gt;=EOMONTH($C24,0)+1,"",
    TRUE,$C24+COLUMN(AE25)-COLUMN($B25)-1)</f>
        <v>45594</v>
      </c>
      <c r="AF25" s="185" cm="1">
        <f t="array" ref="AF25">_xlfn.IFS($C24="","",
  $C24+COLUMN(AF25)-COLUMN($B25)-1&gt;$L$5,"",
   $C24+COLUMN(AF25)-COLUMN($B25)-1&gt;=EOMONTH($C24,0)+1,"",
    TRUE,$C24+COLUMN(AF25)-COLUMN($B25)-1)</f>
        <v>45595</v>
      </c>
      <c r="AG25" s="186" cm="1">
        <f t="array" ref="AG25">_xlfn.IFS($C24="","",
  $C24+COLUMN(AG25)-COLUMN($B25)-1&gt;$L$5,"",
   $C24+COLUMN(AG25)-COLUMN($B25)-1&gt;=EOMONTH($C24,0)+1,"",
    TRUE,$C24+COLUMN(AG25)-COLUMN($B25)-1)</f>
        <v>45596</v>
      </c>
      <c r="AH25" s="709" t="str">
        <f>IF(C24="","","閉所日数計")</f>
        <v>閉所日数計</v>
      </c>
      <c r="AI25" s="710" t="str">
        <f>IF(C24="","","対象日数計")</f>
        <v>対象日数計</v>
      </c>
      <c r="AJ25" s="710" t="str">
        <f>IF(C24="","","現場閉所率")</f>
        <v>現場閉所率</v>
      </c>
      <c r="AK25" s="711" t="str">
        <f>IF(C24="","","達成状況")</f>
        <v>達成状況</v>
      </c>
      <c r="AL25" s="695"/>
      <c r="AM25" s="696" t="str">
        <f>IF(C24="","","閉所日数計")</f>
        <v>閉所日数計</v>
      </c>
      <c r="AN25" s="699" t="str">
        <f>IF(C24="","","対象日数計")</f>
        <v>対象日数計</v>
      </c>
      <c r="AO25" s="699" t="str">
        <f>IF(C24="","","現場閉所率")</f>
        <v>現場閉所率</v>
      </c>
      <c r="AP25" s="712" t="str" cm="1">
        <f t="array" ref="AP25">_xlfn.IFS(C24="","",C31="","達成状況",TRUE,"-")</f>
        <v>-</v>
      </c>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row>
    <row r="26" spans="2:69" ht="15" customHeight="1">
      <c r="B26" s="184" t="str">
        <f>IF(C24="","","曜日")</f>
        <v>曜日</v>
      </c>
      <c r="C26" s="187" t="str" cm="1">
        <f t="array" ref="C26">_xlfn.IFS(C25="","",COUNTIF(休み,C25)&gt;0,"休",OR(WEEKDAY(C25)=1,WEEKDAY(C25)=7),TEXT(C25,"aaa"),COUNTIF(祝日,C25)&gt;0,"祝",TRUE,TEXT(C25,"aaa"))</f>
        <v>火</v>
      </c>
      <c r="D26" s="187" t="str" cm="1">
        <f t="array" ref="D26">_xlfn.IFS(D25="","",COUNTIF(休み,D25)&gt;0,"休",OR(WEEKDAY(D25)=1,WEEKDAY(D25)=7),TEXT(D25,"aaa"),COUNTIF(祝日,D25)&gt;0,"祝",TRUE,TEXT(D25,"aaa"))</f>
        <v>水</v>
      </c>
      <c r="E26" s="187" t="str" cm="1">
        <f t="array" ref="E26">_xlfn.IFS(E25="","",COUNTIF(休み,E25)&gt;0,"休",OR(WEEKDAY(E25)=1,WEEKDAY(E25)=7),TEXT(E25,"aaa"),COUNTIF(祝日,E25)&gt;0,"祝",TRUE,TEXT(E25,"aaa"))</f>
        <v>木</v>
      </c>
      <c r="F26" s="187" t="str" cm="1">
        <f t="array" ref="F26">_xlfn.IFS(F25="","",COUNTIF(休み,F25)&gt;0,"休",OR(WEEKDAY(F25)=1,WEEKDAY(F25)=7),TEXT(F25,"aaa"),COUNTIF(祝日,F25)&gt;0,"祝",TRUE,TEXT(F25,"aaa"))</f>
        <v>金</v>
      </c>
      <c r="G26" s="187" t="str" cm="1">
        <f t="array" ref="G26">_xlfn.IFS(G25="","",COUNTIF(休み,G25)&gt;0,"休",OR(WEEKDAY(G25)=1,WEEKDAY(G25)=7),TEXT(G25,"aaa"),COUNTIF(祝日,G25)&gt;0,"祝",TRUE,TEXT(G25,"aaa"))</f>
        <v>土</v>
      </c>
      <c r="H26" s="187" t="str" cm="1">
        <f t="array" ref="H26">_xlfn.IFS(H25="","",COUNTIF(休み,H25)&gt;0,"休",OR(WEEKDAY(H25)=1,WEEKDAY(H25)=7),TEXT(H25,"aaa"),COUNTIF(祝日,H25)&gt;0,"祝",TRUE,TEXT(H25,"aaa"))</f>
        <v>日</v>
      </c>
      <c r="I26" s="187" t="str" cm="1">
        <f t="array" ref="I26">_xlfn.IFS(I25="","",COUNTIF(休み,I25)&gt;0,"休",OR(WEEKDAY(I25)=1,WEEKDAY(I25)=7),TEXT(I25,"aaa"),COUNTIF(祝日,I25)&gt;0,"祝",TRUE,TEXT(I25,"aaa"))</f>
        <v>月</v>
      </c>
      <c r="J26" s="187" t="str" cm="1">
        <f t="array" ref="J26">_xlfn.IFS(J25="","",COUNTIF(休み,J25)&gt;0,"休",OR(WEEKDAY(J25)=1,WEEKDAY(J25)=7),TEXT(J25,"aaa"),COUNTIF(祝日,J25)&gt;0,"祝",TRUE,TEXT(J25,"aaa"))</f>
        <v>火</v>
      </c>
      <c r="K26" s="187" t="str" cm="1">
        <f t="array" ref="K26">_xlfn.IFS(K25="","",COUNTIF(休み,K25)&gt;0,"休",OR(WEEKDAY(K25)=1,WEEKDAY(K25)=7),TEXT(K25,"aaa"),COUNTIF(祝日,K25)&gt;0,"祝",TRUE,TEXT(K25,"aaa"))</f>
        <v>水</v>
      </c>
      <c r="L26" s="187" t="str" cm="1">
        <f t="array" ref="L26">_xlfn.IFS(L25="","",COUNTIF(休み,L25)&gt;0,"休",OR(WEEKDAY(L25)=1,WEEKDAY(L25)=7),TEXT(L25,"aaa"),COUNTIF(祝日,L25)&gt;0,"祝",TRUE,TEXT(L25,"aaa"))</f>
        <v>木</v>
      </c>
      <c r="M26" s="187" t="str" cm="1">
        <f t="array" ref="M26">_xlfn.IFS(M25="","",COUNTIF(休み,M25)&gt;0,"休",OR(WEEKDAY(M25)=1,WEEKDAY(M25)=7),TEXT(M25,"aaa"),COUNTIF(祝日,M25)&gt;0,"祝",TRUE,TEXT(M25,"aaa"))</f>
        <v>金</v>
      </c>
      <c r="N26" s="187" t="str" cm="1">
        <f t="array" ref="N26">_xlfn.IFS(N25="","",COUNTIF(休み,N25)&gt;0,"休",OR(WEEKDAY(N25)=1,WEEKDAY(N25)=7),TEXT(N25,"aaa"),COUNTIF(祝日,N25)&gt;0,"祝",TRUE,TEXT(N25,"aaa"))</f>
        <v>土</v>
      </c>
      <c r="O26" s="187" t="str" cm="1">
        <f t="array" ref="O26">_xlfn.IFS(O25="","",COUNTIF(休み,O25)&gt;0,"休",OR(WEEKDAY(O25)=1,WEEKDAY(O25)=7),TEXT(O25,"aaa"),COUNTIF(祝日,O25)&gt;0,"祝",TRUE,TEXT(O25,"aaa"))</f>
        <v>日</v>
      </c>
      <c r="P26" s="187" t="str" cm="1">
        <f t="array" ref="P26">_xlfn.IFS(P25="","",COUNTIF(休み,P25)&gt;0,"休",OR(WEEKDAY(P25)=1,WEEKDAY(P25)=7),TEXT(P25,"aaa"),COUNTIF(祝日,P25)&gt;0,"祝",TRUE,TEXT(P25,"aaa"))</f>
        <v>祝</v>
      </c>
      <c r="Q26" s="187" t="str" cm="1">
        <f t="array" ref="Q26">_xlfn.IFS(Q25="","",COUNTIF(休み,Q25)&gt;0,"休",OR(WEEKDAY(Q25)=1,WEEKDAY(Q25)=7),TEXT(Q25,"aaa"),COUNTIF(祝日,Q25)&gt;0,"祝",TRUE,TEXT(Q25,"aaa"))</f>
        <v>火</v>
      </c>
      <c r="R26" s="187" t="str" cm="1">
        <f t="array" ref="R26">_xlfn.IFS(R25="","",COUNTIF(休み,R25)&gt;0,"休",OR(WEEKDAY(R25)=1,WEEKDAY(R25)=7),TEXT(R25,"aaa"),COUNTIF(祝日,R25)&gt;0,"祝",TRUE,TEXT(R25,"aaa"))</f>
        <v>水</v>
      </c>
      <c r="S26" s="187" t="str" cm="1">
        <f t="array" ref="S26">_xlfn.IFS(S25="","",COUNTIF(休み,S25)&gt;0,"休",OR(WEEKDAY(S25)=1,WEEKDAY(S25)=7),TEXT(S25,"aaa"),COUNTIF(祝日,S25)&gt;0,"祝",TRUE,TEXT(S25,"aaa"))</f>
        <v>木</v>
      </c>
      <c r="T26" s="187" t="str" cm="1">
        <f t="array" ref="T26">_xlfn.IFS(T25="","",COUNTIF(休み,T25)&gt;0,"休",OR(WEEKDAY(T25)=1,WEEKDAY(T25)=7),TEXT(T25,"aaa"),COUNTIF(祝日,T25)&gt;0,"祝",TRUE,TEXT(T25,"aaa"))</f>
        <v>金</v>
      </c>
      <c r="U26" s="187" t="str" cm="1">
        <f t="array" ref="U26">_xlfn.IFS(U25="","",COUNTIF(休み,U25)&gt;0,"休",OR(WEEKDAY(U25)=1,WEEKDAY(U25)=7),TEXT(U25,"aaa"),COUNTIF(祝日,U25)&gt;0,"祝",TRUE,TEXT(U25,"aaa"))</f>
        <v>土</v>
      </c>
      <c r="V26" s="187" t="str" cm="1">
        <f t="array" ref="V26">_xlfn.IFS(V25="","",COUNTIF(休み,V25)&gt;0,"休",OR(WEEKDAY(V25)=1,WEEKDAY(V25)=7),TEXT(V25,"aaa"),COUNTIF(祝日,V25)&gt;0,"祝",TRUE,TEXT(V25,"aaa"))</f>
        <v>日</v>
      </c>
      <c r="W26" s="187" t="str" cm="1">
        <f t="array" ref="W26">_xlfn.IFS(W25="","",COUNTIF(休み,W25)&gt;0,"休",OR(WEEKDAY(W25)=1,WEEKDAY(W25)=7),TEXT(W25,"aaa"),COUNTIF(祝日,W25)&gt;0,"祝",TRUE,TEXT(W25,"aaa"))</f>
        <v>月</v>
      </c>
      <c r="X26" s="187" t="str" cm="1">
        <f t="array" ref="X26">_xlfn.IFS(X25="","",COUNTIF(休み,X25)&gt;0,"休",OR(WEEKDAY(X25)=1,WEEKDAY(X25)=7),TEXT(X25,"aaa"),COUNTIF(祝日,X25)&gt;0,"祝",TRUE,TEXT(X25,"aaa"))</f>
        <v>火</v>
      </c>
      <c r="Y26" s="187" t="str" cm="1">
        <f t="array" ref="Y26">_xlfn.IFS(Y25="","",COUNTIF(休み,Y25)&gt;0,"休",OR(WEEKDAY(Y25)=1,WEEKDAY(Y25)=7),TEXT(Y25,"aaa"),COUNTIF(祝日,Y25)&gt;0,"祝",TRUE,TEXT(Y25,"aaa"))</f>
        <v>水</v>
      </c>
      <c r="Z26" s="187" t="str" cm="1">
        <f t="array" ref="Z26">_xlfn.IFS(Z25="","",COUNTIF(休み,Z25)&gt;0,"休",OR(WEEKDAY(Z25)=1,WEEKDAY(Z25)=7),TEXT(Z25,"aaa"),COUNTIF(祝日,Z25)&gt;0,"祝",TRUE,TEXT(Z25,"aaa"))</f>
        <v>木</v>
      </c>
      <c r="AA26" s="187" t="str" cm="1">
        <f t="array" ref="AA26">_xlfn.IFS(AA25="","",COUNTIF(休み,AA25)&gt;0,"休",OR(WEEKDAY(AA25)=1,WEEKDAY(AA25)=7),TEXT(AA25,"aaa"),COUNTIF(祝日,AA25)&gt;0,"祝",TRUE,TEXT(AA25,"aaa"))</f>
        <v>金</v>
      </c>
      <c r="AB26" s="187" t="str" cm="1">
        <f t="array" ref="AB26">_xlfn.IFS(AB25="","",COUNTIF(休み,AB25)&gt;0,"休",OR(WEEKDAY(AB25)=1,WEEKDAY(AB25)=7),TEXT(AB25,"aaa"),COUNTIF(祝日,AB25)&gt;0,"祝",TRUE,TEXT(AB25,"aaa"))</f>
        <v>土</v>
      </c>
      <c r="AC26" s="187" t="str" cm="1">
        <f t="array" ref="AC26">_xlfn.IFS(AC25="","",COUNTIF(休み,AC25)&gt;0,"休",OR(WEEKDAY(AC25)=1,WEEKDAY(AC25)=7),TEXT(AC25,"aaa"),COUNTIF(祝日,AC25)&gt;0,"祝",TRUE,TEXT(AC25,"aaa"))</f>
        <v>日</v>
      </c>
      <c r="AD26" s="187" t="str" cm="1">
        <f t="array" ref="AD26">_xlfn.IFS(AD25="","",COUNTIF(休み,AD25)&gt;0,"休",OR(WEEKDAY(AD25)=1,WEEKDAY(AD25)=7),TEXT(AD25,"aaa"),COUNTIF(祝日,AD25)&gt;0,"祝",TRUE,TEXT(AD25,"aaa"))</f>
        <v>月</v>
      </c>
      <c r="AE26" s="187" t="str" cm="1">
        <f t="array" ref="AE26">_xlfn.IFS(AE25="","",COUNTIF(休み,AE25)&gt;0,"休",OR(WEEKDAY(AE25)=1,WEEKDAY(AE25)=7),TEXT(AE25,"aaa"),COUNTIF(祝日,AE25)&gt;0,"祝",TRUE,TEXT(AE25,"aaa"))</f>
        <v>火</v>
      </c>
      <c r="AF26" s="187" t="str" cm="1">
        <f t="array" ref="AF26">_xlfn.IFS(AF25="","",COUNTIF(休み,AF25)&gt;0,"休",OR(WEEKDAY(AF25)=1,WEEKDAY(AF25)=7),TEXT(AF25,"aaa"),COUNTIF(祝日,AF25)&gt;0,"祝",TRUE,TEXT(AF25,"aaa"))</f>
        <v>水</v>
      </c>
      <c r="AG26" s="187" t="str" cm="1">
        <f t="array" ref="AG26">_xlfn.IFS(AG25="","",COUNTIF(休み,AG25)&gt;0,"休",OR(WEEKDAY(AG25)=1,WEEKDAY(AG25)=7),TEXT(AG25,"aaa"),COUNTIF(祝日,AG25)&gt;0,"祝",TRUE,TEXT(AG25,"aaa"))</f>
        <v>木</v>
      </c>
      <c r="AH26" s="709"/>
      <c r="AI26" s="710"/>
      <c r="AJ26" s="710"/>
      <c r="AK26" s="711"/>
      <c r="AL26" s="695"/>
      <c r="AM26" s="697"/>
      <c r="AN26" s="700"/>
      <c r="AO26" s="700"/>
      <c r="AP26" s="713"/>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188"/>
    </row>
    <row r="27" spans="2:69" s="192" customFormat="1" ht="60" customHeight="1">
      <c r="B27" s="271" t="str">
        <f>IF(C24="","","行事")</f>
        <v>行事</v>
      </c>
      <c r="C27" s="189"/>
      <c r="D27" s="189"/>
      <c r="E27" s="189"/>
      <c r="F27" s="189"/>
      <c r="G27" s="189"/>
      <c r="H27" s="189"/>
      <c r="I27" s="203" t="s">
        <v>460</v>
      </c>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90"/>
      <c r="AH27" s="709"/>
      <c r="AI27" s="710"/>
      <c r="AJ27" s="710"/>
      <c r="AK27" s="711"/>
      <c r="AL27" s="695"/>
      <c r="AM27" s="698"/>
      <c r="AN27" s="701"/>
      <c r="AO27" s="701"/>
      <c r="AP27" s="714"/>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191"/>
    </row>
    <row r="28" spans="2:69" s="195" customFormat="1" ht="15" customHeight="1">
      <c r="B28" s="184" t="str">
        <f>IF(C24="","","計画")</f>
        <v>計画</v>
      </c>
      <c r="C28" s="193" t="s">
        <v>306</v>
      </c>
      <c r="D28" s="193" t="s">
        <v>306</v>
      </c>
      <c r="E28" s="193" t="s">
        <v>306</v>
      </c>
      <c r="F28" s="193" t="s">
        <v>306</v>
      </c>
      <c r="G28" s="193" t="s">
        <v>306</v>
      </c>
      <c r="H28" s="193" t="s">
        <v>306</v>
      </c>
      <c r="I28" s="193"/>
      <c r="J28" s="193"/>
      <c r="K28" s="193"/>
      <c r="L28" s="193"/>
      <c r="M28" s="193"/>
      <c r="N28" s="193" t="s">
        <v>307</v>
      </c>
      <c r="O28" s="193" t="s">
        <v>307</v>
      </c>
      <c r="P28" s="193"/>
      <c r="Q28" s="193"/>
      <c r="R28" s="193"/>
      <c r="S28" s="193"/>
      <c r="T28" s="193"/>
      <c r="U28" s="193" t="s">
        <v>307</v>
      </c>
      <c r="V28" s="193" t="s">
        <v>307</v>
      </c>
      <c r="W28" s="193"/>
      <c r="X28" s="193"/>
      <c r="Y28" s="193"/>
      <c r="Z28" s="193"/>
      <c r="AA28" s="193"/>
      <c r="AB28" s="193" t="s">
        <v>307</v>
      </c>
      <c r="AC28" s="193" t="s">
        <v>307</v>
      </c>
      <c r="AD28" s="193"/>
      <c r="AE28" s="193"/>
      <c r="AF28" s="193"/>
      <c r="AG28" s="193"/>
      <c r="AH28" s="184">
        <f>IF(C24="","",COUNTIF(C28:AG28,"○"))</f>
        <v>6</v>
      </c>
      <c r="AI28" s="193">
        <f>IF(C24="","",31-COUNTIF(C26:AG26,"")-COUNTIF(C26:AG26,"休")-COUNTIF(C28:AH28,"/"))</f>
        <v>25</v>
      </c>
      <c r="AJ28" s="194">
        <f>IF(C24="","",IFERROR(AH28/AI28,""))</f>
        <v>0.24</v>
      </c>
      <c r="AK28" s="295" t="str" cm="1">
        <f t="array" ref="AK28">_xlfn.IFS(OR(C24="",AI28=0),"",
      COUNTIFS(C26:AG26,"日",C28:AG28,"")+COUNTIFS(C26:AG26,"日",C28:AG28,"○")+COUNTIFS(C26:AG26,"土",C28:AG28,"")+COUNTIFS(C26:AG26,"土",C28:AG28,"○")&lt;=COUNTIF(C28:AG28,"○"),"○",
        AH28/AI28&gt;=2/7,"○",
         TRUE,"NG")</f>
        <v>○</v>
      </c>
      <c r="AM28" s="184">
        <f>IF(C24="","",AM21+AH28)</f>
        <v>6</v>
      </c>
      <c r="AN28" s="193">
        <f>IF(C24="","",AN21+AI28)</f>
        <v>25</v>
      </c>
      <c r="AO28" s="194">
        <f>IFERROR(AM28/AN28,"")</f>
        <v>0.24</v>
      </c>
      <c r="AP28" s="301" t="str">
        <f>IF(C24="","",IF(C31="",IF(AM28/AN28&gt;=2/7,"OK","NG"),"-"))</f>
        <v>-</v>
      </c>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196"/>
    </row>
    <row r="29" spans="2:69" s="195" customFormat="1" ht="15" customHeight="1" thickBot="1">
      <c r="B29" s="197" t="str">
        <f>IF(C24="","","実施")</f>
        <v>実施</v>
      </c>
      <c r="C29" s="198" t="s">
        <v>306</v>
      </c>
      <c r="D29" s="198" t="s">
        <v>306</v>
      </c>
      <c r="E29" s="198" t="s">
        <v>306</v>
      </c>
      <c r="F29" s="198" t="s">
        <v>306</v>
      </c>
      <c r="G29" s="198" t="s">
        <v>306</v>
      </c>
      <c r="H29" s="198" t="s">
        <v>306</v>
      </c>
      <c r="I29" s="198"/>
      <c r="J29" s="198"/>
      <c r="K29" s="198"/>
      <c r="L29" s="198"/>
      <c r="M29" s="198"/>
      <c r="N29" s="198" t="s">
        <v>308</v>
      </c>
      <c r="O29" s="198" t="s">
        <v>308</v>
      </c>
      <c r="P29" s="198"/>
      <c r="Q29" s="198"/>
      <c r="R29" s="198"/>
      <c r="S29" s="198"/>
      <c r="T29" s="198"/>
      <c r="U29" s="198" t="s">
        <v>308</v>
      </c>
      <c r="V29" s="198" t="s">
        <v>308</v>
      </c>
      <c r="W29" s="198"/>
      <c r="X29" s="198"/>
      <c r="Y29" s="198"/>
      <c r="Z29" s="198"/>
      <c r="AA29" s="198"/>
      <c r="AB29" s="198" t="s">
        <v>308</v>
      </c>
      <c r="AC29" s="198" t="s">
        <v>308</v>
      </c>
      <c r="AD29" s="198"/>
      <c r="AE29" s="198"/>
      <c r="AF29" s="198"/>
      <c r="AG29" s="198"/>
      <c r="AH29" s="197">
        <f>IF(C24="","",COUNTIF(C29:AG29,"●"))</f>
        <v>6</v>
      </c>
      <c r="AI29" s="198">
        <f>IF(C24="","",31-COUNTIF(C26:AG26,"")-COUNTIF(C26:AG26,"休")-COUNTIF(C29:AH29,"/"))</f>
        <v>25</v>
      </c>
      <c r="AJ29" s="199">
        <f>IF(C24="","",IFERROR(AH29/AI29,""))</f>
        <v>0.24</v>
      </c>
      <c r="AK29" s="298" t="str" cm="1">
        <f t="array" ref="AK29">_xlfn.IFS(OR(C24="",AI29=0),"",
      COUNTIFS(C26:AG26,"日",C29:AG29,"")+COUNTIFS(C26:AG26,"日",C29:AG29,"●")+COUNTIFS(C26:AG26,"土",C29:AG29,"")+COUNTIFS(C26:AG26,"土",C29:AG29,"●")&lt;=COUNTIF(C29:AG29,"●"),"○",
        AH29/AI29&gt;=2/7,"○",
         TRUE,"NG")</f>
        <v>○</v>
      </c>
      <c r="AM29" s="197">
        <f>IF(C24="","",AM22+AH29)</f>
        <v>6</v>
      </c>
      <c r="AN29" s="198">
        <f>IF(C24="","",AN22+AI29)</f>
        <v>25</v>
      </c>
      <c r="AO29" s="199">
        <f>IFERROR(AM29/AN29,"")</f>
        <v>0.24</v>
      </c>
      <c r="AP29" s="302" t="str">
        <f>IF(C24="","",IF(C31="",IF(AM29/AN29&gt;=2/7,"OK","NG"),"-"))</f>
        <v>-</v>
      </c>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188"/>
    </row>
    <row r="30" spans="2:69" ht="18" customHeight="1" thickBot="1">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200"/>
    </row>
    <row r="31" spans="2:69" ht="16.899999999999999" customHeight="1">
      <c r="B31" s="183" t="str">
        <f>IF(C31="","","月")</f>
        <v>月</v>
      </c>
      <c r="C31" s="689">
        <f>IFERROR(IF(EOMONTH(C24,0)+1&gt;$L$5,"",EOMONTH(C24,0)+1),"")</f>
        <v>45597</v>
      </c>
      <c r="D31" s="690"/>
      <c r="E31" s="690"/>
      <c r="F31" s="690"/>
      <c r="G31" s="690"/>
      <c r="H31" s="690"/>
      <c r="I31" s="690"/>
      <c r="J31" s="690"/>
      <c r="K31" s="690"/>
      <c r="L31" s="690"/>
      <c r="M31" s="690"/>
      <c r="N31" s="690"/>
      <c r="O31" s="690"/>
      <c r="P31" s="690"/>
      <c r="Q31" s="690"/>
      <c r="R31" s="690"/>
      <c r="S31" s="690"/>
      <c r="T31" s="690"/>
      <c r="U31" s="690"/>
      <c r="V31" s="690"/>
      <c r="W31" s="690"/>
      <c r="X31" s="690"/>
      <c r="Y31" s="690"/>
      <c r="Z31" s="690"/>
      <c r="AA31" s="690"/>
      <c r="AB31" s="690"/>
      <c r="AC31" s="690"/>
      <c r="AD31" s="690"/>
      <c r="AE31" s="690"/>
      <c r="AF31" s="690"/>
      <c r="AG31" s="690"/>
      <c r="AH31" s="691" t="str">
        <f>IF(C31="","","月単位")</f>
        <v>月単位</v>
      </c>
      <c r="AI31" s="692"/>
      <c r="AJ31" s="692"/>
      <c r="AK31" s="693"/>
      <c r="AL31" s="694"/>
      <c r="AM31" s="706" t="str">
        <f>IF(C31="","","累計")</f>
        <v>累計</v>
      </c>
      <c r="AN31" s="707"/>
      <c r="AO31" s="707"/>
      <c r="AP31" s="708"/>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row>
    <row r="32" spans="2:69" ht="15" customHeight="1">
      <c r="B32" s="184" t="str">
        <f>IF(C31="","","日")</f>
        <v>日</v>
      </c>
      <c r="C32" s="185" cm="1">
        <f t="array" ref="C32">_xlfn.IFS($C31="","",
  $C31+COLUMN(C32)-COLUMN($B32)-1&gt;$L$5,"",
   $C31+COLUMN(C32)-COLUMN($B32)-1&gt;=EOMONTH($C31,0)+1,"",
    TRUE,$C31+COLUMN(C32)-COLUMN($B32)-1)</f>
        <v>45597</v>
      </c>
      <c r="D32" s="185" cm="1">
        <f t="array" ref="D32">_xlfn.IFS($C31="","",
  $C31+COLUMN(D32)-COLUMN($B32)-1&gt;$L$5,"",
   $C31+COLUMN(D32)-COLUMN($B32)-1&gt;=EOMONTH($C31,0)+1,"",
    TRUE,$C31+COLUMN(D32)-COLUMN($B32)-1)</f>
        <v>45598</v>
      </c>
      <c r="E32" s="185" cm="1">
        <f t="array" ref="E32">_xlfn.IFS($C31="","",
  $C31+COLUMN(E32)-COLUMN($B32)-1&gt;$L$5,"",
   $C31+COLUMN(E32)-COLUMN($B32)-1&gt;=EOMONTH($C31,0)+1,"",
    TRUE,$C31+COLUMN(E32)-COLUMN($B32)-1)</f>
        <v>45599</v>
      </c>
      <c r="F32" s="185" cm="1">
        <f t="array" ref="F32">_xlfn.IFS($C31="","",
  $C31+COLUMN(F32)-COLUMN($B32)-1&gt;$L$5,"",
   $C31+COLUMN(F32)-COLUMN($B32)-1&gt;=EOMONTH($C31,0)+1,"",
    TRUE,$C31+COLUMN(F32)-COLUMN($B32)-1)</f>
        <v>45600</v>
      </c>
      <c r="G32" s="185" cm="1">
        <f t="array" ref="G32">_xlfn.IFS($C31="","",
  $C31+COLUMN(G32)-COLUMN($B32)-1&gt;$L$5,"",
   $C31+COLUMN(G32)-COLUMN($B32)-1&gt;=EOMONTH($C31,0)+1,"",
    TRUE,$C31+COLUMN(G32)-COLUMN($B32)-1)</f>
        <v>45601</v>
      </c>
      <c r="H32" s="185" cm="1">
        <f t="array" ref="H32">_xlfn.IFS($C31="","",
  $C31+COLUMN(H32)-COLUMN($B32)-1&gt;$L$5,"",
   $C31+COLUMN(H32)-COLUMN($B32)-1&gt;=EOMONTH($C31,0)+1,"",
    TRUE,$C31+COLUMN(H32)-COLUMN($B32)-1)</f>
        <v>45602</v>
      </c>
      <c r="I32" s="185" cm="1">
        <f t="array" ref="I32">_xlfn.IFS($C31="","",
  $C31+COLUMN(I32)-COLUMN($B32)-1&gt;$L$5,"",
   $C31+COLUMN(I32)-COLUMN($B32)-1&gt;=EOMONTH($C31,0)+1,"",
    TRUE,$C31+COLUMN(I32)-COLUMN($B32)-1)</f>
        <v>45603</v>
      </c>
      <c r="J32" s="185" cm="1">
        <f t="array" ref="J32">_xlfn.IFS($C31="","",
  $C31+COLUMN(J32)-COLUMN($B32)-1&gt;$L$5,"",
   $C31+COLUMN(J32)-COLUMN($B32)-1&gt;=EOMONTH($C31,0)+1,"",
    TRUE,$C31+COLUMN(J32)-COLUMN($B32)-1)</f>
        <v>45604</v>
      </c>
      <c r="K32" s="185" cm="1">
        <f t="array" ref="K32">_xlfn.IFS($C31="","",
  $C31+COLUMN(K32)-COLUMN($B32)-1&gt;$L$5,"",
   $C31+COLUMN(K32)-COLUMN($B32)-1&gt;=EOMONTH($C31,0)+1,"",
    TRUE,$C31+COLUMN(K32)-COLUMN($B32)-1)</f>
        <v>45605</v>
      </c>
      <c r="L32" s="185" cm="1">
        <f t="array" ref="L32">_xlfn.IFS($C31="","",
  $C31+COLUMN(L32)-COLUMN($B32)-1&gt;$L$5,"",
   $C31+COLUMN(L32)-COLUMN($B32)-1&gt;=EOMONTH($C31,0)+1,"",
    TRUE,$C31+COLUMN(L32)-COLUMN($B32)-1)</f>
        <v>45606</v>
      </c>
      <c r="M32" s="185" cm="1">
        <f t="array" ref="M32">_xlfn.IFS($C31="","",
  $C31+COLUMN(M32)-COLUMN($B32)-1&gt;$L$5,"",
   $C31+COLUMN(M32)-COLUMN($B32)-1&gt;=EOMONTH($C31,0)+1,"",
    TRUE,$C31+COLUMN(M32)-COLUMN($B32)-1)</f>
        <v>45607</v>
      </c>
      <c r="N32" s="185" cm="1">
        <f t="array" ref="N32">_xlfn.IFS($C31="","",
  $C31+COLUMN(N32)-COLUMN($B32)-1&gt;$L$5,"",
   $C31+COLUMN(N32)-COLUMN($B32)-1&gt;=EOMONTH($C31,0)+1,"",
    TRUE,$C31+COLUMN(N32)-COLUMN($B32)-1)</f>
        <v>45608</v>
      </c>
      <c r="O32" s="185" cm="1">
        <f t="array" ref="O32">_xlfn.IFS($C31="","",
  $C31+COLUMN(O32)-COLUMN($B32)-1&gt;$L$5,"",
   $C31+COLUMN(O32)-COLUMN($B32)-1&gt;=EOMONTH($C31,0)+1,"",
    TRUE,$C31+COLUMN(O32)-COLUMN($B32)-1)</f>
        <v>45609</v>
      </c>
      <c r="P32" s="185" cm="1">
        <f t="array" ref="P32">_xlfn.IFS($C31="","",
  $C31+COLUMN(P32)-COLUMN($B32)-1&gt;$L$5,"",
   $C31+COLUMN(P32)-COLUMN($B32)-1&gt;=EOMONTH($C31,0)+1,"",
    TRUE,$C31+COLUMN(P32)-COLUMN($B32)-1)</f>
        <v>45610</v>
      </c>
      <c r="Q32" s="185" cm="1">
        <f t="array" ref="Q32">_xlfn.IFS($C31="","",
  $C31+COLUMN(Q32)-COLUMN($B32)-1&gt;$L$5,"",
   $C31+COLUMN(Q32)-COLUMN($B32)-1&gt;=EOMONTH($C31,0)+1,"",
    TRUE,$C31+COLUMN(Q32)-COLUMN($B32)-1)</f>
        <v>45611</v>
      </c>
      <c r="R32" s="185" cm="1">
        <f t="array" ref="R32">_xlfn.IFS($C31="","",
  $C31+COLUMN(R32)-COLUMN($B32)-1&gt;$L$5,"",
   $C31+COLUMN(R32)-COLUMN($B32)-1&gt;=EOMONTH($C31,0)+1,"",
    TRUE,$C31+COLUMN(R32)-COLUMN($B32)-1)</f>
        <v>45612</v>
      </c>
      <c r="S32" s="185" cm="1">
        <f t="array" ref="S32">_xlfn.IFS($C31="","",
  $C31+COLUMN(S32)-COLUMN($B32)-1&gt;$L$5,"",
   $C31+COLUMN(S32)-COLUMN($B32)-1&gt;=EOMONTH($C31,0)+1,"",
    TRUE,$C31+COLUMN(S32)-COLUMN($B32)-1)</f>
        <v>45613</v>
      </c>
      <c r="T32" s="185" cm="1">
        <f t="array" ref="T32">_xlfn.IFS($C31="","",
  $C31+COLUMN(T32)-COLUMN($B32)-1&gt;$L$5,"",
   $C31+COLUMN(T32)-COLUMN($B32)-1&gt;=EOMONTH($C31,0)+1,"",
    TRUE,$C31+COLUMN(T32)-COLUMN($B32)-1)</f>
        <v>45614</v>
      </c>
      <c r="U32" s="185" cm="1">
        <f t="array" ref="U32">_xlfn.IFS($C31="","",
  $C31+COLUMN(U32)-COLUMN($B32)-1&gt;$L$5,"",
   $C31+COLUMN(U32)-COLUMN($B32)-1&gt;=EOMONTH($C31,0)+1,"",
    TRUE,$C31+COLUMN(U32)-COLUMN($B32)-1)</f>
        <v>45615</v>
      </c>
      <c r="V32" s="185" cm="1">
        <f t="array" ref="V32">_xlfn.IFS($C31="","",
  $C31+COLUMN(V32)-COLUMN($B32)-1&gt;$L$5,"",
   $C31+COLUMN(V32)-COLUMN($B32)-1&gt;=EOMONTH($C31,0)+1,"",
    TRUE,$C31+COLUMN(V32)-COLUMN($B32)-1)</f>
        <v>45616</v>
      </c>
      <c r="W32" s="185" cm="1">
        <f t="array" ref="W32">_xlfn.IFS($C31="","",
  $C31+COLUMN(W32)-COLUMN($B32)-1&gt;$L$5,"",
   $C31+COLUMN(W32)-COLUMN($B32)-1&gt;=EOMONTH($C31,0)+1,"",
    TRUE,$C31+COLUMN(W32)-COLUMN($B32)-1)</f>
        <v>45617</v>
      </c>
      <c r="X32" s="185" cm="1">
        <f t="array" ref="X32">_xlfn.IFS($C31="","",
  $C31+COLUMN(X32)-COLUMN($B32)-1&gt;$L$5,"",
   $C31+COLUMN(X32)-COLUMN($B32)-1&gt;=EOMONTH($C31,0)+1,"",
    TRUE,$C31+COLUMN(X32)-COLUMN($B32)-1)</f>
        <v>45618</v>
      </c>
      <c r="Y32" s="185" cm="1">
        <f t="array" ref="Y32">_xlfn.IFS($C31="","",
  $C31+COLUMN(Y32)-COLUMN($B32)-1&gt;$L$5,"",
   $C31+COLUMN(Y32)-COLUMN($B32)-1&gt;=EOMONTH($C31,0)+1,"",
    TRUE,$C31+COLUMN(Y32)-COLUMN($B32)-1)</f>
        <v>45619</v>
      </c>
      <c r="Z32" s="185" cm="1">
        <f t="array" ref="Z32">_xlfn.IFS($C31="","",
  $C31+COLUMN(Z32)-COLUMN($B32)-1&gt;$L$5,"",
   $C31+COLUMN(Z32)-COLUMN($B32)-1&gt;=EOMONTH($C31,0)+1,"",
    TRUE,$C31+COLUMN(Z32)-COLUMN($B32)-1)</f>
        <v>45620</v>
      </c>
      <c r="AA32" s="185" cm="1">
        <f t="array" ref="AA32">_xlfn.IFS($C31="","",
  $C31+COLUMN(AA32)-COLUMN($B32)-1&gt;$L$5,"",
   $C31+COLUMN(AA32)-COLUMN($B32)-1&gt;=EOMONTH($C31,0)+1,"",
    TRUE,$C31+COLUMN(AA32)-COLUMN($B32)-1)</f>
        <v>45621</v>
      </c>
      <c r="AB32" s="185" cm="1">
        <f t="array" ref="AB32">_xlfn.IFS($C31="","",
  $C31+COLUMN(AB32)-COLUMN($B32)-1&gt;$L$5,"",
   $C31+COLUMN(AB32)-COLUMN($B32)-1&gt;=EOMONTH($C31,0)+1,"",
    TRUE,$C31+COLUMN(AB32)-COLUMN($B32)-1)</f>
        <v>45622</v>
      </c>
      <c r="AC32" s="185" cm="1">
        <f t="array" ref="AC32">_xlfn.IFS($C31="","",
  $C31+COLUMN(AC32)-COLUMN($B32)-1&gt;$L$5,"",
   $C31+COLUMN(AC32)-COLUMN($B32)-1&gt;=EOMONTH($C31,0)+1,"",
    TRUE,$C31+COLUMN(AC32)-COLUMN($B32)-1)</f>
        <v>45623</v>
      </c>
      <c r="AD32" s="185" cm="1">
        <f t="array" ref="AD32">_xlfn.IFS($C31="","",
  $C31+COLUMN(AD32)-COLUMN($B32)-1&gt;$L$5,"",
   $C31+COLUMN(AD32)-COLUMN($B32)-1&gt;=EOMONTH($C31,0)+1,"",
    TRUE,$C31+COLUMN(AD32)-COLUMN($B32)-1)</f>
        <v>45624</v>
      </c>
      <c r="AE32" s="185" cm="1">
        <f t="array" ref="AE32">_xlfn.IFS($C31="","",
  $C31+COLUMN(AE32)-COLUMN($B32)-1&gt;$L$5,"",
   $C31+COLUMN(AE32)-COLUMN($B32)-1&gt;=EOMONTH($C31,0)+1,"",
    TRUE,$C31+COLUMN(AE32)-COLUMN($B32)-1)</f>
        <v>45625</v>
      </c>
      <c r="AF32" s="185" cm="1">
        <f t="array" ref="AF32">_xlfn.IFS($C31="","",
  $C31+COLUMN(AF32)-COLUMN($B32)-1&gt;$L$5,"",
   $C31+COLUMN(AF32)-COLUMN($B32)-1&gt;=EOMONTH($C31,0)+1,"",
    TRUE,$C31+COLUMN(AF32)-COLUMN($B32)-1)</f>
        <v>45626</v>
      </c>
      <c r="AG32" s="186" t="str" cm="1">
        <f t="array" ref="AG32">_xlfn.IFS($C31="","",
  $C31+COLUMN(AG32)-COLUMN($B32)-1&gt;$L$5,"",
   $C31+COLUMN(AG32)-COLUMN($B32)-1&gt;=EOMONTH($C31,0)+1,"",
    TRUE,$C31+COLUMN(AG32)-COLUMN($B32)-1)</f>
        <v/>
      </c>
      <c r="AH32" s="709" t="str">
        <f>IF(C31="","","閉所日数計")</f>
        <v>閉所日数計</v>
      </c>
      <c r="AI32" s="710" t="str">
        <f>IF(C31="","","対象日数計")</f>
        <v>対象日数計</v>
      </c>
      <c r="AJ32" s="710" t="str">
        <f>IF(C31="","","現場閉所率")</f>
        <v>現場閉所率</v>
      </c>
      <c r="AK32" s="711" t="str">
        <f>IF(C31="","","達成状況")</f>
        <v>達成状況</v>
      </c>
      <c r="AL32" s="695"/>
      <c r="AM32" s="696" t="str">
        <f>IF(C31="","","閉所日数計")</f>
        <v>閉所日数計</v>
      </c>
      <c r="AN32" s="699" t="str">
        <f>IF(C31="","","対象日数計")</f>
        <v>対象日数計</v>
      </c>
      <c r="AO32" s="699" t="str">
        <f>IF(C31="","","現場閉所率")</f>
        <v>現場閉所率</v>
      </c>
      <c r="AP32" s="712" t="str" cm="1">
        <f t="array" ref="AP32">_xlfn.IFS(C31="","",C38="","達成状況",TRUE,"-")</f>
        <v>-</v>
      </c>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row>
    <row r="33" spans="2:69" ht="15" customHeight="1">
      <c r="B33" s="184" t="str">
        <f>IF(C31="","","曜日")</f>
        <v>曜日</v>
      </c>
      <c r="C33" s="187" t="str" cm="1">
        <f t="array" ref="C33">_xlfn.IFS(C32="","",COUNTIF(休み,C32)&gt;0,"休",OR(WEEKDAY(C32)=1,WEEKDAY(C32)=7),TEXT(C32,"aaa"),COUNTIF(祝日,C32)&gt;0,"祝",TRUE,TEXT(C32,"aaa"))</f>
        <v>金</v>
      </c>
      <c r="D33" s="187" t="str" cm="1">
        <f t="array" ref="D33">_xlfn.IFS(D32="","",COUNTIF(休み,D32)&gt;0,"休",OR(WEEKDAY(D32)=1,WEEKDAY(D32)=7),TEXT(D32,"aaa"),COUNTIF(祝日,D32)&gt;0,"祝",TRUE,TEXT(D32,"aaa"))</f>
        <v>土</v>
      </c>
      <c r="E33" s="187" t="str" cm="1">
        <f t="array" ref="E33">_xlfn.IFS(E32="","",COUNTIF(休み,E32)&gt;0,"休",OR(WEEKDAY(E32)=1,WEEKDAY(E32)=7),TEXT(E32,"aaa"),COUNTIF(祝日,E32)&gt;0,"祝",TRUE,TEXT(E32,"aaa"))</f>
        <v>日</v>
      </c>
      <c r="F33" s="187" t="str" cm="1">
        <f t="array" ref="F33">_xlfn.IFS(F32="","",COUNTIF(休み,F32)&gt;0,"休",OR(WEEKDAY(F32)=1,WEEKDAY(F32)=7),TEXT(F32,"aaa"),COUNTIF(祝日,F32)&gt;0,"祝",TRUE,TEXT(F32,"aaa"))</f>
        <v>祝</v>
      </c>
      <c r="G33" s="187" t="str" cm="1">
        <f t="array" ref="G33">_xlfn.IFS(G32="","",COUNTIF(休み,G32)&gt;0,"休",OR(WEEKDAY(G32)=1,WEEKDAY(G32)=7),TEXT(G32,"aaa"),COUNTIF(祝日,G32)&gt;0,"祝",TRUE,TEXT(G32,"aaa"))</f>
        <v>火</v>
      </c>
      <c r="H33" s="187" t="str" cm="1">
        <f t="array" ref="H33">_xlfn.IFS(H32="","",COUNTIF(休み,H32)&gt;0,"休",OR(WEEKDAY(H32)=1,WEEKDAY(H32)=7),TEXT(H32,"aaa"),COUNTIF(祝日,H32)&gt;0,"祝",TRUE,TEXT(H32,"aaa"))</f>
        <v>水</v>
      </c>
      <c r="I33" s="187" t="str" cm="1">
        <f t="array" ref="I33">_xlfn.IFS(I32="","",COUNTIF(休み,I32)&gt;0,"休",OR(WEEKDAY(I32)=1,WEEKDAY(I32)=7),TEXT(I32,"aaa"),COUNTIF(祝日,I32)&gt;0,"祝",TRUE,TEXT(I32,"aaa"))</f>
        <v>木</v>
      </c>
      <c r="J33" s="187" t="str" cm="1">
        <f t="array" ref="J33">_xlfn.IFS(J32="","",COUNTIF(休み,J32)&gt;0,"休",OR(WEEKDAY(J32)=1,WEEKDAY(J32)=7),TEXT(J32,"aaa"),COUNTIF(祝日,J32)&gt;0,"祝",TRUE,TEXT(J32,"aaa"))</f>
        <v>金</v>
      </c>
      <c r="K33" s="187" t="str" cm="1">
        <f t="array" ref="K33">_xlfn.IFS(K32="","",COUNTIF(休み,K32)&gt;0,"休",OR(WEEKDAY(K32)=1,WEEKDAY(K32)=7),TEXT(K32,"aaa"),COUNTIF(祝日,K32)&gt;0,"祝",TRUE,TEXT(K32,"aaa"))</f>
        <v>土</v>
      </c>
      <c r="L33" s="187" t="str" cm="1">
        <f t="array" ref="L33">_xlfn.IFS(L32="","",COUNTIF(休み,L32)&gt;0,"休",OR(WEEKDAY(L32)=1,WEEKDAY(L32)=7),TEXT(L32,"aaa"),COUNTIF(祝日,L32)&gt;0,"祝",TRUE,TEXT(L32,"aaa"))</f>
        <v>日</v>
      </c>
      <c r="M33" s="187" t="str" cm="1">
        <f t="array" ref="M33">_xlfn.IFS(M32="","",COUNTIF(休み,M32)&gt;0,"休",OR(WEEKDAY(M32)=1,WEEKDAY(M32)=7),TEXT(M32,"aaa"),COUNTIF(祝日,M32)&gt;0,"祝",TRUE,TEXT(M32,"aaa"))</f>
        <v>月</v>
      </c>
      <c r="N33" s="187" t="str" cm="1">
        <f t="array" ref="N33">_xlfn.IFS(N32="","",COUNTIF(休み,N32)&gt;0,"休",OR(WEEKDAY(N32)=1,WEEKDAY(N32)=7),TEXT(N32,"aaa"),COUNTIF(祝日,N32)&gt;0,"祝",TRUE,TEXT(N32,"aaa"))</f>
        <v>火</v>
      </c>
      <c r="O33" s="187" t="str" cm="1">
        <f t="array" ref="O33">_xlfn.IFS(O32="","",COUNTIF(休み,O32)&gt;0,"休",OR(WEEKDAY(O32)=1,WEEKDAY(O32)=7),TEXT(O32,"aaa"),COUNTIF(祝日,O32)&gt;0,"祝",TRUE,TEXT(O32,"aaa"))</f>
        <v>水</v>
      </c>
      <c r="P33" s="187" t="str" cm="1">
        <f t="array" ref="P33">_xlfn.IFS(P32="","",COUNTIF(休み,P32)&gt;0,"休",OR(WEEKDAY(P32)=1,WEEKDAY(P32)=7),TEXT(P32,"aaa"),COUNTIF(祝日,P32)&gt;0,"祝",TRUE,TEXT(P32,"aaa"))</f>
        <v>木</v>
      </c>
      <c r="Q33" s="187" t="str" cm="1">
        <f t="array" ref="Q33">_xlfn.IFS(Q32="","",COUNTIF(休み,Q32)&gt;0,"休",OR(WEEKDAY(Q32)=1,WEEKDAY(Q32)=7),TEXT(Q32,"aaa"),COUNTIF(祝日,Q32)&gt;0,"祝",TRUE,TEXT(Q32,"aaa"))</f>
        <v>金</v>
      </c>
      <c r="R33" s="187" t="str" cm="1">
        <f t="array" ref="R33">_xlfn.IFS(R32="","",COUNTIF(休み,R32)&gt;0,"休",OR(WEEKDAY(R32)=1,WEEKDAY(R32)=7),TEXT(R32,"aaa"),COUNTIF(祝日,R32)&gt;0,"祝",TRUE,TEXT(R32,"aaa"))</f>
        <v>土</v>
      </c>
      <c r="S33" s="187" t="str" cm="1">
        <f t="array" ref="S33">_xlfn.IFS(S32="","",COUNTIF(休み,S32)&gt;0,"休",OR(WEEKDAY(S32)=1,WEEKDAY(S32)=7),TEXT(S32,"aaa"),COUNTIF(祝日,S32)&gt;0,"祝",TRUE,TEXT(S32,"aaa"))</f>
        <v>日</v>
      </c>
      <c r="T33" s="187" t="str" cm="1">
        <f t="array" ref="T33">_xlfn.IFS(T32="","",COUNTIF(休み,T32)&gt;0,"休",OR(WEEKDAY(T32)=1,WEEKDAY(T32)=7),TEXT(T32,"aaa"),COUNTIF(祝日,T32)&gt;0,"祝",TRUE,TEXT(T32,"aaa"))</f>
        <v>月</v>
      </c>
      <c r="U33" s="187" t="str" cm="1">
        <f t="array" ref="U33">_xlfn.IFS(U32="","",COUNTIF(休み,U32)&gt;0,"休",OR(WEEKDAY(U32)=1,WEEKDAY(U32)=7),TEXT(U32,"aaa"),COUNTIF(祝日,U32)&gt;0,"祝",TRUE,TEXT(U32,"aaa"))</f>
        <v>火</v>
      </c>
      <c r="V33" s="187" t="str" cm="1">
        <f t="array" ref="V33">_xlfn.IFS(V32="","",COUNTIF(休み,V32)&gt;0,"休",OR(WEEKDAY(V32)=1,WEEKDAY(V32)=7),TEXT(V32,"aaa"),COUNTIF(祝日,V32)&gt;0,"祝",TRUE,TEXT(V32,"aaa"))</f>
        <v>水</v>
      </c>
      <c r="W33" s="187" t="str" cm="1">
        <f t="array" ref="W33">_xlfn.IFS(W32="","",COUNTIF(休み,W32)&gt;0,"休",OR(WEEKDAY(W32)=1,WEEKDAY(W32)=7),TEXT(W32,"aaa"),COUNTIF(祝日,W32)&gt;0,"祝",TRUE,TEXT(W32,"aaa"))</f>
        <v>木</v>
      </c>
      <c r="X33" s="187" t="str" cm="1">
        <f t="array" ref="X33">_xlfn.IFS(X32="","",COUNTIF(休み,X32)&gt;0,"休",OR(WEEKDAY(X32)=1,WEEKDAY(X32)=7),TEXT(X32,"aaa"),COUNTIF(祝日,X32)&gt;0,"祝",TRUE,TEXT(X32,"aaa"))</f>
        <v>金</v>
      </c>
      <c r="Y33" s="187" t="str" cm="1">
        <f t="array" ref="Y33">_xlfn.IFS(Y32="","",COUNTIF(休み,Y32)&gt;0,"休",OR(WEEKDAY(Y32)=1,WEEKDAY(Y32)=7),TEXT(Y32,"aaa"),COUNTIF(祝日,Y32)&gt;0,"祝",TRUE,TEXT(Y32,"aaa"))</f>
        <v>土</v>
      </c>
      <c r="Z33" s="187" t="str" cm="1">
        <f t="array" ref="Z33">_xlfn.IFS(Z32="","",COUNTIF(休み,Z32)&gt;0,"休",OR(WEEKDAY(Z32)=1,WEEKDAY(Z32)=7),TEXT(Z32,"aaa"),COUNTIF(祝日,Z32)&gt;0,"祝",TRUE,TEXT(Z32,"aaa"))</f>
        <v>日</v>
      </c>
      <c r="AA33" s="187" t="str" cm="1">
        <f t="array" ref="AA33">_xlfn.IFS(AA32="","",COUNTIF(休み,AA32)&gt;0,"休",OR(WEEKDAY(AA32)=1,WEEKDAY(AA32)=7),TEXT(AA32,"aaa"),COUNTIF(祝日,AA32)&gt;0,"祝",TRUE,TEXT(AA32,"aaa"))</f>
        <v>月</v>
      </c>
      <c r="AB33" s="187" t="str" cm="1">
        <f t="array" ref="AB33">_xlfn.IFS(AB32="","",COUNTIF(休み,AB32)&gt;0,"休",OR(WEEKDAY(AB32)=1,WEEKDAY(AB32)=7),TEXT(AB32,"aaa"),COUNTIF(祝日,AB32)&gt;0,"祝",TRUE,TEXT(AB32,"aaa"))</f>
        <v>火</v>
      </c>
      <c r="AC33" s="187" t="str" cm="1">
        <f t="array" ref="AC33">_xlfn.IFS(AC32="","",COUNTIF(休み,AC32)&gt;0,"休",OR(WEEKDAY(AC32)=1,WEEKDAY(AC32)=7),TEXT(AC32,"aaa"),COUNTIF(祝日,AC32)&gt;0,"祝",TRUE,TEXT(AC32,"aaa"))</f>
        <v>水</v>
      </c>
      <c r="AD33" s="187" t="str" cm="1">
        <f t="array" ref="AD33">_xlfn.IFS(AD32="","",COUNTIF(休み,AD32)&gt;0,"休",OR(WEEKDAY(AD32)=1,WEEKDAY(AD32)=7),TEXT(AD32,"aaa"),COUNTIF(祝日,AD32)&gt;0,"祝",TRUE,TEXT(AD32,"aaa"))</f>
        <v>木</v>
      </c>
      <c r="AE33" s="187" t="str" cm="1">
        <f t="array" ref="AE33">_xlfn.IFS(AE32="","",COUNTIF(休み,AE32)&gt;0,"休",OR(WEEKDAY(AE32)=1,WEEKDAY(AE32)=7),TEXT(AE32,"aaa"),COUNTIF(祝日,AE32)&gt;0,"祝",TRUE,TEXT(AE32,"aaa"))</f>
        <v>金</v>
      </c>
      <c r="AF33" s="187" t="str" cm="1">
        <f t="array" ref="AF33">_xlfn.IFS(AF32="","",COUNTIF(休み,AF32)&gt;0,"休",OR(WEEKDAY(AF32)=1,WEEKDAY(AF32)=7),TEXT(AF32,"aaa"),COUNTIF(祝日,AF32)&gt;0,"祝",TRUE,TEXT(AF32,"aaa"))</f>
        <v>土</v>
      </c>
      <c r="AG33" s="187" t="str" cm="1">
        <f t="array" ref="AG33">_xlfn.IFS(AG32="","",COUNTIF(休み,AG32)&gt;0,"休",OR(WEEKDAY(AG32)=1,WEEKDAY(AG32)=7),TEXT(AG32,"aaa"),COUNTIF(祝日,AG32)&gt;0,"祝",TRUE,TEXT(AG32,"aaa"))</f>
        <v/>
      </c>
      <c r="AH33" s="709"/>
      <c r="AI33" s="710"/>
      <c r="AJ33" s="710"/>
      <c r="AK33" s="711"/>
      <c r="AL33" s="695"/>
      <c r="AM33" s="697"/>
      <c r="AN33" s="700"/>
      <c r="AO33" s="700"/>
      <c r="AP33" s="713"/>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188"/>
    </row>
    <row r="34" spans="2:69" s="192" customFormat="1" ht="60" customHeight="1">
      <c r="B34" s="271" t="str">
        <f>IF(C31="","","行事")</f>
        <v>行事</v>
      </c>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90"/>
      <c r="AH34" s="709"/>
      <c r="AI34" s="710"/>
      <c r="AJ34" s="710"/>
      <c r="AK34" s="711"/>
      <c r="AL34" s="695"/>
      <c r="AM34" s="698"/>
      <c r="AN34" s="701"/>
      <c r="AO34" s="701"/>
      <c r="AP34" s="714"/>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191"/>
    </row>
    <row r="35" spans="2:69" s="195" customFormat="1" ht="15" customHeight="1">
      <c r="B35" s="184" t="str">
        <f>IF(C31="","","計画")</f>
        <v>計画</v>
      </c>
      <c r="C35" s="193"/>
      <c r="D35" s="193" t="s">
        <v>307</v>
      </c>
      <c r="E35" s="193" t="s">
        <v>307</v>
      </c>
      <c r="F35" s="193"/>
      <c r="G35" s="193"/>
      <c r="H35" s="193"/>
      <c r="I35" s="193"/>
      <c r="J35" s="193"/>
      <c r="K35" s="193" t="s">
        <v>307</v>
      </c>
      <c r="L35" s="193" t="s">
        <v>307</v>
      </c>
      <c r="M35" s="193"/>
      <c r="N35" s="193"/>
      <c r="O35" s="193"/>
      <c r="P35" s="193"/>
      <c r="Q35" s="193"/>
      <c r="R35" s="193" t="s">
        <v>307</v>
      </c>
      <c r="S35" s="193" t="s">
        <v>307</v>
      </c>
      <c r="T35" s="193"/>
      <c r="U35" s="193"/>
      <c r="V35" s="193"/>
      <c r="W35" s="193"/>
      <c r="X35" s="193"/>
      <c r="Y35" s="193" t="s">
        <v>307</v>
      </c>
      <c r="Z35" s="193" t="s">
        <v>307</v>
      </c>
      <c r="AA35" s="193"/>
      <c r="AB35" s="193"/>
      <c r="AC35" s="193"/>
      <c r="AD35" s="193"/>
      <c r="AE35" s="193"/>
      <c r="AF35" s="193" t="s">
        <v>307</v>
      </c>
      <c r="AG35" s="193"/>
      <c r="AH35" s="184">
        <f>IF(C31="","",COUNTIF(C35:AG35,"○"))</f>
        <v>9</v>
      </c>
      <c r="AI35" s="193">
        <f>IF(C31="","",31-COUNTIF(C33:AG33,"")-COUNTIF(C33:AG33,"休")-COUNTIF(C35:AH35,"/"))</f>
        <v>30</v>
      </c>
      <c r="AJ35" s="194">
        <f>IF(C31="","",IFERROR(AH35/AI35,""))</f>
        <v>0.3</v>
      </c>
      <c r="AK35" s="295" t="str" cm="1">
        <f t="array" ref="AK35">_xlfn.IFS(OR(C31="",AI35=0),"",
      COUNTIFS(C33:AG33,"日",C35:AG35,"")+COUNTIFS(C33:AG33,"日",C35:AG35,"○")+COUNTIFS(C33:AG33,"土",C35:AG35,"")+COUNTIFS(C33:AG33,"土",C35:AG35,"○")&lt;=COUNTIF(C35:AG35,"○"),"○",
        AH35/AI35&gt;=2/7,"○",
         TRUE,"NG")</f>
        <v>○</v>
      </c>
      <c r="AM35" s="184">
        <f>IF(C31="","",AM28+AH35)</f>
        <v>15</v>
      </c>
      <c r="AN35" s="193">
        <f>IF(C31="","",AN28+AI35)</f>
        <v>55</v>
      </c>
      <c r="AO35" s="194">
        <f>IFERROR(AM35/AN35,"")</f>
        <v>0.27272727272727271</v>
      </c>
      <c r="AP35" s="301" t="str">
        <f>IF(C31="","",IF(C38="",IF(AM35/AN35&gt;=2/7,"OK","NG"),"-"))</f>
        <v>-</v>
      </c>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196"/>
    </row>
    <row r="36" spans="2:69" s="195" customFormat="1" ht="15" customHeight="1" thickBot="1">
      <c r="B36" s="197" t="str">
        <f>IF(C31="","","実施")</f>
        <v>実施</v>
      </c>
      <c r="C36" s="198"/>
      <c r="D36" s="198" t="s">
        <v>308</v>
      </c>
      <c r="E36" s="198" t="s">
        <v>308</v>
      </c>
      <c r="F36" s="198"/>
      <c r="G36" s="198"/>
      <c r="H36" s="198"/>
      <c r="I36" s="198"/>
      <c r="J36" s="198"/>
      <c r="K36" s="198" t="s">
        <v>308</v>
      </c>
      <c r="L36" s="198" t="s">
        <v>308</v>
      </c>
      <c r="M36" s="198"/>
      <c r="N36" s="198"/>
      <c r="O36" s="198"/>
      <c r="P36" s="198"/>
      <c r="Q36" s="198"/>
      <c r="R36" s="198" t="s">
        <v>308</v>
      </c>
      <c r="S36" s="198" t="s">
        <v>308</v>
      </c>
      <c r="T36" s="198"/>
      <c r="U36" s="198"/>
      <c r="V36" s="198" t="s">
        <v>308</v>
      </c>
      <c r="W36" s="198"/>
      <c r="X36" s="198"/>
      <c r="Y36" s="198"/>
      <c r="Z36" s="198" t="s">
        <v>308</v>
      </c>
      <c r="AA36" s="198"/>
      <c r="AB36" s="198"/>
      <c r="AC36" s="198"/>
      <c r="AD36" s="198"/>
      <c r="AE36" s="198"/>
      <c r="AF36" s="198" t="s">
        <v>308</v>
      </c>
      <c r="AG36" s="198"/>
      <c r="AH36" s="197">
        <f>IF(C31="","",COUNTIF(C36:AG36,"●"))</f>
        <v>9</v>
      </c>
      <c r="AI36" s="198">
        <f>IF(C31="","",31-COUNTIF(C33:AG33,"")-COUNTIF(C33:AG33,"休")-COUNTIF(C36:AH36,"/"))</f>
        <v>30</v>
      </c>
      <c r="AJ36" s="199">
        <f>IF(C31="","",IFERROR(AH36/AI36,""))</f>
        <v>0.3</v>
      </c>
      <c r="AK36" s="298" t="str" cm="1">
        <f t="array" ref="AK36">_xlfn.IFS(OR(C31="",AI36=0),"",
      COUNTIFS(C33:AG33,"日",C36:AG36,"")+COUNTIFS(C33:AG33,"日",C36:AG36,"●")+COUNTIFS(C33:AG33,"土",C36:AG36,"")+COUNTIFS(C33:AG33,"土",C36:AG36,"●")&lt;=COUNTIF(C36:AG36,"●"),"○",
        AH36/AI36&gt;=2/7,"○",
         TRUE,"NG")</f>
        <v>○</v>
      </c>
      <c r="AM36" s="197">
        <f>IF(C31="","",AM29+AH36)</f>
        <v>15</v>
      </c>
      <c r="AN36" s="198">
        <f>IF(C31="","",AN29+AI36)</f>
        <v>55</v>
      </c>
      <c r="AO36" s="199">
        <f>IFERROR(AM36/AN36,"")</f>
        <v>0.27272727272727271</v>
      </c>
      <c r="AP36" s="302" t="str">
        <f>IF(C31="","",IF(C38="",IF(AM36/AN36&gt;=2/7,"OK","NG"),"-"))</f>
        <v>-</v>
      </c>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188"/>
    </row>
    <row r="37" spans="2:69" ht="18" customHeight="1" thickBot="1">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200"/>
    </row>
    <row r="38" spans="2:69" ht="16.899999999999999" customHeight="1">
      <c r="B38" s="183" t="str">
        <f>IF(C38="","","月")</f>
        <v>月</v>
      </c>
      <c r="C38" s="689">
        <f>IFERROR(IF(EOMONTH(C31,0)+1&gt;$L$5,"",EOMONTH(C31,0)+1),"")</f>
        <v>45627</v>
      </c>
      <c r="D38" s="690"/>
      <c r="E38" s="690"/>
      <c r="F38" s="690"/>
      <c r="G38" s="690"/>
      <c r="H38" s="690"/>
      <c r="I38" s="690"/>
      <c r="J38" s="690"/>
      <c r="K38" s="690"/>
      <c r="L38" s="690"/>
      <c r="M38" s="690"/>
      <c r="N38" s="690"/>
      <c r="O38" s="690"/>
      <c r="P38" s="690"/>
      <c r="Q38" s="690"/>
      <c r="R38" s="690"/>
      <c r="S38" s="690"/>
      <c r="T38" s="690"/>
      <c r="U38" s="690"/>
      <c r="V38" s="690"/>
      <c r="W38" s="690"/>
      <c r="X38" s="690"/>
      <c r="Y38" s="690"/>
      <c r="Z38" s="690"/>
      <c r="AA38" s="690"/>
      <c r="AB38" s="690"/>
      <c r="AC38" s="690"/>
      <c r="AD38" s="690"/>
      <c r="AE38" s="690"/>
      <c r="AF38" s="690"/>
      <c r="AG38" s="690"/>
      <c r="AH38" s="691" t="str">
        <f>IF(C38="","","月単位")</f>
        <v>月単位</v>
      </c>
      <c r="AI38" s="692"/>
      <c r="AJ38" s="692"/>
      <c r="AK38" s="693"/>
      <c r="AL38" s="694"/>
      <c r="AM38" s="706" t="str">
        <f>IF(C38="","","累計")</f>
        <v>累計</v>
      </c>
      <c r="AN38" s="707"/>
      <c r="AO38" s="707"/>
      <c r="AP38" s="708"/>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c r="BM38" s="293"/>
      <c r="BN38" s="293"/>
      <c r="BO38" s="293"/>
      <c r="BP38" s="293"/>
    </row>
    <row r="39" spans="2:69" ht="15" customHeight="1">
      <c r="B39" s="184" t="str">
        <f>IF(C38="","","日")</f>
        <v>日</v>
      </c>
      <c r="C39" s="185" cm="1">
        <f t="array" ref="C39">_xlfn.IFS($C38="","",
  $C38+COLUMN(C39)-COLUMN($B39)-1&gt;$L$5,"",
   $C38+COLUMN(C39)-COLUMN($B39)-1&gt;=EOMONTH($C38,0)+1,"",
    TRUE,$C38+COLUMN(C39)-COLUMN($B39)-1)</f>
        <v>45627</v>
      </c>
      <c r="D39" s="185" cm="1">
        <f t="array" ref="D39">_xlfn.IFS($C38="","",
  $C38+COLUMN(D39)-COLUMN($B39)-1&gt;$L$5,"",
   $C38+COLUMN(D39)-COLUMN($B39)-1&gt;=EOMONTH($C38,0)+1,"",
    TRUE,$C38+COLUMN(D39)-COLUMN($B39)-1)</f>
        <v>45628</v>
      </c>
      <c r="E39" s="185" cm="1">
        <f t="array" ref="E39">_xlfn.IFS($C38="","",
  $C38+COLUMN(E39)-COLUMN($B39)-1&gt;$L$5,"",
   $C38+COLUMN(E39)-COLUMN($B39)-1&gt;=EOMONTH($C38,0)+1,"",
    TRUE,$C38+COLUMN(E39)-COLUMN($B39)-1)</f>
        <v>45629</v>
      </c>
      <c r="F39" s="185" cm="1">
        <f t="array" ref="F39">_xlfn.IFS($C38="","",
  $C38+COLUMN(F39)-COLUMN($B39)-1&gt;$L$5,"",
   $C38+COLUMN(F39)-COLUMN($B39)-1&gt;=EOMONTH($C38,0)+1,"",
    TRUE,$C38+COLUMN(F39)-COLUMN($B39)-1)</f>
        <v>45630</v>
      </c>
      <c r="G39" s="185" cm="1">
        <f t="array" ref="G39">_xlfn.IFS($C38="","",
  $C38+COLUMN(G39)-COLUMN($B39)-1&gt;$L$5,"",
   $C38+COLUMN(G39)-COLUMN($B39)-1&gt;=EOMONTH($C38,0)+1,"",
    TRUE,$C38+COLUMN(G39)-COLUMN($B39)-1)</f>
        <v>45631</v>
      </c>
      <c r="H39" s="185" cm="1">
        <f t="array" ref="H39">_xlfn.IFS($C38="","",
  $C38+COLUMN(H39)-COLUMN($B39)-1&gt;$L$5,"",
   $C38+COLUMN(H39)-COLUMN($B39)-1&gt;=EOMONTH($C38,0)+1,"",
    TRUE,$C38+COLUMN(H39)-COLUMN($B39)-1)</f>
        <v>45632</v>
      </c>
      <c r="I39" s="185" cm="1">
        <f t="array" ref="I39">_xlfn.IFS($C38="","",
  $C38+COLUMN(I39)-COLUMN($B39)-1&gt;$L$5,"",
   $C38+COLUMN(I39)-COLUMN($B39)-1&gt;=EOMONTH($C38,0)+1,"",
    TRUE,$C38+COLUMN(I39)-COLUMN($B39)-1)</f>
        <v>45633</v>
      </c>
      <c r="J39" s="185" cm="1">
        <f t="array" ref="J39">_xlfn.IFS($C38="","",
  $C38+COLUMN(J39)-COLUMN($B39)-1&gt;$L$5,"",
   $C38+COLUMN(J39)-COLUMN($B39)-1&gt;=EOMONTH($C38,0)+1,"",
    TRUE,$C38+COLUMN(J39)-COLUMN($B39)-1)</f>
        <v>45634</v>
      </c>
      <c r="K39" s="185" cm="1">
        <f t="array" ref="K39">_xlfn.IFS($C38="","",
  $C38+COLUMN(K39)-COLUMN($B39)-1&gt;$L$5,"",
   $C38+COLUMN(K39)-COLUMN($B39)-1&gt;=EOMONTH($C38,0)+1,"",
    TRUE,$C38+COLUMN(K39)-COLUMN($B39)-1)</f>
        <v>45635</v>
      </c>
      <c r="L39" s="185" cm="1">
        <f t="array" ref="L39">_xlfn.IFS($C38="","",
  $C38+COLUMN(L39)-COLUMN($B39)-1&gt;$L$5,"",
   $C38+COLUMN(L39)-COLUMN($B39)-1&gt;=EOMONTH($C38,0)+1,"",
    TRUE,$C38+COLUMN(L39)-COLUMN($B39)-1)</f>
        <v>45636</v>
      </c>
      <c r="M39" s="185" cm="1">
        <f t="array" ref="M39">_xlfn.IFS($C38="","",
  $C38+COLUMN(M39)-COLUMN($B39)-1&gt;$L$5,"",
   $C38+COLUMN(M39)-COLUMN($B39)-1&gt;=EOMONTH($C38,0)+1,"",
    TRUE,$C38+COLUMN(M39)-COLUMN($B39)-1)</f>
        <v>45637</v>
      </c>
      <c r="N39" s="185" cm="1">
        <f t="array" ref="N39">_xlfn.IFS($C38="","",
  $C38+COLUMN(N39)-COLUMN($B39)-1&gt;$L$5,"",
   $C38+COLUMN(N39)-COLUMN($B39)-1&gt;=EOMONTH($C38,0)+1,"",
    TRUE,$C38+COLUMN(N39)-COLUMN($B39)-1)</f>
        <v>45638</v>
      </c>
      <c r="O39" s="185" cm="1">
        <f t="array" ref="O39">_xlfn.IFS($C38="","",
  $C38+COLUMN(O39)-COLUMN($B39)-1&gt;$L$5,"",
   $C38+COLUMN(O39)-COLUMN($B39)-1&gt;=EOMONTH($C38,0)+1,"",
    TRUE,$C38+COLUMN(O39)-COLUMN($B39)-1)</f>
        <v>45639</v>
      </c>
      <c r="P39" s="185" cm="1">
        <f t="array" ref="P39">_xlfn.IFS($C38="","",
  $C38+COLUMN(P39)-COLUMN($B39)-1&gt;$L$5,"",
   $C38+COLUMN(P39)-COLUMN($B39)-1&gt;=EOMONTH($C38,0)+1,"",
    TRUE,$C38+COLUMN(P39)-COLUMN($B39)-1)</f>
        <v>45640</v>
      </c>
      <c r="Q39" s="185" cm="1">
        <f t="array" ref="Q39">_xlfn.IFS($C38="","",
  $C38+COLUMN(Q39)-COLUMN($B39)-1&gt;$L$5,"",
   $C38+COLUMN(Q39)-COLUMN($B39)-1&gt;=EOMONTH($C38,0)+1,"",
    TRUE,$C38+COLUMN(Q39)-COLUMN($B39)-1)</f>
        <v>45641</v>
      </c>
      <c r="R39" s="185" cm="1">
        <f t="array" ref="R39">_xlfn.IFS($C38="","",
  $C38+COLUMN(R39)-COLUMN($B39)-1&gt;$L$5,"",
   $C38+COLUMN(R39)-COLUMN($B39)-1&gt;=EOMONTH($C38,0)+1,"",
    TRUE,$C38+COLUMN(R39)-COLUMN($B39)-1)</f>
        <v>45642</v>
      </c>
      <c r="S39" s="185" cm="1">
        <f t="array" ref="S39">_xlfn.IFS($C38="","",
  $C38+COLUMN(S39)-COLUMN($B39)-1&gt;$L$5,"",
   $C38+COLUMN(S39)-COLUMN($B39)-1&gt;=EOMONTH($C38,0)+1,"",
    TRUE,$C38+COLUMN(S39)-COLUMN($B39)-1)</f>
        <v>45643</v>
      </c>
      <c r="T39" s="185" cm="1">
        <f t="array" ref="T39">_xlfn.IFS($C38="","",
  $C38+COLUMN(T39)-COLUMN($B39)-1&gt;$L$5,"",
   $C38+COLUMN(T39)-COLUMN($B39)-1&gt;=EOMONTH($C38,0)+1,"",
    TRUE,$C38+COLUMN(T39)-COLUMN($B39)-1)</f>
        <v>45644</v>
      </c>
      <c r="U39" s="185" cm="1">
        <f t="array" ref="U39">_xlfn.IFS($C38="","",
  $C38+COLUMN(U39)-COLUMN($B39)-1&gt;$L$5,"",
   $C38+COLUMN(U39)-COLUMN($B39)-1&gt;=EOMONTH($C38,0)+1,"",
    TRUE,$C38+COLUMN(U39)-COLUMN($B39)-1)</f>
        <v>45645</v>
      </c>
      <c r="V39" s="185" cm="1">
        <f t="array" ref="V39">_xlfn.IFS($C38="","",
  $C38+COLUMN(V39)-COLUMN($B39)-1&gt;$L$5,"",
   $C38+COLUMN(V39)-COLUMN($B39)-1&gt;=EOMONTH($C38,0)+1,"",
    TRUE,$C38+COLUMN(V39)-COLUMN($B39)-1)</f>
        <v>45646</v>
      </c>
      <c r="W39" s="185" cm="1">
        <f t="array" ref="W39">_xlfn.IFS($C38="","",
  $C38+COLUMN(W39)-COLUMN($B39)-1&gt;$L$5,"",
   $C38+COLUMN(W39)-COLUMN($B39)-1&gt;=EOMONTH($C38,0)+1,"",
    TRUE,$C38+COLUMN(W39)-COLUMN($B39)-1)</f>
        <v>45647</v>
      </c>
      <c r="X39" s="185" cm="1">
        <f t="array" ref="X39">_xlfn.IFS($C38="","",
  $C38+COLUMN(X39)-COLUMN($B39)-1&gt;$L$5,"",
   $C38+COLUMN(X39)-COLUMN($B39)-1&gt;=EOMONTH($C38,0)+1,"",
    TRUE,$C38+COLUMN(X39)-COLUMN($B39)-1)</f>
        <v>45648</v>
      </c>
      <c r="Y39" s="185" cm="1">
        <f t="array" ref="Y39">_xlfn.IFS($C38="","",
  $C38+COLUMN(Y39)-COLUMN($B39)-1&gt;$L$5,"",
   $C38+COLUMN(Y39)-COLUMN($B39)-1&gt;=EOMONTH($C38,0)+1,"",
    TRUE,$C38+COLUMN(Y39)-COLUMN($B39)-1)</f>
        <v>45649</v>
      </c>
      <c r="Z39" s="185" cm="1">
        <f t="array" ref="Z39">_xlfn.IFS($C38="","",
  $C38+COLUMN(Z39)-COLUMN($B39)-1&gt;$L$5,"",
   $C38+COLUMN(Z39)-COLUMN($B39)-1&gt;=EOMONTH($C38,0)+1,"",
    TRUE,$C38+COLUMN(Z39)-COLUMN($B39)-1)</f>
        <v>45650</v>
      </c>
      <c r="AA39" s="185" cm="1">
        <f t="array" ref="AA39">_xlfn.IFS($C38="","",
  $C38+COLUMN(AA39)-COLUMN($B39)-1&gt;$L$5,"",
   $C38+COLUMN(AA39)-COLUMN($B39)-1&gt;=EOMONTH($C38,0)+1,"",
    TRUE,$C38+COLUMN(AA39)-COLUMN($B39)-1)</f>
        <v>45651</v>
      </c>
      <c r="AB39" s="185" cm="1">
        <f t="array" ref="AB39">_xlfn.IFS($C38="","",
  $C38+COLUMN(AB39)-COLUMN($B39)-1&gt;$L$5,"",
   $C38+COLUMN(AB39)-COLUMN($B39)-1&gt;=EOMONTH($C38,0)+1,"",
    TRUE,$C38+COLUMN(AB39)-COLUMN($B39)-1)</f>
        <v>45652</v>
      </c>
      <c r="AC39" s="185" cm="1">
        <f t="array" ref="AC39">_xlfn.IFS($C38="","",
  $C38+COLUMN(AC39)-COLUMN($B39)-1&gt;$L$5,"",
   $C38+COLUMN(AC39)-COLUMN($B39)-1&gt;=EOMONTH($C38,0)+1,"",
    TRUE,$C38+COLUMN(AC39)-COLUMN($B39)-1)</f>
        <v>45653</v>
      </c>
      <c r="AD39" s="185" cm="1">
        <f t="array" ref="AD39">_xlfn.IFS($C38="","",
  $C38+COLUMN(AD39)-COLUMN($B39)-1&gt;$L$5,"",
   $C38+COLUMN(AD39)-COLUMN($B39)-1&gt;=EOMONTH($C38,0)+1,"",
    TRUE,$C38+COLUMN(AD39)-COLUMN($B39)-1)</f>
        <v>45654</v>
      </c>
      <c r="AE39" s="185" cm="1">
        <f t="array" ref="AE39">_xlfn.IFS($C38="","",
  $C38+COLUMN(AE39)-COLUMN($B39)-1&gt;$L$5,"",
   $C38+COLUMN(AE39)-COLUMN($B39)-1&gt;=EOMONTH($C38,0)+1,"",
    TRUE,$C38+COLUMN(AE39)-COLUMN($B39)-1)</f>
        <v>45655</v>
      </c>
      <c r="AF39" s="185" cm="1">
        <f t="array" ref="AF39">_xlfn.IFS($C38="","",
  $C38+COLUMN(AF39)-COLUMN($B39)-1&gt;$L$5,"",
   $C38+COLUMN(AF39)-COLUMN($B39)-1&gt;=EOMONTH($C38,0)+1,"",
    TRUE,$C38+COLUMN(AF39)-COLUMN($B39)-1)</f>
        <v>45656</v>
      </c>
      <c r="AG39" s="186" cm="1">
        <f t="array" ref="AG39">_xlfn.IFS($C38="","",
  $C38+COLUMN(AG39)-COLUMN($B39)-1&gt;$L$5,"",
   $C38+COLUMN(AG39)-COLUMN($B39)-1&gt;=EOMONTH($C38,0)+1,"",
    TRUE,$C38+COLUMN(AG39)-COLUMN($B39)-1)</f>
        <v>45657</v>
      </c>
      <c r="AH39" s="709" t="str">
        <f>IF(C38="","","閉所日数計")</f>
        <v>閉所日数計</v>
      </c>
      <c r="AI39" s="710" t="str">
        <f>IF(C38="","","対象日数計")</f>
        <v>対象日数計</v>
      </c>
      <c r="AJ39" s="710" t="str">
        <f>IF(C38="","","現場閉所率")</f>
        <v>現場閉所率</v>
      </c>
      <c r="AK39" s="711" t="str">
        <f>IF(C38="","","達成状況")</f>
        <v>達成状況</v>
      </c>
      <c r="AL39" s="695"/>
      <c r="AM39" s="696" t="str">
        <f>IF(C38="","","閉所日数計")</f>
        <v>閉所日数計</v>
      </c>
      <c r="AN39" s="699" t="str">
        <f>IF(C38="","","対象日数計")</f>
        <v>対象日数計</v>
      </c>
      <c r="AO39" s="699" t="str">
        <f>IF(C38="","","現場閉所率")</f>
        <v>現場閉所率</v>
      </c>
      <c r="AP39" s="712" t="str" cm="1">
        <f t="array" ref="AP39">_xlfn.IFS(C38="","",C45="","達成状況",TRUE,"-")</f>
        <v>-</v>
      </c>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row>
    <row r="40" spans="2:69" ht="15" customHeight="1">
      <c r="B40" s="184" t="str">
        <f>IF(C38="","","曜日")</f>
        <v>曜日</v>
      </c>
      <c r="C40" s="187" t="str" cm="1">
        <f t="array" ref="C40">_xlfn.IFS(C39="","",COUNTIF(休み,C39)&gt;0,"休",OR(WEEKDAY(C39)=1,WEEKDAY(C39)=7),TEXT(C39,"aaa"),COUNTIF(祝日,C39)&gt;0,"祝",TRUE,TEXT(C39,"aaa"))</f>
        <v>日</v>
      </c>
      <c r="D40" s="187" t="str" cm="1">
        <f t="array" ref="D40">_xlfn.IFS(D39="","",COUNTIF(休み,D39)&gt;0,"休",OR(WEEKDAY(D39)=1,WEEKDAY(D39)=7),TEXT(D39,"aaa"),COUNTIF(祝日,D39)&gt;0,"祝",TRUE,TEXT(D39,"aaa"))</f>
        <v>月</v>
      </c>
      <c r="E40" s="187" t="str" cm="1">
        <f t="array" ref="E40">_xlfn.IFS(E39="","",COUNTIF(休み,E39)&gt;0,"休",OR(WEEKDAY(E39)=1,WEEKDAY(E39)=7),TEXT(E39,"aaa"),COUNTIF(祝日,E39)&gt;0,"祝",TRUE,TEXT(E39,"aaa"))</f>
        <v>火</v>
      </c>
      <c r="F40" s="187" t="str" cm="1">
        <f t="array" ref="F40">_xlfn.IFS(F39="","",COUNTIF(休み,F39)&gt;0,"休",OR(WEEKDAY(F39)=1,WEEKDAY(F39)=7),TEXT(F39,"aaa"),COUNTIF(祝日,F39)&gt;0,"祝",TRUE,TEXT(F39,"aaa"))</f>
        <v>水</v>
      </c>
      <c r="G40" s="187" t="str" cm="1">
        <f t="array" ref="G40">_xlfn.IFS(G39="","",COUNTIF(休み,G39)&gt;0,"休",OR(WEEKDAY(G39)=1,WEEKDAY(G39)=7),TEXT(G39,"aaa"),COUNTIF(祝日,G39)&gt;0,"祝",TRUE,TEXT(G39,"aaa"))</f>
        <v>木</v>
      </c>
      <c r="H40" s="187" t="str" cm="1">
        <f t="array" ref="H40">_xlfn.IFS(H39="","",COUNTIF(休み,H39)&gt;0,"休",OR(WEEKDAY(H39)=1,WEEKDAY(H39)=7),TEXT(H39,"aaa"),COUNTIF(祝日,H39)&gt;0,"祝",TRUE,TEXT(H39,"aaa"))</f>
        <v>金</v>
      </c>
      <c r="I40" s="187" t="str" cm="1">
        <f t="array" ref="I40">_xlfn.IFS(I39="","",COUNTIF(休み,I39)&gt;0,"休",OR(WEEKDAY(I39)=1,WEEKDAY(I39)=7),TEXT(I39,"aaa"),COUNTIF(祝日,I39)&gt;0,"祝",TRUE,TEXT(I39,"aaa"))</f>
        <v>土</v>
      </c>
      <c r="J40" s="187" t="str" cm="1">
        <f t="array" ref="J40">_xlfn.IFS(J39="","",COUNTIF(休み,J39)&gt;0,"休",OR(WEEKDAY(J39)=1,WEEKDAY(J39)=7),TEXT(J39,"aaa"),COUNTIF(祝日,J39)&gt;0,"祝",TRUE,TEXT(J39,"aaa"))</f>
        <v>日</v>
      </c>
      <c r="K40" s="187" t="str" cm="1">
        <f t="array" ref="K40">_xlfn.IFS(K39="","",COUNTIF(休み,K39)&gt;0,"休",OR(WEEKDAY(K39)=1,WEEKDAY(K39)=7),TEXT(K39,"aaa"),COUNTIF(祝日,K39)&gt;0,"祝",TRUE,TEXT(K39,"aaa"))</f>
        <v>月</v>
      </c>
      <c r="L40" s="187" t="str" cm="1">
        <f t="array" ref="L40">_xlfn.IFS(L39="","",COUNTIF(休み,L39)&gt;0,"休",OR(WEEKDAY(L39)=1,WEEKDAY(L39)=7),TEXT(L39,"aaa"),COUNTIF(祝日,L39)&gt;0,"祝",TRUE,TEXT(L39,"aaa"))</f>
        <v>火</v>
      </c>
      <c r="M40" s="187" t="str" cm="1">
        <f t="array" ref="M40">_xlfn.IFS(M39="","",COUNTIF(休み,M39)&gt;0,"休",OR(WEEKDAY(M39)=1,WEEKDAY(M39)=7),TEXT(M39,"aaa"),COUNTIF(祝日,M39)&gt;0,"祝",TRUE,TEXT(M39,"aaa"))</f>
        <v>水</v>
      </c>
      <c r="N40" s="187" t="str" cm="1">
        <f t="array" ref="N40">_xlfn.IFS(N39="","",COUNTIF(休み,N39)&gt;0,"休",OR(WEEKDAY(N39)=1,WEEKDAY(N39)=7),TEXT(N39,"aaa"),COUNTIF(祝日,N39)&gt;0,"祝",TRUE,TEXT(N39,"aaa"))</f>
        <v>木</v>
      </c>
      <c r="O40" s="187" t="str" cm="1">
        <f t="array" ref="O40">_xlfn.IFS(O39="","",COUNTIF(休み,O39)&gt;0,"休",OR(WEEKDAY(O39)=1,WEEKDAY(O39)=7),TEXT(O39,"aaa"),COUNTIF(祝日,O39)&gt;0,"祝",TRUE,TEXT(O39,"aaa"))</f>
        <v>金</v>
      </c>
      <c r="P40" s="187" t="str" cm="1">
        <f t="array" ref="P40">_xlfn.IFS(P39="","",COUNTIF(休み,P39)&gt;0,"休",OR(WEEKDAY(P39)=1,WEEKDAY(P39)=7),TEXT(P39,"aaa"),COUNTIF(祝日,P39)&gt;0,"祝",TRUE,TEXT(P39,"aaa"))</f>
        <v>土</v>
      </c>
      <c r="Q40" s="187" t="str" cm="1">
        <f t="array" ref="Q40">_xlfn.IFS(Q39="","",COUNTIF(休み,Q39)&gt;0,"休",OR(WEEKDAY(Q39)=1,WEEKDAY(Q39)=7),TEXT(Q39,"aaa"),COUNTIF(祝日,Q39)&gt;0,"祝",TRUE,TEXT(Q39,"aaa"))</f>
        <v>日</v>
      </c>
      <c r="R40" s="187" t="str" cm="1">
        <f t="array" ref="R40">_xlfn.IFS(R39="","",COUNTIF(休み,R39)&gt;0,"休",OR(WEEKDAY(R39)=1,WEEKDAY(R39)=7),TEXT(R39,"aaa"),COUNTIF(祝日,R39)&gt;0,"祝",TRUE,TEXT(R39,"aaa"))</f>
        <v>月</v>
      </c>
      <c r="S40" s="187" t="str" cm="1">
        <f t="array" ref="S40">_xlfn.IFS(S39="","",COUNTIF(休み,S39)&gt;0,"休",OR(WEEKDAY(S39)=1,WEEKDAY(S39)=7),TEXT(S39,"aaa"),COUNTIF(祝日,S39)&gt;0,"祝",TRUE,TEXT(S39,"aaa"))</f>
        <v>火</v>
      </c>
      <c r="T40" s="187" t="str" cm="1">
        <f t="array" ref="T40">_xlfn.IFS(T39="","",COUNTIF(休み,T39)&gt;0,"休",OR(WEEKDAY(T39)=1,WEEKDAY(T39)=7),TEXT(T39,"aaa"),COUNTIF(祝日,T39)&gt;0,"祝",TRUE,TEXT(T39,"aaa"))</f>
        <v>水</v>
      </c>
      <c r="U40" s="187" t="str" cm="1">
        <f t="array" ref="U40">_xlfn.IFS(U39="","",COUNTIF(休み,U39)&gt;0,"休",OR(WEEKDAY(U39)=1,WEEKDAY(U39)=7),TEXT(U39,"aaa"),COUNTIF(祝日,U39)&gt;0,"祝",TRUE,TEXT(U39,"aaa"))</f>
        <v>木</v>
      </c>
      <c r="V40" s="187" t="str" cm="1">
        <f t="array" ref="V40">_xlfn.IFS(V39="","",COUNTIF(休み,V39)&gt;0,"休",OR(WEEKDAY(V39)=1,WEEKDAY(V39)=7),TEXT(V39,"aaa"),COUNTIF(祝日,V39)&gt;0,"祝",TRUE,TEXT(V39,"aaa"))</f>
        <v>金</v>
      </c>
      <c r="W40" s="187" t="str" cm="1">
        <f t="array" ref="W40">_xlfn.IFS(W39="","",COUNTIF(休み,W39)&gt;0,"休",OR(WEEKDAY(W39)=1,WEEKDAY(W39)=7),TEXT(W39,"aaa"),COUNTIF(祝日,W39)&gt;0,"祝",TRUE,TEXT(W39,"aaa"))</f>
        <v>土</v>
      </c>
      <c r="X40" s="187" t="str" cm="1">
        <f t="array" ref="X40">_xlfn.IFS(X39="","",COUNTIF(休み,X39)&gt;0,"休",OR(WEEKDAY(X39)=1,WEEKDAY(X39)=7),TEXT(X39,"aaa"),COUNTIF(祝日,X39)&gt;0,"祝",TRUE,TEXT(X39,"aaa"))</f>
        <v>日</v>
      </c>
      <c r="Y40" s="187" t="str" cm="1">
        <f t="array" ref="Y40">_xlfn.IFS(Y39="","",COUNTIF(休み,Y39)&gt;0,"休",OR(WEEKDAY(Y39)=1,WEEKDAY(Y39)=7),TEXT(Y39,"aaa"),COUNTIF(祝日,Y39)&gt;0,"祝",TRUE,TEXT(Y39,"aaa"))</f>
        <v>月</v>
      </c>
      <c r="Z40" s="187" t="str" cm="1">
        <f t="array" ref="Z40">_xlfn.IFS(Z39="","",COUNTIF(休み,Z39)&gt;0,"休",OR(WEEKDAY(Z39)=1,WEEKDAY(Z39)=7),TEXT(Z39,"aaa"),COUNTIF(祝日,Z39)&gt;0,"祝",TRUE,TEXT(Z39,"aaa"))</f>
        <v>火</v>
      </c>
      <c r="AA40" s="187" t="str" cm="1">
        <f t="array" ref="AA40">_xlfn.IFS(AA39="","",COUNTIF(休み,AA39)&gt;0,"休",OR(WEEKDAY(AA39)=1,WEEKDAY(AA39)=7),TEXT(AA39,"aaa"),COUNTIF(祝日,AA39)&gt;0,"祝",TRUE,TEXT(AA39,"aaa"))</f>
        <v>水</v>
      </c>
      <c r="AB40" s="187" t="str" cm="1">
        <f t="array" ref="AB40">_xlfn.IFS(AB39="","",COUNTIF(休み,AB39)&gt;0,"休",OR(WEEKDAY(AB39)=1,WEEKDAY(AB39)=7),TEXT(AB39,"aaa"),COUNTIF(祝日,AB39)&gt;0,"祝",TRUE,TEXT(AB39,"aaa"))</f>
        <v>木</v>
      </c>
      <c r="AC40" s="187" t="str" cm="1">
        <f t="array" ref="AC40">_xlfn.IFS(AC39="","",COUNTIF(休み,AC39)&gt;0,"休",OR(WEEKDAY(AC39)=1,WEEKDAY(AC39)=7),TEXT(AC39,"aaa"),COUNTIF(祝日,AC39)&gt;0,"祝",TRUE,TEXT(AC39,"aaa"))</f>
        <v>金</v>
      </c>
      <c r="AD40" s="187" t="str" cm="1">
        <f t="array" ref="AD40">_xlfn.IFS(AD39="","",COUNTIF(休み,AD39)&gt;0,"休",OR(WEEKDAY(AD39)=1,WEEKDAY(AD39)=7),TEXT(AD39,"aaa"),COUNTIF(祝日,AD39)&gt;0,"祝",TRUE,TEXT(AD39,"aaa"))</f>
        <v>土</v>
      </c>
      <c r="AE40" s="187" t="str" cm="1">
        <f t="array" ref="AE40">_xlfn.IFS(AE39="","",COUNTIF(休み,AE39)&gt;0,"休",OR(WEEKDAY(AE39)=1,WEEKDAY(AE39)=7),TEXT(AE39,"aaa"),COUNTIF(祝日,AE39)&gt;0,"祝",TRUE,TEXT(AE39,"aaa"))</f>
        <v>休</v>
      </c>
      <c r="AF40" s="187" t="str" cm="1">
        <f t="array" ref="AF40">_xlfn.IFS(AF39="","",COUNTIF(休み,AF39)&gt;0,"休",OR(WEEKDAY(AF39)=1,WEEKDAY(AF39)=7),TEXT(AF39,"aaa"),COUNTIF(祝日,AF39)&gt;0,"祝",TRUE,TEXT(AF39,"aaa"))</f>
        <v>休</v>
      </c>
      <c r="AG40" s="187" t="str" cm="1">
        <f t="array" ref="AG40">_xlfn.IFS(AG39="","",COUNTIF(休み,AG39)&gt;0,"休",OR(WEEKDAY(AG39)=1,WEEKDAY(AG39)=7),TEXT(AG39,"aaa"),COUNTIF(祝日,AG39)&gt;0,"祝",TRUE,TEXT(AG39,"aaa"))</f>
        <v>休</v>
      </c>
      <c r="AH40" s="709"/>
      <c r="AI40" s="710"/>
      <c r="AJ40" s="710"/>
      <c r="AK40" s="711"/>
      <c r="AL40" s="695"/>
      <c r="AM40" s="697"/>
      <c r="AN40" s="700"/>
      <c r="AO40" s="700"/>
      <c r="AP40" s="713"/>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188"/>
    </row>
    <row r="41" spans="2:69" s="192" customFormat="1" ht="60" customHeight="1">
      <c r="B41" s="271" t="str">
        <f>IF(C38="","","行事")</f>
        <v>行事</v>
      </c>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90"/>
      <c r="AH41" s="709"/>
      <c r="AI41" s="710"/>
      <c r="AJ41" s="710"/>
      <c r="AK41" s="711"/>
      <c r="AL41" s="695"/>
      <c r="AM41" s="698"/>
      <c r="AN41" s="701"/>
      <c r="AO41" s="701"/>
      <c r="AP41" s="714"/>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191"/>
    </row>
    <row r="42" spans="2:69" s="195" customFormat="1" ht="15" customHeight="1">
      <c r="B42" s="184" t="str">
        <f>IF(C38="","","計画")</f>
        <v>計画</v>
      </c>
      <c r="C42" s="193" t="s">
        <v>307</v>
      </c>
      <c r="D42" s="193"/>
      <c r="E42" s="193"/>
      <c r="F42" s="193"/>
      <c r="G42" s="193"/>
      <c r="H42" s="193"/>
      <c r="I42" s="193" t="s">
        <v>307</v>
      </c>
      <c r="J42" s="193" t="s">
        <v>307</v>
      </c>
      <c r="K42" s="193"/>
      <c r="L42" s="193"/>
      <c r="M42" s="193"/>
      <c r="N42" s="193"/>
      <c r="O42" s="193"/>
      <c r="P42" s="193" t="s">
        <v>307</v>
      </c>
      <c r="Q42" s="193" t="s">
        <v>307</v>
      </c>
      <c r="R42" s="193"/>
      <c r="S42" s="193"/>
      <c r="T42" s="193"/>
      <c r="U42" s="193"/>
      <c r="V42" s="193"/>
      <c r="W42" s="193" t="s">
        <v>307</v>
      </c>
      <c r="X42" s="193" t="s">
        <v>307</v>
      </c>
      <c r="Y42" s="193"/>
      <c r="Z42" s="193"/>
      <c r="AA42" s="193"/>
      <c r="AB42" s="193"/>
      <c r="AC42" s="193"/>
      <c r="AD42" s="193" t="s">
        <v>307</v>
      </c>
      <c r="AE42" s="193"/>
      <c r="AF42" s="193"/>
      <c r="AG42" s="193"/>
      <c r="AH42" s="184">
        <f>IF(C38="","",COUNTIF(C42:AG42,"○"))</f>
        <v>8</v>
      </c>
      <c r="AI42" s="193">
        <f>IF(C38="","",31-COUNTIF(C40:AG40,"")-COUNTIF(C40:AG40,"休")-COUNTIF(C42:AH42,"/"))</f>
        <v>28</v>
      </c>
      <c r="AJ42" s="194">
        <f>IF(C38="","",IFERROR(AH42/AI42,""))</f>
        <v>0.2857142857142857</v>
      </c>
      <c r="AK42" s="295" t="str" cm="1">
        <f t="array" ref="AK42">_xlfn.IFS(OR(C38="",AI42=0),"",
      COUNTIFS(C40:AG40,"日",C42:AG42,"")+COUNTIFS(C40:AG40,"日",C42:AG42,"○")+COUNTIFS(C40:AG40,"土",C42:AG42,"")+COUNTIFS(C40:AG40,"土",C42:AG42,"○")&lt;=COUNTIF(C42:AG42,"○"),"○",
        AH42/AI42&gt;=2/7,"○",
         TRUE,"NG")</f>
        <v>○</v>
      </c>
      <c r="AM42" s="184">
        <f>IF(C38="","",AM35+AH42)</f>
        <v>23</v>
      </c>
      <c r="AN42" s="193">
        <f>IF(C38="","",AN35+AI42)</f>
        <v>83</v>
      </c>
      <c r="AO42" s="194">
        <f>IFERROR(AM42/AN42,"")</f>
        <v>0.27710843373493976</v>
      </c>
      <c r="AP42" s="301" t="str">
        <f>IF(C38="","",IF(C45="",IF(AM42/AN42&gt;=2/7,"OK","NG"),"-"))</f>
        <v>-</v>
      </c>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196"/>
    </row>
    <row r="43" spans="2:69" s="195" customFormat="1" ht="15" customHeight="1" thickBot="1">
      <c r="B43" s="197" t="str">
        <f>IF(C38="","","実施")</f>
        <v>実施</v>
      </c>
      <c r="C43" s="198" t="s">
        <v>308</v>
      </c>
      <c r="D43" s="198"/>
      <c r="E43" s="198"/>
      <c r="F43" s="198"/>
      <c r="G43" s="198"/>
      <c r="H43" s="198"/>
      <c r="I43" s="198" t="s">
        <v>308</v>
      </c>
      <c r="J43" s="198" t="s">
        <v>308</v>
      </c>
      <c r="K43" s="198"/>
      <c r="L43" s="198"/>
      <c r="M43" s="198"/>
      <c r="N43" s="198"/>
      <c r="O43" s="198"/>
      <c r="P43" s="198" t="s">
        <v>308</v>
      </c>
      <c r="Q43" s="198" t="s">
        <v>308</v>
      </c>
      <c r="R43" s="198"/>
      <c r="S43" s="198"/>
      <c r="T43" s="198"/>
      <c r="U43" s="198"/>
      <c r="V43" s="198"/>
      <c r="W43" s="198" t="s">
        <v>308</v>
      </c>
      <c r="X43" s="198" t="s">
        <v>308</v>
      </c>
      <c r="Y43" s="198"/>
      <c r="Z43" s="198"/>
      <c r="AA43" s="198"/>
      <c r="AB43" s="198"/>
      <c r="AC43" s="198"/>
      <c r="AD43" s="198" t="s">
        <v>308</v>
      </c>
      <c r="AE43" s="198"/>
      <c r="AF43" s="198"/>
      <c r="AG43" s="198"/>
      <c r="AH43" s="197">
        <f>IF(C38="","",COUNTIF(C43:AG43,"●"))</f>
        <v>8</v>
      </c>
      <c r="AI43" s="198">
        <f>IF(C38="","",31-COUNTIF(C40:AG40,"")-COUNTIF(C40:AG40,"休")-COUNTIF(C43:AH43,"/"))</f>
        <v>28</v>
      </c>
      <c r="AJ43" s="199">
        <f>IF(C38="","",IFERROR(AH43/AI43,""))</f>
        <v>0.2857142857142857</v>
      </c>
      <c r="AK43" s="298" t="str" cm="1">
        <f t="array" ref="AK43">_xlfn.IFS(OR(C38="",AI43=0),"",
      COUNTIFS(C40:AG40,"日",C43:AG43,"")+COUNTIFS(C40:AG40,"日",C43:AG43,"●")+COUNTIFS(C40:AG40,"土",C43:AG43,"")+COUNTIFS(C40:AG40,"土",C43:AG43,"●")&lt;=COUNTIF(C43:AG43,"●"),"○",
        AH43/AI43&gt;=2/7,"○",
         TRUE,"NG")</f>
        <v>○</v>
      </c>
      <c r="AM43" s="197">
        <f>IF(C38="","",AM36+AH43)</f>
        <v>23</v>
      </c>
      <c r="AN43" s="198">
        <f>IF(C38="","",AN36+AI43)</f>
        <v>83</v>
      </c>
      <c r="AO43" s="199">
        <f>IFERROR(AM43/AN43,"")</f>
        <v>0.27710843373493976</v>
      </c>
      <c r="AP43" s="302" t="str">
        <f>IF(C38="","",IF(C45="",IF(AM43/AN43&gt;=2/7,"OK","NG"),"-"))</f>
        <v>-</v>
      </c>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188"/>
    </row>
    <row r="44" spans="2:69" ht="18" customHeight="1" thickBot="1">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200"/>
    </row>
    <row r="45" spans="2:69" ht="16.899999999999999" customHeight="1">
      <c r="B45" s="183" t="str">
        <f>IF(C45="","","月")</f>
        <v>月</v>
      </c>
      <c r="C45" s="689">
        <f>IFERROR(IF(EOMONTH(C38,0)+1&gt;$L$5,"",EOMONTH(C38,0)+1),"")</f>
        <v>45658</v>
      </c>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1" t="str">
        <f>IF(C45="","","月単位")</f>
        <v>月単位</v>
      </c>
      <c r="AI45" s="692"/>
      <c r="AJ45" s="692"/>
      <c r="AK45" s="693"/>
      <c r="AL45" s="694"/>
      <c r="AM45" s="706" t="str">
        <f>IF(C45="","","累計")</f>
        <v>累計</v>
      </c>
      <c r="AN45" s="707"/>
      <c r="AO45" s="707"/>
      <c r="AP45" s="708"/>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row>
    <row r="46" spans="2:69" ht="15" customHeight="1">
      <c r="B46" s="184" t="str">
        <f>IF(C45="","","日")</f>
        <v>日</v>
      </c>
      <c r="C46" s="185" cm="1">
        <f t="array" ref="C46">_xlfn.IFS($C45="","",
  $C45+COLUMN(C46)-COLUMN($B46)-1&gt;$L$5,"",
   $C45+COLUMN(C46)-COLUMN($B46)-1&gt;=EOMONTH($C45,0)+1,"",
    TRUE,$C45+COLUMN(C46)-COLUMN($B46)-1)</f>
        <v>45658</v>
      </c>
      <c r="D46" s="185" cm="1">
        <f t="array" ref="D46">_xlfn.IFS($C45="","",
  $C45+COLUMN(D46)-COLUMN($B46)-1&gt;$L$5,"",
   $C45+COLUMN(D46)-COLUMN($B46)-1&gt;=EOMONTH($C45,0)+1,"",
    TRUE,$C45+COLUMN(D46)-COLUMN($B46)-1)</f>
        <v>45659</v>
      </c>
      <c r="E46" s="185" cm="1">
        <f t="array" ref="E46">_xlfn.IFS($C45="","",
  $C45+COLUMN(E46)-COLUMN($B46)-1&gt;$L$5,"",
   $C45+COLUMN(E46)-COLUMN($B46)-1&gt;=EOMONTH($C45,0)+1,"",
    TRUE,$C45+COLUMN(E46)-COLUMN($B46)-1)</f>
        <v>45660</v>
      </c>
      <c r="F46" s="185" cm="1">
        <f t="array" ref="F46">_xlfn.IFS($C45="","",
  $C45+COLUMN(F46)-COLUMN($B46)-1&gt;$L$5,"",
   $C45+COLUMN(F46)-COLUMN($B46)-1&gt;=EOMONTH($C45,0)+1,"",
    TRUE,$C45+COLUMN(F46)-COLUMN($B46)-1)</f>
        <v>45661</v>
      </c>
      <c r="G46" s="185" cm="1">
        <f t="array" ref="G46">_xlfn.IFS($C45="","",
  $C45+COLUMN(G46)-COLUMN($B46)-1&gt;$L$5,"",
   $C45+COLUMN(G46)-COLUMN($B46)-1&gt;=EOMONTH($C45,0)+1,"",
    TRUE,$C45+COLUMN(G46)-COLUMN($B46)-1)</f>
        <v>45662</v>
      </c>
      <c r="H46" s="185" cm="1">
        <f t="array" ref="H46">_xlfn.IFS($C45="","",
  $C45+COLUMN(H46)-COLUMN($B46)-1&gt;$L$5,"",
   $C45+COLUMN(H46)-COLUMN($B46)-1&gt;=EOMONTH($C45,0)+1,"",
    TRUE,$C45+COLUMN(H46)-COLUMN($B46)-1)</f>
        <v>45663</v>
      </c>
      <c r="I46" s="185" cm="1">
        <f t="array" ref="I46">_xlfn.IFS($C45="","",
  $C45+COLUMN(I46)-COLUMN($B46)-1&gt;$L$5,"",
   $C45+COLUMN(I46)-COLUMN($B46)-1&gt;=EOMONTH($C45,0)+1,"",
    TRUE,$C45+COLUMN(I46)-COLUMN($B46)-1)</f>
        <v>45664</v>
      </c>
      <c r="J46" s="185" cm="1">
        <f t="array" ref="J46">_xlfn.IFS($C45="","",
  $C45+COLUMN(J46)-COLUMN($B46)-1&gt;$L$5,"",
   $C45+COLUMN(J46)-COLUMN($B46)-1&gt;=EOMONTH($C45,0)+1,"",
    TRUE,$C45+COLUMN(J46)-COLUMN($B46)-1)</f>
        <v>45665</v>
      </c>
      <c r="K46" s="185" cm="1">
        <f t="array" ref="K46">_xlfn.IFS($C45="","",
  $C45+COLUMN(K46)-COLUMN($B46)-1&gt;$L$5,"",
   $C45+COLUMN(K46)-COLUMN($B46)-1&gt;=EOMONTH($C45,0)+1,"",
    TRUE,$C45+COLUMN(K46)-COLUMN($B46)-1)</f>
        <v>45666</v>
      </c>
      <c r="L46" s="185" cm="1">
        <f t="array" ref="L46">_xlfn.IFS($C45="","",
  $C45+COLUMN(L46)-COLUMN($B46)-1&gt;$L$5,"",
   $C45+COLUMN(L46)-COLUMN($B46)-1&gt;=EOMONTH($C45,0)+1,"",
    TRUE,$C45+COLUMN(L46)-COLUMN($B46)-1)</f>
        <v>45667</v>
      </c>
      <c r="M46" s="185" cm="1">
        <f t="array" ref="M46">_xlfn.IFS($C45="","",
  $C45+COLUMN(M46)-COLUMN($B46)-1&gt;$L$5,"",
   $C45+COLUMN(M46)-COLUMN($B46)-1&gt;=EOMONTH($C45,0)+1,"",
    TRUE,$C45+COLUMN(M46)-COLUMN($B46)-1)</f>
        <v>45668</v>
      </c>
      <c r="N46" s="185" cm="1">
        <f t="array" ref="N46">_xlfn.IFS($C45="","",
  $C45+COLUMN(N46)-COLUMN($B46)-1&gt;$L$5,"",
   $C45+COLUMN(N46)-COLUMN($B46)-1&gt;=EOMONTH($C45,0)+1,"",
    TRUE,$C45+COLUMN(N46)-COLUMN($B46)-1)</f>
        <v>45669</v>
      </c>
      <c r="O46" s="185" cm="1">
        <f t="array" ref="O46">_xlfn.IFS($C45="","",
  $C45+COLUMN(O46)-COLUMN($B46)-1&gt;$L$5,"",
   $C45+COLUMN(O46)-COLUMN($B46)-1&gt;=EOMONTH($C45,0)+1,"",
    TRUE,$C45+COLUMN(O46)-COLUMN($B46)-1)</f>
        <v>45670</v>
      </c>
      <c r="P46" s="185" cm="1">
        <f t="array" ref="P46">_xlfn.IFS($C45="","",
  $C45+COLUMN(P46)-COLUMN($B46)-1&gt;$L$5,"",
   $C45+COLUMN(P46)-COLUMN($B46)-1&gt;=EOMONTH($C45,0)+1,"",
    TRUE,$C45+COLUMN(P46)-COLUMN($B46)-1)</f>
        <v>45671</v>
      </c>
      <c r="Q46" s="185" cm="1">
        <f t="array" ref="Q46">_xlfn.IFS($C45="","",
  $C45+COLUMN(Q46)-COLUMN($B46)-1&gt;$L$5,"",
   $C45+COLUMN(Q46)-COLUMN($B46)-1&gt;=EOMONTH($C45,0)+1,"",
    TRUE,$C45+COLUMN(Q46)-COLUMN($B46)-1)</f>
        <v>45672</v>
      </c>
      <c r="R46" s="185" cm="1">
        <f t="array" ref="R46">_xlfn.IFS($C45="","",
  $C45+COLUMN(R46)-COLUMN($B46)-1&gt;$L$5,"",
   $C45+COLUMN(R46)-COLUMN($B46)-1&gt;=EOMONTH($C45,0)+1,"",
    TRUE,$C45+COLUMN(R46)-COLUMN($B46)-1)</f>
        <v>45673</v>
      </c>
      <c r="S46" s="185" cm="1">
        <f t="array" ref="S46">_xlfn.IFS($C45="","",
  $C45+COLUMN(S46)-COLUMN($B46)-1&gt;$L$5,"",
   $C45+COLUMN(S46)-COLUMN($B46)-1&gt;=EOMONTH($C45,0)+1,"",
    TRUE,$C45+COLUMN(S46)-COLUMN($B46)-1)</f>
        <v>45674</v>
      </c>
      <c r="T46" s="185" cm="1">
        <f t="array" ref="T46">_xlfn.IFS($C45="","",
  $C45+COLUMN(T46)-COLUMN($B46)-1&gt;$L$5,"",
   $C45+COLUMN(T46)-COLUMN($B46)-1&gt;=EOMONTH($C45,0)+1,"",
    TRUE,$C45+COLUMN(T46)-COLUMN($B46)-1)</f>
        <v>45675</v>
      </c>
      <c r="U46" s="185" cm="1">
        <f t="array" ref="U46">_xlfn.IFS($C45="","",
  $C45+COLUMN(U46)-COLUMN($B46)-1&gt;$L$5,"",
   $C45+COLUMN(U46)-COLUMN($B46)-1&gt;=EOMONTH($C45,0)+1,"",
    TRUE,$C45+COLUMN(U46)-COLUMN($B46)-1)</f>
        <v>45676</v>
      </c>
      <c r="V46" s="185" cm="1">
        <f t="array" ref="V46">_xlfn.IFS($C45="","",
  $C45+COLUMN(V46)-COLUMN($B46)-1&gt;$L$5,"",
   $C45+COLUMN(V46)-COLUMN($B46)-1&gt;=EOMONTH($C45,0)+1,"",
    TRUE,$C45+COLUMN(V46)-COLUMN($B46)-1)</f>
        <v>45677</v>
      </c>
      <c r="W46" s="185" cm="1">
        <f t="array" ref="W46">_xlfn.IFS($C45="","",
  $C45+COLUMN(W46)-COLUMN($B46)-1&gt;$L$5,"",
   $C45+COLUMN(W46)-COLUMN($B46)-1&gt;=EOMONTH($C45,0)+1,"",
    TRUE,$C45+COLUMN(W46)-COLUMN($B46)-1)</f>
        <v>45678</v>
      </c>
      <c r="X46" s="185" cm="1">
        <f t="array" ref="X46">_xlfn.IFS($C45="","",
  $C45+COLUMN(X46)-COLUMN($B46)-1&gt;$L$5,"",
   $C45+COLUMN(X46)-COLUMN($B46)-1&gt;=EOMONTH($C45,0)+1,"",
    TRUE,$C45+COLUMN(X46)-COLUMN($B46)-1)</f>
        <v>45679</v>
      </c>
      <c r="Y46" s="185" cm="1">
        <f t="array" ref="Y46">_xlfn.IFS($C45="","",
  $C45+COLUMN(Y46)-COLUMN($B46)-1&gt;$L$5,"",
   $C45+COLUMN(Y46)-COLUMN($B46)-1&gt;=EOMONTH($C45,0)+1,"",
    TRUE,$C45+COLUMN(Y46)-COLUMN($B46)-1)</f>
        <v>45680</v>
      </c>
      <c r="Z46" s="185" cm="1">
        <f t="array" ref="Z46">_xlfn.IFS($C45="","",
  $C45+COLUMN(Z46)-COLUMN($B46)-1&gt;$L$5,"",
   $C45+COLUMN(Z46)-COLUMN($B46)-1&gt;=EOMONTH($C45,0)+1,"",
    TRUE,$C45+COLUMN(Z46)-COLUMN($B46)-1)</f>
        <v>45681</v>
      </c>
      <c r="AA46" s="185" cm="1">
        <f t="array" ref="AA46">_xlfn.IFS($C45="","",
  $C45+COLUMN(AA46)-COLUMN($B46)-1&gt;$L$5,"",
   $C45+COLUMN(AA46)-COLUMN($B46)-1&gt;=EOMONTH($C45,0)+1,"",
    TRUE,$C45+COLUMN(AA46)-COLUMN($B46)-1)</f>
        <v>45682</v>
      </c>
      <c r="AB46" s="185" cm="1">
        <f t="array" ref="AB46">_xlfn.IFS($C45="","",
  $C45+COLUMN(AB46)-COLUMN($B46)-1&gt;$L$5,"",
   $C45+COLUMN(AB46)-COLUMN($B46)-1&gt;=EOMONTH($C45,0)+1,"",
    TRUE,$C45+COLUMN(AB46)-COLUMN($B46)-1)</f>
        <v>45683</v>
      </c>
      <c r="AC46" s="185" cm="1">
        <f t="array" ref="AC46">_xlfn.IFS($C45="","",
  $C45+COLUMN(AC46)-COLUMN($B46)-1&gt;$L$5,"",
   $C45+COLUMN(AC46)-COLUMN($B46)-1&gt;=EOMONTH($C45,0)+1,"",
    TRUE,$C45+COLUMN(AC46)-COLUMN($B46)-1)</f>
        <v>45684</v>
      </c>
      <c r="AD46" s="185" cm="1">
        <f t="array" ref="AD46">_xlfn.IFS($C45="","",
  $C45+COLUMN(AD46)-COLUMN($B46)-1&gt;$L$5,"",
   $C45+COLUMN(AD46)-COLUMN($B46)-1&gt;=EOMONTH($C45,0)+1,"",
    TRUE,$C45+COLUMN(AD46)-COLUMN($B46)-1)</f>
        <v>45685</v>
      </c>
      <c r="AE46" s="185" cm="1">
        <f t="array" ref="AE46">_xlfn.IFS($C45="","",
  $C45+COLUMN(AE46)-COLUMN($B46)-1&gt;$L$5,"",
   $C45+COLUMN(AE46)-COLUMN($B46)-1&gt;=EOMONTH($C45,0)+1,"",
    TRUE,$C45+COLUMN(AE46)-COLUMN($B46)-1)</f>
        <v>45686</v>
      </c>
      <c r="AF46" s="185" cm="1">
        <f t="array" ref="AF46">_xlfn.IFS($C45="","",
  $C45+COLUMN(AF46)-COLUMN($B46)-1&gt;$L$5,"",
   $C45+COLUMN(AF46)-COLUMN($B46)-1&gt;=EOMONTH($C45,0)+1,"",
    TRUE,$C45+COLUMN(AF46)-COLUMN($B46)-1)</f>
        <v>45687</v>
      </c>
      <c r="AG46" s="186" cm="1">
        <f t="array" ref="AG46">_xlfn.IFS($C45="","",
  $C45+COLUMN(AG46)-COLUMN($B46)-1&gt;$L$5,"",
   $C45+COLUMN(AG46)-COLUMN($B46)-1&gt;=EOMONTH($C45,0)+1,"",
    TRUE,$C45+COLUMN(AG46)-COLUMN($B46)-1)</f>
        <v>45688</v>
      </c>
      <c r="AH46" s="709" t="str">
        <f>IF(C45="","","閉所日数計")</f>
        <v>閉所日数計</v>
      </c>
      <c r="AI46" s="710" t="str">
        <f>IF(C45="","","対象日数計")</f>
        <v>対象日数計</v>
      </c>
      <c r="AJ46" s="710" t="str">
        <f>IF(C45="","","現場閉所率")</f>
        <v>現場閉所率</v>
      </c>
      <c r="AK46" s="711" t="str">
        <f>IF(C45="","","達成状況")</f>
        <v>達成状況</v>
      </c>
      <c r="AL46" s="695"/>
      <c r="AM46" s="696" t="str">
        <f>IF(C45="","","閉所日数計")</f>
        <v>閉所日数計</v>
      </c>
      <c r="AN46" s="699" t="str">
        <f>IF(C45="","","対象日数計")</f>
        <v>対象日数計</v>
      </c>
      <c r="AO46" s="699" t="str">
        <f>IF(C45="","","現場閉所率")</f>
        <v>現場閉所率</v>
      </c>
      <c r="AP46" s="712" t="str" cm="1">
        <f t="array" ref="AP46">_xlfn.IFS(C45="","",C52="","達成状況",TRUE,"-")</f>
        <v>-</v>
      </c>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row>
    <row r="47" spans="2:69" ht="15" customHeight="1">
      <c r="B47" s="184" t="str">
        <f>IF(C45="","","曜日")</f>
        <v>曜日</v>
      </c>
      <c r="C47" s="187" t="str" cm="1">
        <f t="array" ref="C47">_xlfn.IFS(C46="","",COUNTIF(休み,C46)&gt;0,"休",OR(WEEKDAY(C46)=1,WEEKDAY(C46)=7),TEXT(C46,"aaa"),COUNTIF(祝日,C46)&gt;0,"祝",TRUE,TEXT(C46,"aaa"))</f>
        <v>休</v>
      </c>
      <c r="D47" s="187" t="str" cm="1">
        <f t="array" ref="D47">_xlfn.IFS(D46="","",COUNTIF(休み,D46)&gt;0,"休",OR(WEEKDAY(D46)=1,WEEKDAY(D46)=7),TEXT(D46,"aaa"),COUNTIF(祝日,D46)&gt;0,"祝",TRUE,TEXT(D46,"aaa"))</f>
        <v>休</v>
      </c>
      <c r="E47" s="187" t="str" cm="1">
        <f t="array" ref="E47">_xlfn.IFS(E46="","",COUNTIF(休み,E46)&gt;0,"休",OR(WEEKDAY(E46)=1,WEEKDAY(E46)=7),TEXT(E46,"aaa"),COUNTIF(祝日,E46)&gt;0,"祝",TRUE,TEXT(E46,"aaa"))</f>
        <v>休</v>
      </c>
      <c r="F47" s="187" t="str" cm="1">
        <f t="array" ref="F47">_xlfn.IFS(F46="","",COUNTIF(休み,F46)&gt;0,"休",OR(WEEKDAY(F46)=1,WEEKDAY(F46)=7),TEXT(F46,"aaa"),COUNTIF(祝日,F46)&gt;0,"祝",TRUE,TEXT(F46,"aaa"))</f>
        <v>土</v>
      </c>
      <c r="G47" s="187" t="str" cm="1">
        <f t="array" ref="G47">_xlfn.IFS(G46="","",COUNTIF(休み,G46)&gt;0,"休",OR(WEEKDAY(G46)=1,WEEKDAY(G46)=7),TEXT(G46,"aaa"),COUNTIF(祝日,G46)&gt;0,"祝",TRUE,TEXT(G46,"aaa"))</f>
        <v>日</v>
      </c>
      <c r="H47" s="187" t="str" cm="1">
        <f t="array" ref="H47">_xlfn.IFS(H46="","",COUNTIF(休み,H46)&gt;0,"休",OR(WEEKDAY(H46)=1,WEEKDAY(H46)=7),TEXT(H46,"aaa"),COUNTIF(祝日,H46)&gt;0,"祝",TRUE,TEXT(H46,"aaa"))</f>
        <v>月</v>
      </c>
      <c r="I47" s="187" t="str" cm="1">
        <f t="array" ref="I47">_xlfn.IFS(I46="","",COUNTIF(休み,I46)&gt;0,"休",OR(WEEKDAY(I46)=1,WEEKDAY(I46)=7),TEXT(I46,"aaa"),COUNTIF(祝日,I46)&gt;0,"祝",TRUE,TEXT(I46,"aaa"))</f>
        <v>火</v>
      </c>
      <c r="J47" s="187" t="str" cm="1">
        <f t="array" ref="J47">_xlfn.IFS(J46="","",COUNTIF(休み,J46)&gt;0,"休",OR(WEEKDAY(J46)=1,WEEKDAY(J46)=7),TEXT(J46,"aaa"),COUNTIF(祝日,J46)&gt;0,"祝",TRUE,TEXT(J46,"aaa"))</f>
        <v>水</v>
      </c>
      <c r="K47" s="187" t="str" cm="1">
        <f t="array" ref="K47">_xlfn.IFS(K46="","",COUNTIF(休み,K46)&gt;0,"休",OR(WEEKDAY(K46)=1,WEEKDAY(K46)=7),TEXT(K46,"aaa"),COUNTIF(祝日,K46)&gt;0,"祝",TRUE,TEXT(K46,"aaa"))</f>
        <v>木</v>
      </c>
      <c r="L47" s="187" t="str" cm="1">
        <f t="array" ref="L47">_xlfn.IFS(L46="","",COUNTIF(休み,L46)&gt;0,"休",OR(WEEKDAY(L46)=1,WEEKDAY(L46)=7),TEXT(L46,"aaa"),COUNTIF(祝日,L46)&gt;0,"祝",TRUE,TEXT(L46,"aaa"))</f>
        <v>金</v>
      </c>
      <c r="M47" s="187" t="str" cm="1">
        <f t="array" ref="M47">_xlfn.IFS(M46="","",COUNTIF(休み,M46)&gt;0,"休",OR(WEEKDAY(M46)=1,WEEKDAY(M46)=7),TEXT(M46,"aaa"),COUNTIF(祝日,M46)&gt;0,"祝",TRUE,TEXT(M46,"aaa"))</f>
        <v>土</v>
      </c>
      <c r="N47" s="187" t="str" cm="1">
        <f t="array" ref="N47">_xlfn.IFS(N46="","",COUNTIF(休み,N46)&gt;0,"休",OR(WEEKDAY(N46)=1,WEEKDAY(N46)=7),TEXT(N46,"aaa"),COUNTIF(祝日,N46)&gt;0,"祝",TRUE,TEXT(N46,"aaa"))</f>
        <v>日</v>
      </c>
      <c r="O47" s="187" t="str" cm="1">
        <f t="array" ref="O47">_xlfn.IFS(O46="","",COUNTIF(休み,O46)&gt;0,"休",OR(WEEKDAY(O46)=1,WEEKDAY(O46)=7),TEXT(O46,"aaa"),COUNTIF(祝日,O46)&gt;0,"祝",TRUE,TEXT(O46,"aaa"))</f>
        <v>祝</v>
      </c>
      <c r="P47" s="187" t="str" cm="1">
        <f t="array" ref="P47">_xlfn.IFS(P46="","",COUNTIF(休み,P46)&gt;0,"休",OR(WEEKDAY(P46)=1,WEEKDAY(P46)=7),TEXT(P46,"aaa"),COUNTIF(祝日,P46)&gt;0,"祝",TRUE,TEXT(P46,"aaa"))</f>
        <v>火</v>
      </c>
      <c r="Q47" s="187" t="str" cm="1">
        <f t="array" ref="Q47">_xlfn.IFS(Q46="","",COUNTIF(休み,Q46)&gt;0,"休",OR(WEEKDAY(Q46)=1,WEEKDAY(Q46)=7),TEXT(Q46,"aaa"),COUNTIF(祝日,Q46)&gt;0,"祝",TRUE,TEXT(Q46,"aaa"))</f>
        <v>水</v>
      </c>
      <c r="R47" s="187" t="str" cm="1">
        <f t="array" ref="R47">_xlfn.IFS(R46="","",COUNTIF(休み,R46)&gt;0,"休",OR(WEEKDAY(R46)=1,WEEKDAY(R46)=7),TEXT(R46,"aaa"),COUNTIF(祝日,R46)&gt;0,"祝",TRUE,TEXT(R46,"aaa"))</f>
        <v>木</v>
      </c>
      <c r="S47" s="187" t="str" cm="1">
        <f t="array" ref="S47">_xlfn.IFS(S46="","",COUNTIF(休み,S46)&gt;0,"休",OR(WEEKDAY(S46)=1,WEEKDAY(S46)=7),TEXT(S46,"aaa"),COUNTIF(祝日,S46)&gt;0,"祝",TRUE,TEXT(S46,"aaa"))</f>
        <v>金</v>
      </c>
      <c r="T47" s="187" t="str" cm="1">
        <f t="array" ref="T47">_xlfn.IFS(T46="","",COUNTIF(休み,T46)&gt;0,"休",OR(WEEKDAY(T46)=1,WEEKDAY(T46)=7),TEXT(T46,"aaa"),COUNTIF(祝日,T46)&gt;0,"祝",TRUE,TEXT(T46,"aaa"))</f>
        <v>土</v>
      </c>
      <c r="U47" s="187" t="str" cm="1">
        <f t="array" ref="U47">_xlfn.IFS(U46="","",COUNTIF(休み,U46)&gt;0,"休",OR(WEEKDAY(U46)=1,WEEKDAY(U46)=7),TEXT(U46,"aaa"),COUNTIF(祝日,U46)&gt;0,"祝",TRUE,TEXT(U46,"aaa"))</f>
        <v>日</v>
      </c>
      <c r="V47" s="187" t="str" cm="1">
        <f t="array" ref="V47">_xlfn.IFS(V46="","",COUNTIF(休み,V46)&gt;0,"休",OR(WEEKDAY(V46)=1,WEEKDAY(V46)=7),TEXT(V46,"aaa"),COUNTIF(祝日,V46)&gt;0,"祝",TRUE,TEXT(V46,"aaa"))</f>
        <v>月</v>
      </c>
      <c r="W47" s="187" t="str" cm="1">
        <f t="array" ref="W47">_xlfn.IFS(W46="","",COUNTIF(休み,W46)&gt;0,"休",OR(WEEKDAY(W46)=1,WEEKDAY(W46)=7),TEXT(W46,"aaa"),COUNTIF(祝日,W46)&gt;0,"祝",TRUE,TEXT(W46,"aaa"))</f>
        <v>火</v>
      </c>
      <c r="X47" s="187" t="str" cm="1">
        <f t="array" ref="X47">_xlfn.IFS(X46="","",COUNTIF(休み,X46)&gt;0,"休",OR(WEEKDAY(X46)=1,WEEKDAY(X46)=7),TEXT(X46,"aaa"),COUNTIF(祝日,X46)&gt;0,"祝",TRUE,TEXT(X46,"aaa"))</f>
        <v>水</v>
      </c>
      <c r="Y47" s="187" t="str" cm="1">
        <f t="array" ref="Y47">_xlfn.IFS(Y46="","",COUNTIF(休み,Y46)&gt;0,"休",OR(WEEKDAY(Y46)=1,WEEKDAY(Y46)=7),TEXT(Y46,"aaa"),COUNTIF(祝日,Y46)&gt;0,"祝",TRUE,TEXT(Y46,"aaa"))</f>
        <v>木</v>
      </c>
      <c r="Z47" s="187" t="str" cm="1">
        <f t="array" ref="Z47">_xlfn.IFS(Z46="","",COUNTIF(休み,Z46)&gt;0,"休",OR(WEEKDAY(Z46)=1,WEEKDAY(Z46)=7),TEXT(Z46,"aaa"),COUNTIF(祝日,Z46)&gt;0,"祝",TRUE,TEXT(Z46,"aaa"))</f>
        <v>金</v>
      </c>
      <c r="AA47" s="187" t="str" cm="1">
        <f t="array" ref="AA47">_xlfn.IFS(AA46="","",COUNTIF(休み,AA46)&gt;0,"休",OR(WEEKDAY(AA46)=1,WEEKDAY(AA46)=7),TEXT(AA46,"aaa"),COUNTIF(祝日,AA46)&gt;0,"祝",TRUE,TEXT(AA46,"aaa"))</f>
        <v>土</v>
      </c>
      <c r="AB47" s="187" t="str" cm="1">
        <f t="array" ref="AB47">_xlfn.IFS(AB46="","",COUNTIF(休み,AB46)&gt;0,"休",OR(WEEKDAY(AB46)=1,WEEKDAY(AB46)=7),TEXT(AB46,"aaa"),COUNTIF(祝日,AB46)&gt;0,"祝",TRUE,TEXT(AB46,"aaa"))</f>
        <v>日</v>
      </c>
      <c r="AC47" s="187" t="str" cm="1">
        <f t="array" ref="AC47">_xlfn.IFS(AC46="","",COUNTIF(休み,AC46)&gt;0,"休",OR(WEEKDAY(AC46)=1,WEEKDAY(AC46)=7),TEXT(AC46,"aaa"),COUNTIF(祝日,AC46)&gt;0,"祝",TRUE,TEXT(AC46,"aaa"))</f>
        <v>月</v>
      </c>
      <c r="AD47" s="187" t="str" cm="1">
        <f t="array" ref="AD47">_xlfn.IFS(AD46="","",COUNTIF(休み,AD46)&gt;0,"休",OR(WEEKDAY(AD46)=1,WEEKDAY(AD46)=7),TEXT(AD46,"aaa"),COUNTIF(祝日,AD46)&gt;0,"祝",TRUE,TEXT(AD46,"aaa"))</f>
        <v>火</v>
      </c>
      <c r="AE47" s="187" t="str" cm="1">
        <f t="array" ref="AE47">_xlfn.IFS(AE46="","",COUNTIF(休み,AE46)&gt;0,"休",OR(WEEKDAY(AE46)=1,WEEKDAY(AE46)=7),TEXT(AE46,"aaa"),COUNTIF(祝日,AE46)&gt;0,"祝",TRUE,TEXT(AE46,"aaa"))</f>
        <v>水</v>
      </c>
      <c r="AF47" s="187" t="str" cm="1">
        <f t="array" ref="AF47">_xlfn.IFS(AF46="","",COUNTIF(休み,AF46)&gt;0,"休",OR(WEEKDAY(AF46)=1,WEEKDAY(AF46)=7),TEXT(AF46,"aaa"),COUNTIF(祝日,AF46)&gt;0,"祝",TRUE,TEXT(AF46,"aaa"))</f>
        <v>木</v>
      </c>
      <c r="AG47" s="187" t="str" cm="1">
        <f t="array" ref="AG47">_xlfn.IFS(AG46="","",COUNTIF(休み,AG46)&gt;0,"休",OR(WEEKDAY(AG46)=1,WEEKDAY(AG46)=7),TEXT(AG46,"aaa"),COUNTIF(祝日,AG46)&gt;0,"祝",TRUE,TEXT(AG46,"aaa"))</f>
        <v>金</v>
      </c>
      <c r="AH47" s="709"/>
      <c r="AI47" s="710"/>
      <c r="AJ47" s="710"/>
      <c r="AK47" s="711"/>
      <c r="AL47" s="695"/>
      <c r="AM47" s="697"/>
      <c r="AN47" s="700"/>
      <c r="AO47" s="700"/>
      <c r="AP47" s="713"/>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188"/>
    </row>
    <row r="48" spans="2:69" s="192" customFormat="1" ht="60" customHeight="1">
      <c r="B48" s="271" t="str">
        <f>IF(C45="","","行事")</f>
        <v>行事</v>
      </c>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203" t="s">
        <v>461</v>
      </c>
      <c r="AE48" s="189"/>
      <c r="AF48" s="189"/>
      <c r="AG48" s="190"/>
      <c r="AH48" s="709"/>
      <c r="AI48" s="710"/>
      <c r="AJ48" s="710"/>
      <c r="AK48" s="711"/>
      <c r="AL48" s="695"/>
      <c r="AM48" s="698"/>
      <c r="AN48" s="701"/>
      <c r="AO48" s="701"/>
      <c r="AP48" s="714"/>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191"/>
    </row>
    <row r="49" spans="2:69" s="195" customFormat="1" ht="15" customHeight="1">
      <c r="B49" s="184" t="str">
        <f>IF(C45="","","計画")</f>
        <v>計画</v>
      </c>
      <c r="C49" s="193"/>
      <c r="D49" s="193"/>
      <c r="E49" s="193"/>
      <c r="F49" s="193" t="s">
        <v>307</v>
      </c>
      <c r="G49" s="193" t="s">
        <v>307</v>
      </c>
      <c r="H49" s="193"/>
      <c r="I49" s="193"/>
      <c r="J49" s="193"/>
      <c r="K49" s="193"/>
      <c r="L49" s="193"/>
      <c r="M49" s="193" t="s">
        <v>307</v>
      </c>
      <c r="N49" s="193" t="s">
        <v>307</v>
      </c>
      <c r="O49" s="193"/>
      <c r="P49" s="193"/>
      <c r="Q49" s="193"/>
      <c r="R49" s="193"/>
      <c r="S49" s="193"/>
      <c r="T49" s="193" t="s">
        <v>307</v>
      </c>
      <c r="U49" s="193" t="s">
        <v>307</v>
      </c>
      <c r="V49" s="193"/>
      <c r="W49" s="193"/>
      <c r="X49" s="193" t="s">
        <v>306</v>
      </c>
      <c r="Y49" s="193" t="s">
        <v>306</v>
      </c>
      <c r="Z49" s="193" t="s">
        <v>306</v>
      </c>
      <c r="AA49" s="193" t="s">
        <v>306</v>
      </c>
      <c r="AB49" s="193" t="s">
        <v>306</v>
      </c>
      <c r="AC49" s="193" t="s">
        <v>306</v>
      </c>
      <c r="AD49" s="193" t="s">
        <v>306</v>
      </c>
      <c r="AE49" s="193" t="s">
        <v>306</v>
      </c>
      <c r="AF49" s="193" t="s">
        <v>306</v>
      </c>
      <c r="AG49" s="193" t="s">
        <v>306</v>
      </c>
      <c r="AH49" s="184">
        <f>IF(C45="","",COUNTIF(C49:AG49,"○"))</f>
        <v>6</v>
      </c>
      <c r="AI49" s="193">
        <f>IF(C45="","",31-COUNTIF(C47:AG47,"")-COUNTIF(C47:AG47,"休")-COUNTIF(C49:AH49,"/"))</f>
        <v>18</v>
      </c>
      <c r="AJ49" s="194">
        <f>IF(C45="","",IFERROR(AH49/AI49,""))</f>
        <v>0.33333333333333331</v>
      </c>
      <c r="AK49" s="295" t="str" cm="1">
        <f t="array" ref="AK49">_xlfn.IFS(OR(C45="",AI49=0),"",
      COUNTIFS(C47:AG47,"日",C49:AG49,"")+COUNTIFS(C47:AG47,"日",C49:AG49,"○")+COUNTIFS(C47:AG47,"土",C49:AG49,"")+COUNTIFS(C47:AG47,"土",C49:AG49,"○")&lt;=COUNTIF(C49:AG49,"○"),"○",
        AH49/AI49&gt;=2/7,"○",
         TRUE,"NG")</f>
        <v>○</v>
      </c>
      <c r="AM49" s="184">
        <f>IF(C45="","",AM42+AH49)</f>
        <v>29</v>
      </c>
      <c r="AN49" s="193">
        <f>IF(C45="","",AN42+AI49)</f>
        <v>101</v>
      </c>
      <c r="AO49" s="194">
        <f>IFERROR(AM49/AN49,"")</f>
        <v>0.28712871287128711</v>
      </c>
      <c r="AP49" s="301" t="str">
        <f>IF(C45="","",IF(C52="",IF(AM49/AN49&gt;=2/7,"OK","NG"),"-"))</f>
        <v>-</v>
      </c>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196"/>
    </row>
    <row r="50" spans="2:69" s="195" customFormat="1" ht="15" customHeight="1" thickBot="1">
      <c r="B50" s="197" t="str">
        <f>IF(C45="","","実施")</f>
        <v>実施</v>
      </c>
      <c r="C50" s="198"/>
      <c r="D50" s="198"/>
      <c r="E50" s="198"/>
      <c r="F50" s="198" t="s">
        <v>308</v>
      </c>
      <c r="G50" s="198" t="s">
        <v>308</v>
      </c>
      <c r="H50" s="198"/>
      <c r="I50" s="198"/>
      <c r="J50" s="198"/>
      <c r="K50" s="198"/>
      <c r="L50" s="198"/>
      <c r="M50" s="198" t="s">
        <v>308</v>
      </c>
      <c r="N50" s="198" t="s">
        <v>308</v>
      </c>
      <c r="O50" s="198"/>
      <c r="P50" s="198"/>
      <c r="Q50" s="198"/>
      <c r="R50" s="198"/>
      <c r="S50" s="198"/>
      <c r="T50" s="198" t="s">
        <v>308</v>
      </c>
      <c r="U50" s="198" t="s">
        <v>308</v>
      </c>
      <c r="V50" s="198"/>
      <c r="W50" s="198"/>
      <c r="X50" s="198"/>
      <c r="Y50" s="198"/>
      <c r="Z50" s="198"/>
      <c r="AA50" s="198" t="s">
        <v>308</v>
      </c>
      <c r="AB50" s="198" t="s">
        <v>308</v>
      </c>
      <c r="AC50" s="198"/>
      <c r="AD50" s="198"/>
      <c r="AE50" s="198" t="s">
        <v>306</v>
      </c>
      <c r="AF50" s="198" t="s">
        <v>306</v>
      </c>
      <c r="AG50" s="198" t="s">
        <v>306</v>
      </c>
      <c r="AH50" s="197">
        <f>IF(C45="","",COUNTIF(C50:AG50,"●"))</f>
        <v>8</v>
      </c>
      <c r="AI50" s="198">
        <f>IF(C45="","",31-COUNTIF(C47:AG47,"")-COUNTIF(C47:AG47,"休")-COUNTIF(C50:AH50,"/"))</f>
        <v>25</v>
      </c>
      <c r="AJ50" s="199">
        <f>IF(C45="","",IFERROR(AH50/AI50,""))</f>
        <v>0.32</v>
      </c>
      <c r="AK50" s="298" t="str" cm="1">
        <f t="array" ref="AK50">_xlfn.IFS(OR(C45="",AI50=0),"",
      COUNTIFS(C47:AG47,"日",C50:AG50,"")+COUNTIFS(C47:AG47,"日",C50:AG50,"●")+COUNTIFS(C47:AG47,"土",C50:AG50,"")+COUNTIFS(C47:AG47,"土",C50:AG50,"●")&lt;=COUNTIF(C50:AG50,"●"),"○",
        AH50/AI50&gt;=2/7,"○",
         TRUE,"NG")</f>
        <v>○</v>
      </c>
      <c r="AM50" s="197">
        <f>IF(C45="","",AM43+AH50)</f>
        <v>31</v>
      </c>
      <c r="AN50" s="198">
        <f>IF(C45="","",AN43+AI50)</f>
        <v>108</v>
      </c>
      <c r="AO50" s="199">
        <f>IFERROR(AM50/AN50,"")</f>
        <v>0.28703703703703703</v>
      </c>
      <c r="AP50" s="302" t="str">
        <f>IF(C45="","",IF(C52="",IF(AM50/AN50&gt;=2/7,"OK","NG"),"-"))</f>
        <v>-</v>
      </c>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188"/>
    </row>
    <row r="51" spans="2:69" ht="18" customHeight="1" thickBot="1">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200"/>
    </row>
    <row r="52" spans="2:69" ht="16.899999999999999" customHeight="1">
      <c r="B52" s="183" t="str">
        <f>IF(C52="","","月")</f>
        <v>月</v>
      </c>
      <c r="C52" s="689">
        <f>IFERROR(IF(EOMONTH(C45,0)+1&gt;$L$5,"",EOMONTH(C45,0)+1),"")</f>
        <v>45689</v>
      </c>
      <c r="D52" s="690"/>
      <c r="E52" s="690"/>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1" t="str">
        <f>IF(C52="","","月単位")</f>
        <v>月単位</v>
      </c>
      <c r="AI52" s="692"/>
      <c r="AJ52" s="692"/>
      <c r="AK52" s="693"/>
      <c r="AL52" s="694"/>
      <c r="AM52" s="706" t="str">
        <f>IF(C52="","","累計")</f>
        <v>累計</v>
      </c>
      <c r="AN52" s="707"/>
      <c r="AO52" s="707"/>
      <c r="AP52" s="708"/>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c r="BM52" s="293"/>
      <c r="BN52" s="293"/>
      <c r="BO52" s="293"/>
      <c r="BP52" s="293"/>
    </row>
    <row r="53" spans="2:69" ht="15" customHeight="1">
      <c r="B53" s="184" t="str">
        <f>IF(C52="","","日")</f>
        <v>日</v>
      </c>
      <c r="C53" s="185" cm="1">
        <f t="array" ref="C53">_xlfn.IFS($C52="","",
  $C52+COLUMN(C53)-COLUMN($B53)-1&gt;$L$5,"",
   $C52+COLUMN(C53)-COLUMN($B53)-1&gt;=EOMONTH($C52,0)+1,"",
    TRUE,$C52+COLUMN(C53)-COLUMN($B53)-1)</f>
        <v>45689</v>
      </c>
      <c r="D53" s="185" cm="1">
        <f t="array" ref="D53">_xlfn.IFS($C52="","",
  $C52+COLUMN(D53)-COLUMN($B53)-1&gt;$L$5,"",
   $C52+COLUMN(D53)-COLUMN($B53)-1&gt;=EOMONTH($C52,0)+1,"",
    TRUE,$C52+COLUMN(D53)-COLUMN($B53)-1)</f>
        <v>45690</v>
      </c>
      <c r="E53" s="185" cm="1">
        <f t="array" ref="E53">_xlfn.IFS($C52="","",
  $C52+COLUMN(E53)-COLUMN($B53)-1&gt;$L$5,"",
   $C52+COLUMN(E53)-COLUMN($B53)-1&gt;=EOMONTH($C52,0)+1,"",
    TRUE,$C52+COLUMN(E53)-COLUMN($B53)-1)</f>
        <v>45691</v>
      </c>
      <c r="F53" s="185" cm="1">
        <f t="array" ref="F53">_xlfn.IFS($C52="","",
  $C52+COLUMN(F53)-COLUMN($B53)-1&gt;$L$5,"",
   $C52+COLUMN(F53)-COLUMN($B53)-1&gt;=EOMONTH($C52,0)+1,"",
    TRUE,$C52+COLUMN(F53)-COLUMN($B53)-1)</f>
        <v>45692</v>
      </c>
      <c r="G53" s="185" cm="1">
        <f t="array" ref="G53">_xlfn.IFS($C52="","",
  $C52+COLUMN(G53)-COLUMN($B53)-1&gt;$L$5,"",
   $C52+COLUMN(G53)-COLUMN($B53)-1&gt;=EOMONTH($C52,0)+1,"",
    TRUE,$C52+COLUMN(G53)-COLUMN($B53)-1)</f>
        <v>45693</v>
      </c>
      <c r="H53" s="185" cm="1">
        <f t="array" ref="H53">_xlfn.IFS($C52="","",
  $C52+COLUMN(H53)-COLUMN($B53)-1&gt;$L$5,"",
   $C52+COLUMN(H53)-COLUMN($B53)-1&gt;=EOMONTH($C52,0)+1,"",
    TRUE,$C52+COLUMN(H53)-COLUMN($B53)-1)</f>
        <v>45694</v>
      </c>
      <c r="I53" s="185" cm="1">
        <f t="array" ref="I53">_xlfn.IFS($C52="","",
  $C52+COLUMN(I53)-COLUMN($B53)-1&gt;$L$5,"",
   $C52+COLUMN(I53)-COLUMN($B53)-1&gt;=EOMONTH($C52,0)+1,"",
    TRUE,$C52+COLUMN(I53)-COLUMN($B53)-1)</f>
        <v>45695</v>
      </c>
      <c r="J53" s="185" cm="1">
        <f t="array" ref="J53">_xlfn.IFS($C52="","",
  $C52+COLUMN(J53)-COLUMN($B53)-1&gt;$L$5,"",
   $C52+COLUMN(J53)-COLUMN($B53)-1&gt;=EOMONTH($C52,0)+1,"",
    TRUE,$C52+COLUMN(J53)-COLUMN($B53)-1)</f>
        <v>45696</v>
      </c>
      <c r="K53" s="185" cm="1">
        <f t="array" ref="K53">_xlfn.IFS($C52="","",
  $C52+COLUMN(K53)-COLUMN($B53)-1&gt;$L$5,"",
   $C52+COLUMN(K53)-COLUMN($B53)-1&gt;=EOMONTH($C52,0)+1,"",
    TRUE,$C52+COLUMN(K53)-COLUMN($B53)-1)</f>
        <v>45697</v>
      </c>
      <c r="L53" s="185" cm="1">
        <f t="array" ref="L53">_xlfn.IFS($C52="","",
  $C52+COLUMN(L53)-COLUMN($B53)-1&gt;$L$5,"",
   $C52+COLUMN(L53)-COLUMN($B53)-1&gt;=EOMONTH($C52,0)+1,"",
    TRUE,$C52+COLUMN(L53)-COLUMN($B53)-1)</f>
        <v>45698</v>
      </c>
      <c r="M53" s="185" t="str" cm="1">
        <f t="array" ref="M53">_xlfn.IFS($C52="","",
  $C52+COLUMN(M53)-COLUMN($B53)-1&gt;$L$5,"",
   $C52+COLUMN(M53)-COLUMN($B53)-1&gt;=EOMONTH($C52,0)+1,"",
    TRUE,$C52+COLUMN(M53)-COLUMN($B53)-1)</f>
        <v/>
      </c>
      <c r="N53" s="185" t="str" cm="1">
        <f t="array" ref="N53">_xlfn.IFS($C52="","",
  $C52+COLUMN(N53)-COLUMN($B53)-1&gt;$L$5,"",
   $C52+COLUMN(N53)-COLUMN($B53)-1&gt;=EOMONTH($C52,0)+1,"",
    TRUE,$C52+COLUMN(N53)-COLUMN($B53)-1)</f>
        <v/>
      </c>
      <c r="O53" s="185" t="str" cm="1">
        <f t="array" ref="O53">_xlfn.IFS($C52="","",
  $C52+COLUMN(O53)-COLUMN($B53)-1&gt;$L$5,"",
   $C52+COLUMN(O53)-COLUMN($B53)-1&gt;=EOMONTH($C52,0)+1,"",
    TRUE,$C52+COLUMN(O53)-COLUMN($B53)-1)</f>
        <v/>
      </c>
      <c r="P53" s="185" t="str" cm="1">
        <f t="array" ref="P53">_xlfn.IFS($C52="","",
  $C52+COLUMN(P53)-COLUMN($B53)-1&gt;$L$5,"",
   $C52+COLUMN(P53)-COLUMN($B53)-1&gt;=EOMONTH($C52,0)+1,"",
    TRUE,$C52+COLUMN(P53)-COLUMN($B53)-1)</f>
        <v/>
      </c>
      <c r="Q53" s="185" t="str" cm="1">
        <f t="array" ref="Q53">_xlfn.IFS($C52="","",
  $C52+COLUMN(Q53)-COLUMN($B53)-1&gt;$L$5,"",
   $C52+COLUMN(Q53)-COLUMN($B53)-1&gt;=EOMONTH($C52,0)+1,"",
    TRUE,$C52+COLUMN(Q53)-COLUMN($B53)-1)</f>
        <v/>
      </c>
      <c r="R53" s="185" t="str" cm="1">
        <f t="array" ref="R53">_xlfn.IFS($C52="","",
  $C52+COLUMN(R53)-COLUMN($B53)-1&gt;$L$5,"",
   $C52+COLUMN(R53)-COLUMN($B53)-1&gt;=EOMONTH($C52,0)+1,"",
    TRUE,$C52+COLUMN(R53)-COLUMN($B53)-1)</f>
        <v/>
      </c>
      <c r="S53" s="185" t="str" cm="1">
        <f t="array" ref="S53">_xlfn.IFS($C52="","",
  $C52+COLUMN(S53)-COLUMN($B53)-1&gt;$L$5,"",
   $C52+COLUMN(S53)-COLUMN($B53)-1&gt;=EOMONTH($C52,0)+1,"",
    TRUE,$C52+COLUMN(S53)-COLUMN($B53)-1)</f>
        <v/>
      </c>
      <c r="T53" s="185" t="str" cm="1">
        <f t="array" ref="T53">_xlfn.IFS($C52="","",
  $C52+COLUMN(T53)-COLUMN($B53)-1&gt;$L$5,"",
   $C52+COLUMN(T53)-COLUMN($B53)-1&gt;=EOMONTH($C52,0)+1,"",
    TRUE,$C52+COLUMN(T53)-COLUMN($B53)-1)</f>
        <v/>
      </c>
      <c r="U53" s="185" t="str" cm="1">
        <f t="array" ref="U53">_xlfn.IFS($C52="","",
  $C52+COLUMN(U53)-COLUMN($B53)-1&gt;$L$5,"",
   $C52+COLUMN(U53)-COLUMN($B53)-1&gt;=EOMONTH($C52,0)+1,"",
    TRUE,$C52+COLUMN(U53)-COLUMN($B53)-1)</f>
        <v/>
      </c>
      <c r="V53" s="185" t="str" cm="1">
        <f t="array" ref="V53">_xlfn.IFS($C52="","",
  $C52+COLUMN(V53)-COLUMN($B53)-1&gt;$L$5,"",
   $C52+COLUMN(V53)-COLUMN($B53)-1&gt;=EOMONTH($C52,0)+1,"",
    TRUE,$C52+COLUMN(V53)-COLUMN($B53)-1)</f>
        <v/>
      </c>
      <c r="W53" s="185" t="str" cm="1">
        <f t="array" ref="W53">_xlfn.IFS($C52="","",
  $C52+COLUMN(W53)-COLUMN($B53)-1&gt;$L$5,"",
   $C52+COLUMN(W53)-COLUMN($B53)-1&gt;=EOMONTH($C52,0)+1,"",
    TRUE,$C52+COLUMN(W53)-COLUMN($B53)-1)</f>
        <v/>
      </c>
      <c r="X53" s="185" t="str" cm="1">
        <f t="array" ref="X53">_xlfn.IFS($C52="","",
  $C52+COLUMN(X53)-COLUMN($B53)-1&gt;$L$5,"",
   $C52+COLUMN(X53)-COLUMN($B53)-1&gt;=EOMONTH($C52,0)+1,"",
    TRUE,$C52+COLUMN(X53)-COLUMN($B53)-1)</f>
        <v/>
      </c>
      <c r="Y53" s="185" t="str" cm="1">
        <f t="array" ref="Y53">_xlfn.IFS($C52="","",
  $C52+COLUMN(Y53)-COLUMN($B53)-1&gt;$L$5,"",
   $C52+COLUMN(Y53)-COLUMN($B53)-1&gt;=EOMONTH($C52,0)+1,"",
    TRUE,$C52+COLUMN(Y53)-COLUMN($B53)-1)</f>
        <v/>
      </c>
      <c r="Z53" s="185" t="str" cm="1">
        <f t="array" ref="Z53">_xlfn.IFS($C52="","",
  $C52+COLUMN(Z53)-COLUMN($B53)-1&gt;$L$5,"",
   $C52+COLUMN(Z53)-COLUMN($B53)-1&gt;=EOMONTH($C52,0)+1,"",
    TRUE,$C52+COLUMN(Z53)-COLUMN($B53)-1)</f>
        <v/>
      </c>
      <c r="AA53" s="185" t="str" cm="1">
        <f t="array" ref="AA53">_xlfn.IFS($C52="","",
  $C52+COLUMN(AA53)-COLUMN($B53)-1&gt;$L$5,"",
   $C52+COLUMN(AA53)-COLUMN($B53)-1&gt;=EOMONTH($C52,0)+1,"",
    TRUE,$C52+COLUMN(AA53)-COLUMN($B53)-1)</f>
        <v/>
      </c>
      <c r="AB53" s="185" t="str" cm="1">
        <f t="array" ref="AB53">_xlfn.IFS($C52="","",
  $C52+COLUMN(AB53)-COLUMN($B53)-1&gt;$L$5,"",
   $C52+COLUMN(AB53)-COLUMN($B53)-1&gt;=EOMONTH($C52,0)+1,"",
    TRUE,$C52+COLUMN(AB53)-COLUMN($B53)-1)</f>
        <v/>
      </c>
      <c r="AC53" s="185" t="str" cm="1">
        <f t="array" ref="AC53">_xlfn.IFS($C52="","",
  $C52+COLUMN(AC53)-COLUMN($B53)-1&gt;$L$5,"",
   $C52+COLUMN(AC53)-COLUMN($B53)-1&gt;=EOMONTH($C52,0)+1,"",
    TRUE,$C52+COLUMN(AC53)-COLUMN($B53)-1)</f>
        <v/>
      </c>
      <c r="AD53" s="185" t="str" cm="1">
        <f t="array" ref="AD53">_xlfn.IFS($C52="","",
  $C52+COLUMN(AD53)-COLUMN($B53)-1&gt;$L$5,"",
   $C52+COLUMN(AD53)-COLUMN($B53)-1&gt;=EOMONTH($C52,0)+1,"",
    TRUE,$C52+COLUMN(AD53)-COLUMN($B53)-1)</f>
        <v/>
      </c>
      <c r="AE53" s="185" t="str" cm="1">
        <f t="array" ref="AE53">_xlfn.IFS($C52="","",
  $C52+COLUMN(AE53)-COLUMN($B53)-1&gt;$L$5,"",
   $C52+COLUMN(AE53)-COLUMN($B53)-1&gt;=EOMONTH($C52,0)+1,"",
    TRUE,$C52+COLUMN(AE53)-COLUMN($B53)-1)</f>
        <v/>
      </c>
      <c r="AF53" s="185" t="str" cm="1">
        <f t="array" ref="AF53">_xlfn.IFS($C52="","",
  $C52+COLUMN(AF53)-COLUMN($B53)-1&gt;$L$5,"",
   $C52+COLUMN(AF53)-COLUMN($B53)-1&gt;=EOMONTH($C52,0)+1,"",
    TRUE,$C52+COLUMN(AF53)-COLUMN($B53)-1)</f>
        <v/>
      </c>
      <c r="AG53" s="186" t="str" cm="1">
        <f t="array" ref="AG53">_xlfn.IFS($C52="","",
  $C52+COLUMN(AG53)-COLUMN($B53)-1&gt;$L$5,"",
   $C52+COLUMN(AG53)-COLUMN($B53)-1&gt;=EOMONTH($C52,0)+1,"",
    TRUE,$C52+COLUMN(AG53)-COLUMN($B53)-1)</f>
        <v/>
      </c>
      <c r="AH53" s="709" t="str">
        <f>IF(C52="","","閉所日数計")</f>
        <v>閉所日数計</v>
      </c>
      <c r="AI53" s="710" t="str">
        <f>IF(C52="","","対象日数計")</f>
        <v>対象日数計</v>
      </c>
      <c r="AJ53" s="710" t="str">
        <f>IF(C52="","","現場閉所率")</f>
        <v>現場閉所率</v>
      </c>
      <c r="AK53" s="711" t="str">
        <f>IF(C52="","","達成状況")</f>
        <v>達成状況</v>
      </c>
      <c r="AL53" s="695"/>
      <c r="AM53" s="696" t="str">
        <f>IF(C52="","","閉所日数計")</f>
        <v>閉所日数計</v>
      </c>
      <c r="AN53" s="699" t="str">
        <f>IF(C52="","","対象日数計")</f>
        <v>対象日数計</v>
      </c>
      <c r="AO53" s="699" t="str">
        <f>IF(C52="","","現場閉所率")</f>
        <v>現場閉所率</v>
      </c>
      <c r="AP53" s="712" t="str" cm="1">
        <f t="array" ref="AP53">_xlfn.IFS(C52="","",C59="","達成状況",TRUE,"-")</f>
        <v>達成状況</v>
      </c>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row>
    <row r="54" spans="2:69" ht="15" customHeight="1">
      <c r="B54" s="184" t="str">
        <f>IF(C52="","","曜日")</f>
        <v>曜日</v>
      </c>
      <c r="C54" s="187" t="str" cm="1">
        <f t="array" ref="C54">_xlfn.IFS(C53="","",COUNTIF(休み,C53)&gt;0,"休",OR(WEEKDAY(C53)=1,WEEKDAY(C53)=7),TEXT(C53,"aaa"),COUNTIF(祝日,C53)&gt;0,"祝",TRUE,TEXT(C53,"aaa"))</f>
        <v>土</v>
      </c>
      <c r="D54" s="187" t="str" cm="1">
        <f t="array" ref="D54">_xlfn.IFS(D53="","",COUNTIF(休み,D53)&gt;0,"休",OR(WEEKDAY(D53)=1,WEEKDAY(D53)=7),TEXT(D53,"aaa"),COUNTIF(祝日,D53)&gt;0,"祝",TRUE,TEXT(D53,"aaa"))</f>
        <v>日</v>
      </c>
      <c r="E54" s="187" t="str" cm="1">
        <f t="array" ref="E54">_xlfn.IFS(E53="","",COUNTIF(休み,E53)&gt;0,"休",OR(WEEKDAY(E53)=1,WEEKDAY(E53)=7),TEXT(E53,"aaa"),COUNTIF(祝日,E53)&gt;0,"祝",TRUE,TEXT(E53,"aaa"))</f>
        <v>月</v>
      </c>
      <c r="F54" s="187" t="str" cm="1">
        <f t="array" ref="F54">_xlfn.IFS(F53="","",COUNTIF(休み,F53)&gt;0,"休",OR(WEEKDAY(F53)=1,WEEKDAY(F53)=7),TEXT(F53,"aaa"),COUNTIF(祝日,F53)&gt;0,"祝",TRUE,TEXT(F53,"aaa"))</f>
        <v>火</v>
      </c>
      <c r="G54" s="187" t="str" cm="1">
        <f t="array" ref="G54">_xlfn.IFS(G53="","",COUNTIF(休み,G53)&gt;0,"休",OR(WEEKDAY(G53)=1,WEEKDAY(G53)=7),TEXT(G53,"aaa"),COUNTIF(祝日,G53)&gt;0,"祝",TRUE,TEXT(G53,"aaa"))</f>
        <v>水</v>
      </c>
      <c r="H54" s="187" t="str" cm="1">
        <f t="array" ref="H54">_xlfn.IFS(H53="","",COUNTIF(休み,H53)&gt;0,"休",OR(WEEKDAY(H53)=1,WEEKDAY(H53)=7),TEXT(H53,"aaa"),COUNTIF(祝日,H53)&gt;0,"祝",TRUE,TEXT(H53,"aaa"))</f>
        <v>木</v>
      </c>
      <c r="I54" s="187" t="str" cm="1">
        <f t="array" ref="I54">_xlfn.IFS(I53="","",COUNTIF(休み,I53)&gt;0,"休",OR(WEEKDAY(I53)=1,WEEKDAY(I53)=7),TEXT(I53,"aaa"),COUNTIF(祝日,I53)&gt;0,"祝",TRUE,TEXT(I53,"aaa"))</f>
        <v>金</v>
      </c>
      <c r="J54" s="187" t="str" cm="1">
        <f t="array" ref="J54">_xlfn.IFS(J53="","",COUNTIF(休み,J53)&gt;0,"休",OR(WEEKDAY(J53)=1,WEEKDAY(J53)=7),TEXT(J53,"aaa"),COUNTIF(祝日,J53)&gt;0,"祝",TRUE,TEXT(J53,"aaa"))</f>
        <v>土</v>
      </c>
      <c r="K54" s="187" t="str" cm="1">
        <f t="array" ref="K54">_xlfn.IFS(K53="","",COUNTIF(休み,K53)&gt;0,"休",OR(WEEKDAY(K53)=1,WEEKDAY(K53)=7),TEXT(K53,"aaa"),COUNTIF(祝日,K53)&gt;0,"祝",TRUE,TEXT(K53,"aaa"))</f>
        <v>日</v>
      </c>
      <c r="L54" s="187" t="str" cm="1">
        <f t="array" ref="L54">_xlfn.IFS(L53="","",COUNTIF(休み,L53)&gt;0,"休",OR(WEEKDAY(L53)=1,WEEKDAY(L53)=7),TEXT(L53,"aaa"),COUNTIF(祝日,L53)&gt;0,"祝",TRUE,TEXT(L53,"aaa"))</f>
        <v>月</v>
      </c>
      <c r="M54" s="187" t="str" cm="1">
        <f t="array" ref="M54">_xlfn.IFS(M53="","",COUNTIF(休み,M53)&gt;0,"休",OR(WEEKDAY(M53)=1,WEEKDAY(M53)=7),TEXT(M53,"aaa"),COUNTIF(祝日,M53)&gt;0,"祝",TRUE,TEXT(M53,"aaa"))</f>
        <v/>
      </c>
      <c r="N54" s="187" t="str" cm="1">
        <f t="array" ref="N54">_xlfn.IFS(N53="","",COUNTIF(休み,N53)&gt;0,"休",OR(WEEKDAY(N53)=1,WEEKDAY(N53)=7),TEXT(N53,"aaa"),COUNTIF(祝日,N53)&gt;0,"祝",TRUE,TEXT(N53,"aaa"))</f>
        <v/>
      </c>
      <c r="O54" s="187" t="str" cm="1">
        <f t="array" ref="O54">_xlfn.IFS(O53="","",COUNTIF(休み,O53)&gt;0,"休",OR(WEEKDAY(O53)=1,WEEKDAY(O53)=7),TEXT(O53,"aaa"),COUNTIF(祝日,O53)&gt;0,"祝",TRUE,TEXT(O53,"aaa"))</f>
        <v/>
      </c>
      <c r="P54" s="187" t="str" cm="1">
        <f t="array" ref="P54">_xlfn.IFS(P53="","",COUNTIF(休み,P53)&gt;0,"休",OR(WEEKDAY(P53)=1,WEEKDAY(P53)=7),TEXT(P53,"aaa"),COUNTIF(祝日,P53)&gt;0,"祝",TRUE,TEXT(P53,"aaa"))</f>
        <v/>
      </c>
      <c r="Q54" s="187" t="str" cm="1">
        <f t="array" ref="Q54">_xlfn.IFS(Q53="","",COUNTIF(休み,Q53)&gt;0,"休",OR(WEEKDAY(Q53)=1,WEEKDAY(Q53)=7),TEXT(Q53,"aaa"),COUNTIF(祝日,Q53)&gt;0,"祝",TRUE,TEXT(Q53,"aaa"))</f>
        <v/>
      </c>
      <c r="R54" s="187" t="str" cm="1">
        <f t="array" ref="R54">_xlfn.IFS(R53="","",COUNTIF(休み,R53)&gt;0,"休",OR(WEEKDAY(R53)=1,WEEKDAY(R53)=7),TEXT(R53,"aaa"),COUNTIF(祝日,R53)&gt;0,"祝",TRUE,TEXT(R53,"aaa"))</f>
        <v/>
      </c>
      <c r="S54" s="187" t="str" cm="1">
        <f t="array" ref="S54">_xlfn.IFS(S53="","",COUNTIF(休み,S53)&gt;0,"休",OR(WEEKDAY(S53)=1,WEEKDAY(S53)=7),TEXT(S53,"aaa"),COUNTIF(祝日,S53)&gt;0,"祝",TRUE,TEXT(S53,"aaa"))</f>
        <v/>
      </c>
      <c r="T54" s="187" t="str" cm="1">
        <f t="array" ref="T54">_xlfn.IFS(T53="","",COUNTIF(休み,T53)&gt;0,"休",OR(WEEKDAY(T53)=1,WEEKDAY(T53)=7),TEXT(T53,"aaa"),COUNTIF(祝日,T53)&gt;0,"祝",TRUE,TEXT(T53,"aaa"))</f>
        <v/>
      </c>
      <c r="U54" s="187" t="str" cm="1">
        <f t="array" ref="U54">_xlfn.IFS(U53="","",COUNTIF(休み,U53)&gt;0,"休",OR(WEEKDAY(U53)=1,WEEKDAY(U53)=7),TEXT(U53,"aaa"),COUNTIF(祝日,U53)&gt;0,"祝",TRUE,TEXT(U53,"aaa"))</f>
        <v/>
      </c>
      <c r="V54" s="187" t="str" cm="1">
        <f t="array" ref="V54">_xlfn.IFS(V53="","",COUNTIF(休み,V53)&gt;0,"休",OR(WEEKDAY(V53)=1,WEEKDAY(V53)=7),TEXT(V53,"aaa"),COUNTIF(祝日,V53)&gt;0,"祝",TRUE,TEXT(V53,"aaa"))</f>
        <v/>
      </c>
      <c r="W54" s="187" t="str" cm="1">
        <f t="array" ref="W54">_xlfn.IFS(W53="","",COUNTIF(休み,W53)&gt;0,"休",OR(WEEKDAY(W53)=1,WEEKDAY(W53)=7),TEXT(W53,"aaa"),COUNTIF(祝日,W53)&gt;0,"祝",TRUE,TEXT(W53,"aaa"))</f>
        <v/>
      </c>
      <c r="X54" s="187" t="str" cm="1">
        <f t="array" ref="X54">_xlfn.IFS(X53="","",COUNTIF(休み,X53)&gt;0,"休",OR(WEEKDAY(X53)=1,WEEKDAY(X53)=7),TEXT(X53,"aaa"),COUNTIF(祝日,X53)&gt;0,"祝",TRUE,TEXT(X53,"aaa"))</f>
        <v/>
      </c>
      <c r="Y54" s="187" t="str" cm="1">
        <f t="array" ref="Y54">_xlfn.IFS(Y53="","",COUNTIF(休み,Y53)&gt;0,"休",OR(WEEKDAY(Y53)=1,WEEKDAY(Y53)=7),TEXT(Y53,"aaa"),COUNTIF(祝日,Y53)&gt;0,"祝",TRUE,TEXT(Y53,"aaa"))</f>
        <v/>
      </c>
      <c r="Z54" s="187" t="str" cm="1">
        <f t="array" ref="Z54">_xlfn.IFS(Z53="","",COUNTIF(休み,Z53)&gt;0,"休",OR(WEEKDAY(Z53)=1,WEEKDAY(Z53)=7),TEXT(Z53,"aaa"),COUNTIF(祝日,Z53)&gt;0,"祝",TRUE,TEXT(Z53,"aaa"))</f>
        <v/>
      </c>
      <c r="AA54" s="187" t="str" cm="1">
        <f t="array" ref="AA54">_xlfn.IFS(AA53="","",COUNTIF(休み,AA53)&gt;0,"休",OR(WEEKDAY(AA53)=1,WEEKDAY(AA53)=7),TEXT(AA53,"aaa"),COUNTIF(祝日,AA53)&gt;0,"祝",TRUE,TEXT(AA53,"aaa"))</f>
        <v/>
      </c>
      <c r="AB54" s="187" t="str" cm="1">
        <f t="array" ref="AB54">_xlfn.IFS(AB53="","",COUNTIF(休み,AB53)&gt;0,"休",OR(WEEKDAY(AB53)=1,WEEKDAY(AB53)=7),TEXT(AB53,"aaa"),COUNTIF(祝日,AB53)&gt;0,"祝",TRUE,TEXT(AB53,"aaa"))</f>
        <v/>
      </c>
      <c r="AC54" s="187" t="str" cm="1">
        <f t="array" ref="AC54">_xlfn.IFS(AC53="","",COUNTIF(休み,AC53)&gt;0,"休",OR(WEEKDAY(AC53)=1,WEEKDAY(AC53)=7),TEXT(AC53,"aaa"),COUNTIF(祝日,AC53)&gt;0,"祝",TRUE,TEXT(AC53,"aaa"))</f>
        <v/>
      </c>
      <c r="AD54" s="187" t="str" cm="1">
        <f t="array" ref="AD54">_xlfn.IFS(AD53="","",COUNTIF(休み,AD53)&gt;0,"休",OR(WEEKDAY(AD53)=1,WEEKDAY(AD53)=7),TEXT(AD53,"aaa"),COUNTIF(祝日,AD53)&gt;0,"祝",TRUE,TEXT(AD53,"aaa"))</f>
        <v/>
      </c>
      <c r="AE54" s="187" t="str" cm="1">
        <f t="array" ref="AE54">_xlfn.IFS(AE53="","",COUNTIF(休み,AE53)&gt;0,"休",OR(WEEKDAY(AE53)=1,WEEKDAY(AE53)=7),TEXT(AE53,"aaa"),COUNTIF(祝日,AE53)&gt;0,"祝",TRUE,TEXT(AE53,"aaa"))</f>
        <v/>
      </c>
      <c r="AF54" s="187" t="str" cm="1">
        <f t="array" ref="AF54">_xlfn.IFS(AF53="","",COUNTIF(休み,AF53)&gt;0,"休",OR(WEEKDAY(AF53)=1,WEEKDAY(AF53)=7),TEXT(AF53,"aaa"),COUNTIF(祝日,AF53)&gt;0,"祝",TRUE,TEXT(AF53,"aaa"))</f>
        <v/>
      </c>
      <c r="AG54" s="187" t="str" cm="1">
        <f t="array" ref="AG54">_xlfn.IFS(AG53="","",COUNTIF(休み,AG53)&gt;0,"休",OR(WEEKDAY(AG53)=1,WEEKDAY(AG53)=7),TEXT(AG53,"aaa"),COUNTIF(祝日,AG53)&gt;0,"祝",TRUE,TEXT(AG53,"aaa"))</f>
        <v/>
      </c>
      <c r="AH54" s="709"/>
      <c r="AI54" s="710"/>
      <c r="AJ54" s="710"/>
      <c r="AK54" s="711"/>
      <c r="AL54" s="695"/>
      <c r="AM54" s="697"/>
      <c r="AN54" s="700"/>
      <c r="AO54" s="700"/>
      <c r="AP54" s="713"/>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188"/>
    </row>
    <row r="55" spans="2:69" s="192" customFormat="1" ht="60" customHeight="1">
      <c r="B55" s="271" t="str">
        <f>IF(C52="","","行事")</f>
        <v>行事</v>
      </c>
      <c r="C55" s="189"/>
      <c r="D55" s="189"/>
      <c r="E55" s="189"/>
      <c r="F55" s="189"/>
      <c r="G55" s="189"/>
      <c r="H55" s="189"/>
      <c r="I55" s="189"/>
      <c r="J55" s="189"/>
      <c r="K55" s="189"/>
      <c r="L55" s="189" t="s">
        <v>462</v>
      </c>
      <c r="M55" s="189"/>
      <c r="N55" s="189"/>
      <c r="O55" s="189"/>
      <c r="P55" s="189"/>
      <c r="Q55" s="189"/>
      <c r="R55" s="189"/>
      <c r="S55" s="189"/>
      <c r="T55" s="189"/>
      <c r="U55" s="189"/>
      <c r="V55" s="189"/>
      <c r="W55" s="189"/>
      <c r="X55" s="189"/>
      <c r="Y55" s="189"/>
      <c r="Z55" s="189"/>
      <c r="AA55" s="189"/>
      <c r="AB55" s="189"/>
      <c r="AC55" s="189"/>
      <c r="AD55" s="189"/>
      <c r="AE55" s="189"/>
      <c r="AF55" s="189"/>
      <c r="AG55" s="190"/>
      <c r="AH55" s="709"/>
      <c r="AI55" s="710"/>
      <c r="AJ55" s="710"/>
      <c r="AK55" s="711"/>
      <c r="AL55" s="695"/>
      <c r="AM55" s="698"/>
      <c r="AN55" s="701"/>
      <c r="AO55" s="701"/>
      <c r="AP55" s="714"/>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191"/>
    </row>
    <row r="56" spans="2:69" s="195" customFormat="1" ht="15" customHeight="1">
      <c r="B56" s="184" t="str">
        <f>IF(C52="","","計画")</f>
        <v>計画</v>
      </c>
      <c r="C56" s="193" t="s">
        <v>306</v>
      </c>
      <c r="D56" s="193" t="s">
        <v>306</v>
      </c>
      <c r="E56" s="193" t="s">
        <v>306</v>
      </c>
      <c r="F56" s="193" t="s">
        <v>306</v>
      </c>
      <c r="G56" s="193" t="s">
        <v>306</v>
      </c>
      <c r="H56" s="193" t="s">
        <v>306</v>
      </c>
      <c r="I56" s="193" t="s">
        <v>306</v>
      </c>
      <c r="J56" s="193" t="s">
        <v>306</v>
      </c>
      <c r="K56" s="193" t="s">
        <v>306</v>
      </c>
      <c r="L56" s="193" t="s">
        <v>306</v>
      </c>
      <c r="M56" s="193"/>
      <c r="N56" s="193"/>
      <c r="O56" s="193"/>
      <c r="P56" s="193"/>
      <c r="Q56" s="193"/>
      <c r="R56" s="193"/>
      <c r="S56" s="193"/>
      <c r="T56" s="193"/>
      <c r="U56" s="193"/>
      <c r="V56" s="193"/>
      <c r="W56" s="193"/>
      <c r="X56" s="193"/>
      <c r="Y56" s="193"/>
      <c r="Z56" s="193"/>
      <c r="AA56" s="193"/>
      <c r="AB56" s="193"/>
      <c r="AC56" s="193"/>
      <c r="AD56" s="193"/>
      <c r="AE56" s="193"/>
      <c r="AF56" s="193"/>
      <c r="AG56" s="193"/>
      <c r="AH56" s="184">
        <f>IF(C52="","",COUNTIF(C56:AG56,"○"))</f>
        <v>0</v>
      </c>
      <c r="AI56" s="193">
        <f>IF(C52="","",31-COUNTIF(C54:AG54,"")-COUNTIF(C54:AG54,"休")-COUNTIF(C56:AH56,"/"))</f>
        <v>0</v>
      </c>
      <c r="AJ56" s="194" t="str">
        <f>IF(C52="","",IFERROR(AH56/AI56,""))</f>
        <v/>
      </c>
      <c r="AK56" s="295" t="str" cm="1">
        <f t="array" ref="AK56">_xlfn.IFS(OR(C52="",AI56=0),"",
      COUNTIFS(C54:AG54,"日",C56:AG56,"")+COUNTIFS(C54:AG54,"日",C56:AG56,"○")+COUNTIFS(C54:AG54,"土",C56:AG56,"")+COUNTIFS(C54:AG54,"土",C56:AG56,"○")&lt;=COUNTIF(C56:AG56,"○"),"○",
        AH56/AI56&gt;=2/7,"○",
         TRUE,"NG")</f>
        <v/>
      </c>
      <c r="AM56" s="184">
        <f>IF(C52="","",AM49+AH56)</f>
        <v>29</v>
      </c>
      <c r="AN56" s="193">
        <f>IF(C52="","",AN49+AI56)</f>
        <v>101</v>
      </c>
      <c r="AO56" s="194">
        <f>IFERROR(AM56/AN56,"")</f>
        <v>0.28712871287128711</v>
      </c>
      <c r="AP56" s="301" t="str">
        <f>IF(C52="","",IF(C59="",IF(AM56/AN56&gt;=2/7,"OK","NG"),"-"))</f>
        <v>OK</v>
      </c>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196"/>
    </row>
    <row r="57" spans="2:69" s="195" customFormat="1" ht="15" customHeight="1" thickBot="1">
      <c r="B57" s="197" t="str">
        <f>IF(C52="","","実施")</f>
        <v>実施</v>
      </c>
      <c r="C57" s="198" t="s">
        <v>306</v>
      </c>
      <c r="D57" s="198" t="s">
        <v>306</v>
      </c>
      <c r="E57" s="198" t="s">
        <v>306</v>
      </c>
      <c r="F57" s="198" t="s">
        <v>306</v>
      </c>
      <c r="G57" s="198" t="s">
        <v>306</v>
      </c>
      <c r="H57" s="198" t="s">
        <v>306</v>
      </c>
      <c r="I57" s="198" t="s">
        <v>306</v>
      </c>
      <c r="J57" s="198" t="s">
        <v>306</v>
      </c>
      <c r="K57" s="198" t="s">
        <v>306</v>
      </c>
      <c r="L57" s="198" t="s">
        <v>306</v>
      </c>
      <c r="M57" s="198"/>
      <c r="N57" s="198"/>
      <c r="O57" s="198"/>
      <c r="P57" s="198"/>
      <c r="Q57" s="198"/>
      <c r="R57" s="198"/>
      <c r="S57" s="198"/>
      <c r="T57" s="198"/>
      <c r="U57" s="198"/>
      <c r="V57" s="198"/>
      <c r="W57" s="198"/>
      <c r="X57" s="198"/>
      <c r="Y57" s="198"/>
      <c r="Z57" s="198"/>
      <c r="AA57" s="198"/>
      <c r="AB57" s="198"/>
      <c r="AC57" s="198"/>
      <c r="AD57" s="198"/>
      <c r="AE57" s="198"/>
      <c r="AF57" s="198"/>
      <c r="AG57" s="198"/>
      <c r="AH57" s="197">
        <f>IF(C52="","",COUNTIF(C57:AG57,"●"))</f>
        <v>0</v>
      </c>
      <c r="AI57" s="198">
        <f>IF(C52="","",31-COUNTIF(C54:AG54,"")-COUNTIF(C54:AG54,"休")-COUNTIF(C57:AH57,"/"))</f>
        <v>0</v>
      </c>
      <c r="AJ57" s="199" t="str">
        <f>IF(C52="","",IFERROR(AH57/AI57,""))</f>
        <v/>
      </c>
      <c r="AK57" s="298" t="str" cm="1">
        <f t="array" ref="AK57">_xlfn.IFS(OR(C52="",AI57=0),"",
      COUNTIFS(C54:AG54,"日",C57:AG57,"")+COUNTIFS(C54:AG54,"日",C57:AG57,"●")+COUNTIFS(C54:AG54,"土",C57:AG57,"")+COUNTIFS(C54:AG54,"土",C57:AG57,"●")&lt;=COUNTIF(C57:AG57,"●"),"○",
        AH57/AI57&gt;=2/7,"○",
         TRUE,"NG")</f>
        <v/>
      </c>
      <c r="AM57" s="197">
        <f>IF(C52="","",AM50+AH57)</f>
        <v>31</v>
      </c>
      <c r="AN57" s="198">
        <f>IF(C52="","",AN50+AI57)</f>
        <v>108</v>
      </c>
      <c r="AO57" s="199">
        <f>IFERROR(AM57/AN57,"")</f>
        <v>0.28703703703703703</v>
      </c>
      <c r="AP57" s="302" t="str">
        <f>IF(C52="","",IF(C59="",IF(AM57/AN57&gt;=2/7,"OK","NG"),"-"))</f>
        <v>OK</v>
      </c>
      <c r="AQ57" s="222"/>
      <c r="AR57" s="222"/>
      <c r="AS57" s="222"/>
      <c r="AT57" s="222"/>
      <c r="AU57" s="222"/>
      <c r="AV57" s="222"/>
      <c r="AW57" s="222"/>
      <c r="AX57" s="222"/>
      <c r="AY57" s="222"/>
      <c r="AZ57" s="222"/>
      <c r="BA57" s="222"/>
      <c r="BB57" s="222"/>
      <c r="BC57" s="222"/>
      <c r="BD57" s="222"/>
      <c r="BE57" s="222"/>
      <c r="BF57" s="222"/>
      <c r="BG57" s="222"/>
      <c r="BH57" s="222"/>
      <c r="BI57" s="222"/>
      <c r="BJ57" s="222"/>
      <c r="BK57" s="222"/>
      <c r="BL57" s="222"/>
      <c r="BM57" s="222"/>
      <c r="BN57" s="222"/>
      <c r="BO57" s="222"/>
      <c r="BP57" s="222"/>
      <c r="BQ57" s="188"/>
    </row>
    <row r="58" spans="2:69" ht="18" customHeight="1" thickBot="1">
      <c r="AP58" s="195"/>
      <c r="AQ58" s="195"/>
      <c r="AR58" s="195"/>
      <c r="AS58" s="195"/>
      <c r="AT58" s="195"/>
      <c r="AU58" s="195"/>
      <c r="AV58" s="195"/>
      <c r="AW58" s="195"/>
      <c r="AX58" s="195"/>
      <c r="AY58" s="195"/>
      <c r="AZ58" s="195"/>
      <c r="BA58" s="195"/>
      <c r="BB58" s="195"/>
      <c r="BC58" s="195"/>
      <c r="BD58" s="195"/>
      <c r="BE58" s="195"/>
      <c r="BF58" s="195"/>
      <c r="BG58" s="195"/>
      <c r="BH58" s="195"/>
      <c r="BI58" s="195"/>
      <c r="BJ58" s="195"/>
      <c r="BK58" s="195"/>
      <c r="BL58" s="195"/>
      <c r="BM58" s="195"/>
      <c r="BN58" s="195"/>
      <c r="BO58" s="195"/>
      <c r="BP58" s="195"/>
      <c r="BQ58" s="200"/>
    </row>
    <row r="59" spans="2:69" ht="16.899999999999999" customHeight="1">
      <c r="B59" s="183" t="str">
        <f>IF(C59="","","月")</f>
        <v/>
      </c>
      <c r="C59" s="689" t="str">
        <f>IFERROR(IF(EOMONTH(C52,0)+1&gt;$L$5,"",EOMONTH(C52,0)+1),"")</f>
        <v/>
      </c>
      <c r="D59" s="690"/>
      <c r="E59" s="690"/>
      <c r="F59" s="690"/>
      <c r="G59" s="690"/>
      <c r="H59" s="690"/>
      <c r="I59" s="690"/>
      <c r="J59" s="690"/>
      <c r="K59" s="690"/>
      <c r="L59" s="690"/>
      <c r="M59" s="690"/>
      <c r="N59" s="690"/>
      <c r="O59" s="690"/>
      <c r="P59" s="690"/>
      <c r="Q59" s="690"/>
      <c r="R59" s="690"/>
      <c r="S59" s="690"/>
      <c r="T59" s="690"/>
      <c r="U59" s="690"/>
      <c r="V59" s="690"/>
      <c r="W59" s="690"/>
      <c r="X59" s="690"/>
      <c r="Y59" s="690"/>
      <c r="Z59" s="690"/>
      <c r="AA59" s="690"/>
      <c r="AB59" s="690"/>
      <c r="AC59" s="690"/>
      <c r="AD59" s="690"/>
      <c r="AE59" s="690"/>
      <c r="AF59" s="690"/>
      <c r="AG59" s="690"/>
      <c r="AH59" s="691" t="str">
        <f>IF(C59="","","月単位")</f>
        <v/>
      </c>
      <c r="AI59" s="692"/>
      <c r="AJ59" s="692"/>
      <c r="AK59" s="693"/>
      <c r="AL59" s="694"/>
      <c r="AM59" s="706" t="str">
        <f>IF(C59="","","累計")</f>
        <v/>
      </c>
      <c r="AN59" s="707"/>
      <c r="AO59" s="707"/>
      <c r="AP59" s="708"/>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row>
    <row r="60" spans="2:69" ht="15" customHeight="1">
      <c r="B60" s="184" t="str">
        <f>IF(C59="","","日")</f>
        <v/>
      </c>
      <c r="C60" s="185" t="str" cm="1">
        <f t="array" ref="C60">_xlfn.IFS($C59="","",
  $C59+COLUMN(C60)-COLUMN($B60)-1&gt;$L$5,"",
   $C59+COLUMN(C60)-COLUMN($B60)-1&gt;=EOMONTH($C59,0)+1,"",
    TRUE,$C59+COLUMN(C60)-COLUMN($B60)-1)</f>
        <v/>
      </c>
      <c r="D60" s="185" t="str" cm="1">
        <f t="array" ref="D60">_xlfn.IFS($C59="","",
  $C59+COLUMN(D60)-COLUMN($B60)-1&gt;$L$5,"",
   $C59+COLUMN(D60)-COLUMN($B60)-1&gt;=EOMONTH($C59,0)+1,"",
    TRUE,$C59+COLUMN(D60)-COLUMN($B60)-1)</f>
        <v/>
      </c>
      <c r="E60" s="185" t="str" cm="1">
        <f t="array" ref="E60">_xlfn.IFS($C59="","",
  $C59+COLUMN(E60)-COLUMN($B60)-1&gt;$L$5,"",
   $C59+COLUMN(E60)-COLUMN($B60)-1&gt;=EOMONTH($C59,0)+1,"",
    TRUE,$C59+COLUMN(E60)-COLUMN($B60)-1)</f>
        <v/>
      </c>
      <c r="F60" s="185" t="str" cm="1">
        <f t="array" ref="F60">_xlfn.IFS($C59="","",
  $C59+COLUMN(F60)-COLUMN($B60)-1&gt;$L$5,"",
   $C59+COLUMN(F60)-COLUMN($B60)-1&gt;=EOMONTH($C59,0)+1,"",
    TRUE,$C59+COLUMN(F60)-COLUMN($B60)-1)</f>
        <v/>
      </c>
      <c r="G60" s="185" t="str" cm="1">
        <f t="array" ref="G60">_xlfn.IFS($C59="","",
  $C59+COLUMN(G60)-COLUMN($B60)-1&gt;$L$5,"",
   $C59+COLUMN(G60)-COLUMN($B60)-1&gt;=EOMONTH($C59,0)+1,"",
    TRUE,$C59+COLUMN(G60)-COLUMN($B60)-1)</f>
        <v/>
      </c>
      <c r="H60" s="185" t="str" cm="1">
        <f t="array" ref="H60">_xlfn.IFS($C59="","",
  $C59+COLUMN(H60)-COLUMN($B60)-1&gt;$L$5,"",
   $C59+COLUMN(H60)-COLUMN($B60)-1&gt;=EOMONTH($C59,0)+1,"",
    TRUE,$C59+COLUMN(H60)-COLUMN($B60)-1)</f>
        <v/>
      </c>
      <c r="I60" s="185" t="str" cm="1">
        <f t="array" ref="I60">_xlfn.IFS($C59="","",
  $C59+COLUMN(I60)-COLUMN($B60)-1&gt;$L$5,"",
   $C59+COLUMN(I60)-COLUMN($B60)-1&gt;=EOMONTH($C59,0)+1,"",
    TRUE,$C59+COLUMN(I60)-COLUMN($B60)-1)</f>
        <v/>
      </c>
      <c r="J60" s="185" t="str" cm="1">
        <f t="array" ref="J60">_xlfn.IFS($C59="","",
  $C59+COLUMN(J60)-COLUMN($B60)-1&gt;$L$5,"",
   $C59+COLUMN(J60)-COLUMN($B60)-1&gt;=EOMONTH($C59,0)+1,"",
    TRUE,$C59+COLUMN(J60)-COLUMN($B60)-1)</f>
        <v/>
      </c>
      <c r="K60" s="185" t="str" cm="1">
        <f t="array" ref="K60">_xlfn.IFS($C59="","",
  $C59+COLUMN(K60)-COLUMN($B60)-1&gt;$L$5,"",
   $C59+COLUMN(K60)-COLUMN($B60)-1&gt;=EOMONTH($C59,0)+1,"",
    TRUE,$C59+COLUMN(K60)-COLUMN($B60)-1)</f>
        <v/>
      </c>
      <c r="L60" s="185" t="str" cm="1">
        <f t="array" ref="L60">_xlfn.IFS($C59="","",
  $C59+COLUMN(L60)-COLUMN($B60)-1&gt;$L$5,"",
   $C59+COLUMN(L60)-COLUMN($B60)-1&gt;=EOMONTH($C59,0)+1,"",
    TRUE,$C59+COLUMN(L60)-COLUMN($B60)-1)</f>
        <v/>
      </c>
      <c r="M60" s="185" t="str" cm="1">
        <f t="array" ref="M60">_xlfn.IFS($C59="","",
  $C59+COLUMN(M60)-COLUMN($B60)-1&gt;$L$5,"",
   $C59+COLUMN(M60)-COLUMN($B60)-1&gt;=EOMONTH($C59,0)+1,"",
    TRUE,$C59+COLUMN(M60)-COLUMN($B60)-1)</f>
        <v/>
      </c>
      <c r="N60" s="185" t="str" cm="1">
        <f t="array" ref="N60">_xlfn.IFS($C59="","",
  $C59+COLUMN(N60)-COLUMN($B60)-1&gt;$L$5,"",
   $C59+COLUMN(N60)-COLUMN($B60)-1&gt;=EOMONTH($C59,0)+1,"",
    TRUE,$C59+COLUMN(N60)-COLUMN($B60)-1)</f>
        <v/>
      </c>
      <c r="O60" s="185" t="str" cm="1">
        <f t="array" ref="O60">_xlfn.IFS($C59="","",
  $C59+COLUMN(O60)-COLUMN($B60)-1&gt;$L$5,"",
   $C59+COLUMN(O60)-COLUMN($B60)-1&gt;=EOMONTH($C59,0)+1,"",
    TRUE,$C59+COLUMN(O60)-COLUMN($B60)-1)</f>
        <v/>
      </c>
      <c r="P60" s="185" t="str" cm="1">
        <f t="array" ref="P60">_xlfn.IFS($C59="","",
  $C59+COLUMN(P60)-COLUMN($B60)-1&gt;$L$5,"",
   $C59+COLUMN(P60)-COLUMN($B60)-1&gt;=EOMONTH($C59,0)+1,"",
    TRUE,$C59+COLUMN(P60)-COLUMN($B60)-1)</f>
        <v/>
      </c>
      <c r="Q60" s="185" t="str" cm="1">
        <f t="array" ref="Q60">_xlfn.IFS($C59="","",
  $C59+COLUMN(Q60)-COLUMN($B60)-1&gt;$L$5,"",
   $C59+COLUMN(Q60)-COLUMN($B60)-1&gt;=EOMONTH($C59,0)+1,"",
    TRUE,$C59+COLUMN(Q60)-COLUMN($B60)-1)</f>
        <v/>
      </c>
      <c r="R60" s="185" t="str" cm="1">
        <f t="array" ref="R60">_xlfn.IFS($C59="","",
  $C59+COLUMN(R60)-COLUMN($B60)-1&gt;$L$5,"",
   $C59+COLUMN(R60)-COLUMN($B60)-1&gt;=EOMONTH($C59,0)+1,"",
    TRUE,$C59+COLUMN(R60)-COLUMN($B60)-1)</f>
        <v/>
      </c>
      <c r="S60" s="185" t="str" cm="1">
        <f t="array" ref="S60">_xlfn.IFS($C59="","",
  $C59+COLUMN(S60)-COLUMN($B60)-1&gt;$L$5,"",
   $C59+COLUMN(S60)-COLUMN($B60)-1&gt;=EOMONTH($C59,0)+1,"",
    TRUE,$C59+COLUMN(S60)-COLUMN($B60)-1)</f>
        <v/>
      </c>
      <c r="T60" s="185" t="str" cm="1">
        <f t="array" ref="T60">_xlfn.IFS($C59="","",
  $C59+COLUMN(T60)-COLUMN($B60)-1&gt;$L$5,"",
   $C59+COLUMN(T60)-COLUMN($B60)-1&gt;=EOMONTH($C59,0)+1,"",
    TRUE,$C59+COLUMN(T60)-COLUMN($B60)-1)</f>
        <v/>
      </c>
      <c r="U60" s="185" t="str" cm="1">
        <f t="array" ref="U60">_xlfn.IFS($C59="","",
  $C59+COLUMN(U60)-COLUMN($B60)-1&gt;$L$5,"",
   $C59+COLUMN(U60)-COLUMN($B60)-1&gt;=EOMONTH($C59,0)+1,"",
    TRUE,$C59+COLUMN(U60)-COLUMN($B60)-1)</f>
        <v/>
      </c>
      <c r="V60" s="185" t="str" cm="1">
        <f t="array" ref="V60">_xlfn.IFS($C59="","",
  $C59+COLUMN(V60)-COLUMN($B60)-1&gt;$L$5,"",
   $C59+COLUMN(V60)-COLUMN($B60)-1&gt;=EOMONTH($C59,0)+1,"",
    TRUE,$C59+COLUMN(V60)-COLUMN($B60)-1)</f>
        <v/>
      </c>
      <c r="W60" s="185" t="str" cm="1">
        <f t="array" ref="W60">_xlfn.IFS($C59="","",
  $C59+COLUMN(W60)-COLUMN($B60)-1&gt;$L$5,"",
   $C59+COLUMN(W60)-COLUMN($B60)-1&gt;=EOMONTH($C59,0)+1,"",
    TRUE,$C59+COLUMN(W60)-COLUMN($B60)-1)</f>
        <v/>
      </c>
      <c r="X60" s="185" t="str" cm="1">
        <f t="array" ref="X60">_xlfn.IFS($C59="","",
  $C59+COLUMN(X60)-COLUMN($B60)-1&gt;$L$5,"",
   $C59+COLUMN(X60)-COLUMN($B60)-1&gt;=EOMONTH($C59,0)+1,"",
    TRUE,$C59+COLUMN(X60)-COLUMN($B60)-1)</f>
        <v/>
      </c>
      <c r="Y60" s="185" t="str" cm="1">
        <f t="array" ref="Y60">_xlfn.IFS($C59="","",
  $C59+COLUMN(Y60)-COLUMN($B60)-1&gt;$L$5,"",
   $C59+COLUMN(Y60)-COLUMN($B60)-1&gt;=EOMONTH($C59,0)+1,"",
    TRUE,$C59+COLUMN(Y60)-COLUMN($B60)-1)</f>
        <v/>
      </c>
      <c r="Z60" s="185" t="str" cm="1">
        <f t="array" ref="Z60">_xlfn.IFS($C59="","",
  $C59+COLUMN(Z60)-COLUMN($B60)-1&gt;$L$5,"",
   $C59+COLUMN(Z60)-COLUMN($B60)-1&gt;=EOMONTH($C59,0)+1,"",
    TRUE,$C59+COLUMN(Z60)-COLUMN($B60)-1)</f>
        <v/>
      </c>
      <c r="AA60" s="185" t="str" cm="1">
        <f t="array" ref="AA60">_xlfn.IFS($C59="","",
  $C59+COLUMN(AA60)-COLUMN($B60)-1&gt;$L$5,"",
   $C59+COLUMN(AA60)-COLUMN($B60)-1&gt;=EOMONTH($C59,0)+1,"",
    TRUE,$C59+COLUMN(AA60)-COLUMN($B60)-1)</f>
        <v/>
      </c>
      <c r="AB60" s="185" t="str" cm="1">
        <f t="array" ref="AB60">_xlfn.IFS($C59="","",
  $C59+COLUMN(AB60)-COLUMN($B60)-1&gt;$L$5,"",
   $C59+COLUMN(AB60)-COLUMN($B60)-1&gt;=EOMONTH($C59,0)+1,"",
    TRUE,$C59+COLUMN(AB60)-COLUMN($B60)-1)</f>
        <v/>
      </c>
      <c r="AC60" s="185" t="str" cm="1">
        <f t="array" ref="AC60">_xlfn.IFS($C59="","",
  $C59+COLUMN(AC60)-COLUMN($B60)-1&gt;$L$5,"",
   $C59+COLUMN(AC60)-COLUMN($B60)-1&gt;=EOMONTH($C59,0)+1,"",
    TRUE,$C59+COLUMN(AC60)-COLUMN($B60)-1)</f>
        <v/>
      </c>
      <c r="AD60" s="185" t="str" cm="1">
        <f t="array" ref="AD60">_xlfn.IFS($C59="","",
  $C59+COLUMN(AD60)-COLUMN($B60)-1&gt;$L$5,"",
   $C59+COLUMN(AD60)-COLUMN($B60)-1&gt;=EOMONTH($C59,0)+1,"",
    TRUE,$C59+COLUMN(AD60)-COLUMN($B60)-1)</f>
        <v/>
      </c>
      <c r="AE60" s="185" t="str" cm="1">
        <f t="array" ref="AE60">_xlfn.IFS($C59="","",
  $C59+COLUMN(AE60)-COLUMN($B60)-1&gt;$L$5,"",
   $C59+COLUMN(AE60)-COLUMN($B60)-1&gt;=EOMONTH($C59,0)+1,"",
    TRUE,$C59+COLUMN(AE60)-COLUMN($B60)-1)</f>
        <v/>
      </c>
      <c r="AF60" s="185" t="str" cm="1">
        <f t="array" ref="AF60">_xlfn.IFS($C59="","",
  $C59+COLUMN(AF60)-COLUMN($B60)-1&gt;$L$5,"",
   $C59+COLUMN(AF60)-COLUMN($B60)-1&gt;=EOMONTH($C59,0)+1,"",
    TRUE,$C59+COLUMN(AF60)-COLUMN($B60)-1)</f>
        <v/>
      </c>
      <c r="AG60" s="186" t="str" cm="1">
        <f t="array" ref="AG60">_xlfn.IFS($C59="","",
  $C59+COLUMN(AG60)-COLUMN($B60)-1&gt;$L$5,"",
   $C59+COLUMN(AG60)-COLUMN($B60)-1&gt;=EOMONTH($C59,0)+1,"",
    TRUE,$C59+COLUMN(AG60)-COLUMN($B60)-1)</f>
        <v/>
      </c>
      <c r="AH60" s="709" t="str">
        <f>IF(C59="","","閉所日数計")</f>
        <v/>
      </c>
      <c r="AI60" s="710" t="str">
        <f>IF(C59="","","対象日数計")</f>
        <v/>
      </c>
      <c r="AJ60" s="710" t="str">
        <f>IF(C59="","","現場閉所率")</f>
        <v/>
      </c>
      <c r="AK60" s="711" t="str">
        <f>IF(C59="","","達成状況")</f>
        <v/>
      </c>
      <c r="AL60" s="695"/>
      <c r="AM60" s="696" t="str">
        <f>IF(C59="","","閉所日数計")</f>
        <v/>
      </c>
      <c r="AN60" s="699" t="str">
        <f>IF(C59="","","対象日数計")</f>
        <v/>
      </c>
      <c r="AO60" s="699" t="str">
        <f>IF(C59="","","現場閉所率")</f>
        <v/>
      </c>
      <c r="AP60" s="712" t="str" cm="1">
        <f t="array" ref="AP60">_xlfn.IFS(C59="","",C66="","達成状況",TRUE,"-")</f>
        <v/>
      </c>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row>
    <row r="61" spans="2:69" ht="15" customHeight="1">
      <c r="B61" s="184" t="str">
        <f>IF(C59="","","曜日")</f>
        <v/>
      </c>
      <c r="C61" s="187" t="str" cm="1">
        <f t="array" ref="C61">_xlfn.IFS(C60="","",COUNTIF(休み,C60)&gt;0,"休",OR(WEEKDAY(C60)=1,WEEKDAY(C60)=7),TEXT(C60,"aaa"),COUNTIF(祝日,C60)&gt;0,"祝",TRUE,TEXT(C60,"aaa"))</f>
        <v/>
      </c>
      <c r="D61" s="187" t="str" cm="1">
        <f t="array" ref="D61">_xlfn.IFS(D60="","",COUNTIF(休み,D60)&gt;0,"休",OR(WEEKDAY(D60)=1,WEEKDAY(D60)=7),TEXT(D60,"aaa"),COUNTIF(祝日,D60)&gt;0,"祝",TRUE,TEXT(D60,"aaa"))</f>
        <v/>
      </c>
      <c r="E61" s="187" t="str" cm="1">
        <f t="array" ref="E61">_xlfn.IFS(E60="","",COUNTIF(休み,E60)&gt;0,"休",OR(WEEKDAY(E60)=1,WEEKDAY(E60)=7),TEXT(E60,"aaa"),COUNTIF(祝日,E60)&gt;0,"祝",TRUE,TEXT(E60,"aaa"))</f>
        <v/>
      </c>
      <c r="F61" s="187" t="str" cm="1">
        <f t="array" ref="F61">_xlfn.IFS(F60="","",COUNTIF(休み,F60)&gt;0,"休",OR(WEEKDAY(F60)=1,WEEKDAY(F60)=7),TEXT(F60,"aaa"),COUNTIF(祝日,F60)&gt;0,"祝",TRUE,TEXT(F60,"aaa"))</f>
        <v/>
      </c>
      <c r="G61" s="187" t="str" cm="1">
        <f t="array" ref="G61">_xlfn.IFS(G60="","",COUNTIF(休み,G60)&gt;0,"休",OR(WEEKDAY(G60)=1,WEEKDAY(G60)=7),TEXT(G60,"aaa"),COUNTIF(祝日,G60)&gt;0,"祝",TRUE,TEXT(G60,"aaa"))</f>
        <v/>
      </c>
      <c r="H61" s="187" t="str" cm="1">
        <f t="array" ref="H61">_xlfn.IFS(H60="","",COUNTIF(休み,H60)&gt;0,"休",OR(WEEKDAY(H60)=1,WEEKDAY(H60)=7),TEXT(H60,"aaa"),COUNTIF(祝日,H60)&gt;0,"祝",TRUE,TEXT(H60,"aaa"))</f>
        <v/>
      </c>
      <c r="I61" s="187" t="str" cm="1">
        <f t="array" ref="I61">_xlfn.IFS(I60="","",COUNTIF(休み,I60)&gt;0,"休",OR(WEEKDAY(I60)=1,WEEKDAY(I60)=7),TEXT(I60,"aaa"),COUNTIF(祝日,I60)&gt;0,"祝",TRUE,TEXT(I60,"aaa"))</f>
        <v/>
      </c>
      <c r="J61" s="187" t="str" cm="1">
        <f t="array" ref="J61">_xlfn.IFS(J60="","",COUNTIF(休み,J60)&gt;0,"休",OR(WEEKDAY(J60)=1,WEEKDAY(J60)=7),TEXT(J60,"aaa"),COUNTIF(祝日,J60)&gt;0,"祝",TRUE,TEXT(J60,"aaa"))</f>
        <v/>
      </c>
      <c r="K61" s="187" t="str" cm="1">
        <f t="array" ref="K61">_xlfn.IFS(K60="","",COUNTIF(休み,K60)&gt;0,"休",OR(WEEKDAY(K60)=1,WEEKDAY(K60)=7),TEXT(K60,"aaa"),COUNTIF(祝日,K60)&gt;0,"祝",TRUE,TEXT(K60,"aaa"))</f>
        <v/>
      </c>
      <c r="L61" s="187" t="str" cm="1">
        <f t="array" ref="L61">_xlfn.IFS(L60="","",COUNTIF(休み,L60)&gt;0,"休",OR(WEEKDAY(L60)=1,WEEKDAY(L60)=7),TEXT(L60,"aaa"),COUNTIF(祝日,L60)&gt;0,"祝",TRUE,TEXT(L60,"aaa"))</f>
        <v/>
      </c>
      <c r="M61" s="187" t="str" cm="1">
        <f t="array" ref="M61">_xlfn.IFS(M60="","",COUNTIF(休み,M60)&gt;0,"休",OR(WEEKDAY(M60)=1,WEEKDAY(M60)=7),TEXT(M60,"aaa"),COUNTIF(祝日,M60)&gt;0,"祝",TRUE,TEXT(M60,"aaa"))</f>
        <v/>
      </c>
      <c r="N61" s="187" t="str" cm="1">
        <f t="array" ref="N61">_xlfn.IFS(N60="","",COUNTIF(休み,N60)&gt;0,"休",OR(WEEKDAY(N60)=1,WEEKDAY(N60)=7),TEXT(N60,"aaa"),COUNTIF(祝日,N60)&gt;0,"祝",TRUE,TEXT(N60,"aaa"))</f>
        <v/>
      </c>
      <c r="O61" s="187" t="str" cm="1">
        <f t="array" ref="O61">_xlfn.IFS(O60="","",COUNTIF(休み,O60)&gt;0,"休",OR(WEEKDAY(O60)=1,WEEKDAY(O60)=7),TEXT(O60,"aaa"),COUNTIF(祝日,O60)&gt;0,"祝",TRUE,TEXT(O60,"aaa"))</f>
        <v/>
      </c>
      <c r="P61" s="187" t="str" cm="1">
        <f t="array" ref="P61">_xlfn.IFS(P60="","",COUNTIF(休み,P60)&gt;0,"休",OR(WEEKDAY(P60)=1,WEEKDAY(P60)=7),TEXT(P60,"aaa"),COUNTIF(祝日,P60)&gt;0,"祝",TRUE,TEXT(P60,"aaa"))</f>
        <v/>
      </c>
      <c r="Q61" s="187" t="str" cm="1">
        <f t="array" ref="Q61">_xlfn.IFS(Q60="","",COUNTIF(休み,Q60)&gt;0,"休",OR(WEEKDAY(Q60)=1,WEEKDAY(Q60)=7),TEXT(Q60,"aaa"),COUNTIF(祝日,Q60)&gt;0,"祝",TRUE,TEXT(Q60,"aaa"))</f>
        <v/>
      </c>
      <c r="R61" s="187" t="str" cm="1">
        <f t="array" ref="R61">_xlfn.IFS(R60="","",COUNTIF(休み,R60)&gt;0,"休",OR(WEEKDAY(R60)=1,WEEKDAY(R60)=7),TEXT(R60,"aaa"),COUNTIF(祝日,R60)&gt;0,"祝",TRUE,TEXT(R60,"aaa"))</f>
        <v/>
      </c>
      <c r="S61" s="187" t="str" cm="1">
        <f t="array" ref="S61">_xlfn.IFS(S60="","",COUNTIF(休み,S60)&gt;0,"休",OR(WEEKDAY(S60)=1,WEEKDAY(S60)=7),TEXT(S60,"aaa"),COUNTIF(祝日,S60)&gt;0,"祝",TRUE,TEXT(S60,"aaa"))</f>
        <v/>
      </c>
      <c r="T61" s="187" t="str" cm="1">
        <f t="array" ref="T61">_xlfn.IFS(T60="","",COUNTIF(休み,T60)&gt;0,"休",OR(WEEKDAY(T60)=1,WEEKDAY(T60)=7),TEXT(T60,"aaa"),COUNTIF(祝日,T60)&gt;0,"祝",TRUE,TEXT(T60,"aaa"))</f>
        <v/>
      </c>
      <c r="U61" s="187" t="str" cm="1">
        <f t="array" ref="U61">_xlfn.IFS(U60="","",COUNTIF(休み,U60)&gt;0,"休",OR(WEEKDAY(U60)=1,WEEKDAY(U60)=7),TEXT(U60,"aaa"),COUNTIF(祝日,U60)&gt;0,"祝",TRUE,TEXT(U60,"aaa"))</f>
        <v/>
      </c>
      <c r="V61" s="187" t="str" cm="1">
        <f t="array" ref="V61">_xlfn.IFS(V60="","",COUNTIF(休み,V60)&gt;0,"休",OR(WEEKDAY(V60)=1,WEEKDAY(V60)=7),TEXT(V60,"aaa"),COUNTIF(祝日,V60)&gt;0,"祝",TRUE,TEXT(V60,"aaa"))</f>
        <v/>
      </c>
      <c r="W61" s="187" t="str" cm="1">
        <f t="array" ref="W61">_xlfn.IFS(W60="","",COUNTIF(休み,W60)&gt;0,"休",OR(WEEKDAY(W60)=1,WEEKDAY(W60)=7),TEXT(W60,"aaa"),COUNTIF(祝日,W60)&gt;0,"祝",TRUE,TEXT(W60,"aaa"))</f>
        <v/>
      </c>
      <c r="X61" s="187" t="str" cm="1">
        <f t="array" ref="X61">_xlfn.IFS(X60="","",COUNTIF(休み,X60)&gt;0,"休",OR(WEEKDAY(X60)=1,WEEKDAY(X60)=7),TEXT(X60,"aaa"),COUNTIF(祝日,X60)&gt;0,"祝",TRUE,TEXT(X60,"aaa"))</f>
        <v/>
      </c>
      <c r="Y61" s="187" t="str" cm="1">
        <f t="array" ref="Y61">_xlfn.IFS(Y60="","",COUNTIF(休み,Y60)&gt;0,"休",OR(WEEKDAY(Y60)=1,WEEKDAY(Y60)=7),TEXT(Y60,"aaa"),COUNTIF(祝日,Y60)&gt;0,"祝",TRUE,TEXT(Y60,"aaa"))</f>
        <v/>
      </c>
      <c r="Z61" s="187" t="str" cm="1">
        <f t="array" ref="Z61">_xlfn.IFS(Z60="","",COUNTIF(休み,Z60)&gt;0,"休",OR(WEEKDAY(Z60)=1,WEEKDAY(Z60)=7),TEXT(Z60,"aaa"),COUNTIF(祝日,Z60)&gt;0,"祝",TRUE,TEXT(Z60,"aaa"))</f>
        <v/>
      </c>
      <c r="AA61" s="187" t="str" cm="1">
        <f t="array" ref="AA61">_xlfn.IFS(AA60="","",COUNTIF(休み,AA60)&gt;0,"休",OR(WEEKDAY(AA60)=1,WEEKDAY(AA60)=7),TEXT(AA60,"aaa"),COUNTIF(祝日,AA60)&gt;0,"祝",TRUE,TEXT(AA60,"aaa"))</f>
        <v/>
      </c>
      <c r="AB61" s="187" t="str" cm="1">
        <f t="array" ref="AB61">_xlfn.IFS(AB60="","",COUNTIF(休み,AB60)&gt;0,"休",OR(WEEKDAY(AB60)=1,WEEKDAY(AB60)=7),TEXT(AB60,"aaa"),COUNTIF(祝日,AB60)&gt;0,"祝",TRUE,TEXT(AB60,"aaa"))</f>
        <v/>
      </c>
      <c r="AC61" s="187" t="str" cm="1">
        <f t="array" ref="AC61">_xlfn.IFS(AC60="","",COUNTIF(休み,AC60)&gt;0,"休",OR(WEEKDAY(AC60)=1,WEEKDAY(AC60)=7),TEXT(AC60,"aaa"),COUNTIF(祝日,AC60)&gt;0,"祝",TRUE,TEXT(AC60,"aaa"))</f>
        <v/>
      </c>
      <c r="AD61" s="187" t="str" cm="1">
        <f t="array" ref="AD61">_xlfn.IFS(AD60="","",COUNTIF(休み,AD60)&gt;0,"休",OR(WEEKDAY(AD60)=1,WEEKDAY(AD60)=7),TEXT(AD60,"aaa"),COUNTIF(祝日,AD60)&gt;0,"祝",TRUE,TEXT(AD60,"aaa"))</f>
        <v/>
      </c>
      <c r="AE61" s="187" t="str" cm="1">
        <f t="array" ref="AE61">_xlfn.IFS(AE60="","",COUNTIF(休み,AE60)&gt;0,"休",OR(WEEKDAY(AE60)=1,WEEKDAY(AE60)=7),TEXT(AE60,"aaa"),COUNTIF(祝日,AE60)&gt;0,"祝",TRUE,TEXT(AE60,"aaa"))</f>
        <v/>
      </c>
      <c r="AF61" s="187" t="str" cm="1">
        <f t="array" ref="AF61">_xlfn.IFS(AF60="","",COUNTIF(休み,AF60)&gt;0,"休",OR(WEEKDAY(AF60)=1,WEEKDAY(AF60)=7),TEXT(AF60,"aaa"),COUNTIF(祝日,AF60)&gt;0,"祝",TRUE,TEXT(AF60,"aaa"))</f>
        <v/>
      </c>
      <c r="AG61" s="187" t="str" cm="1">
        <f t="array" ref="AG61">_xlfn.IFS(AG60="","",COUNTIF(休み,AG60)&gt;0,"休",OR(WEEKDAY(AG60)=1,WEEKDAY(AG60)=7),TEXT(AG60,"aaa"),COUNTIF(祝日,AG60)&gt;0,"祝",TRUE,TEXT(AG60,"aaa"))</f>
        <v/>
      </c>
      <c r="AH61" s="709"/>
      <c r="AI61" s="710"/>
      <c r="AJ61" s="710"/>
      <c r="AK61" s="711"/>
      <c r="AL61" s="695"/>
      <c r="AM61" s="697"/>
      <c r="AN61" s="700"/>
      <c r="AO61" s="700"/>
      <c r="AP61" s="713"/>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188"/>
    </row>
    <row r="62" spans="2:69" s="192" customFormat="1" ht="60" customHeight="1">
      <c r="B62" s="271" t="str">
        <f>IF(C59="","","行事")</f>
        <v/>
      </c>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90"/>
      <c r="AH62" s="709"/>
      <c r="AI62" s="710"/>
      <c r="AJ62" s="710"/>
      <c r="AK62" s="711"/>
      <c r="AL62" s="695"/>
      <c r="AM62" s="698"/>
      <c r="AN62" s="701"/>
      <c r="AO62" s="701"/>
      <c r="AP62" s="714"/>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191"/>
    </row>
    <row r="63" spans="2:69" s="195" customFormat="1" ht="15" customHeight="1">
      <c r="B63" s="184" t="str">
        <f>IF(C59="","","計画")</f>
        <v/>
      </c>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84" t="str">
        <f>IF(C59="","",COUNTIF(C63:AG63,"○"))</f>
        <v/>
      </c>
      <c r="AI63" s="193" t="str">
        <f>IF(C59="","",31-COUNTIF(C61:AG61,"")-COUNTIF(C61:AG61,"休")-COUNTIF(C63:AH63,"/"))</f>
        <v/>
      </c>
      <c r="AJ63" s="194" t="str">
        <f>IF(C59="","",IFERROR(AH63/AI63,""))</f>
        <v/>
      </c>
      <c r="AK63" s="295" t="str" cm="1">
        <f t="array" ref="AK63">_xlfn.IFS(OR(C59="",AI63=0),"",
      COUNTIFS(C61:AG61,"日",C63:AG63,"")+COUNTIFS(C61:AG61,"日",C63:AG63,"○")+COUNTIFS(C61:AG61,"土",C63:AG63,"")+COUNTIFS(C61:AG61,"土",C63:AG63,"○")&lt;=COUNTIF(C63:AG63,"○"),"○",
        AH63/AI63&gt;=2/7,"○",
         TRUE,"NG")</f>
        <v/>
      </c>
      <c r="AM63" s="184" t="str">
        <f>IF(C59="","",AM56+AH63)</f>
        <v/>
      </c>
      <c r="AN63" s="193" t="str">
        <f>IF(C59="","",AN56+AI63)</f>
        <v/>
      </c>
      <c r="AO63" s="194" t="str">
        <f>IFERROR(AM63/AN63,"")</f>
        <v/>
      </c>
      <c r="AP63" s="301" t="str">
        <f>IF(C59="","",IF(C66="",IF(AM63/AN63&gt;=2/7,"OK","NG"),"-"))</f>
        <v/>
      </c>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196"/>
    </row>
    <row r="64" spans="2:69" s="195" customFormat="1" ht="15" customHeight="1" thickBot="1">
      <c r="B64" s="197" t="str">
        <f>IF(C59="","","実施")</f>
        <v/>
      </c>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7" t="str">
        <f>IF(C59="","",COUNTIF(C64:AG64,"●"))</f>
        <v/>
      </c>
      <c r="AI64" s="198" t="str">
        <f>IF(C59="","",31-COUNTIF(C61:AG61,"")-COUNTIF(C61:AG61,"休")-COUNTIF(C64:AH64,"/"))</f>
        <v/>
      </c>
      <c r="AJ64" s="199" t="str">
        <f>IF(C59="","",IFERROR(AH64/AI64,""))</f>
        <v/>
      </c>
      <c r="AK64" s="298" t="str" cm="1">
        <f t="array" ref="AK64">_xlfn.IFS(OR(C59="",AI64=0),"",
      COUNTIFS(C61:AG61,"日",C64:AG64,"")+COUNTIFS(C61:AG61,"日",C64:AG64,"●")+COUNTIFS(C61:AG61,"土",C64:AG64,"")+COUNTIFS(C61:AG61,"土",C64:AG64,"●")&lt;=COUNTIF(C64:AG64,"●"),"○",
        AH64/AI64&gt;=2/7,"○",
         TRUE,"NG")</f>
        <v/>
      </c>
      <c r="AM64" s="197" t="str">
        <f>IF(C59="","",AM57+AH64)</f>
        <v/>
      </c>
      <c r="AN64" s="198" t="str">
        <f>IF(C59="","",AN57+AI64)</f>
        <v/>
      </c>
      <c r="AO64" s="199" t="str">
        <f>IFERROR(AM64/AN64,"")</f>
        <v/>
      </c>
      <c r="AP64" s="302" t="str">
        <f>IF(C59="","",IF(C66="",IF(AM64/AN64&gt;=2/7,"OK","NG"),"-"))</f>
        <v/>
      </c>
      <c r="AQ64" s="222"/>
      <c r="AR64" s="222"/>
      <c r="AS64" s="222"/>
      <c r="AT64" s="222"/>
      <c r="AU64" s="222"/>
      <c r="AV64" s="222"/>
      <c r="AW64" s="222"/>
      <c r="AX64" s="222"/>
      <c r="AY64" s="222"/>
      <c r="AZ64" s="222"/>
      <c r="BA64" s="222"/>
      <c r="BB64" s="222"/>
      <c r="BC64" s="222"/>
      <c r="BD64" s="222"/>
      <c r="BE64" s="222"/>
      <c r="BF64" s="222"/>
      <c r="BG64" s="222"/>
      <c r="BH64" s="222"/>
      <c r="BI64" s="222"/>
      <c r="BJ64" s="222"/>
      <c r="BK64" s="222"/>
      <c r="BL64" s="222"/>
      <c r="BM64" s="222"/>
      <c r="BN64" s="222"/>
      <c r="BO64" s="222"/>
      <c r="BP64" s="222"/>
      <c r="BQ64" s="188"/>
    </row>
    <row r="65" spans="2:69" ht="18" customHeight="1" thickBot="1">
      <c r="AP65" s="195"/>
      <c r="AQ65" s="195"/>
      <c r="AR65" s="195"/>
      <c r="AS65" s="195"/>
      <c r="AT65" s="195"/>
      <c r="AU65" s="195"/>
      <c r="AV65" s="195"/>
      <c r="AW65" s="195"/>
      <c r="AX65" s="195"/>
      <c r="AY65" s="195"/>
      <c r="AZ65" s="195"/>
      <c r="BA65" s="195"/>
      <c r="BB65" s="195"/>
      <c r="BC65" s="195"/>
      <c r="BD65" s="195"/>
      <c r="BE65" s="195"/>
      <c r="BF65" s="195"/>
      <c r="BG65" s="195"/>
      <c r="BH65" s="195"/>
      <c r="BI65" s="195"/>
      <c r="BJ65" s="195"/>
      <c r="BK65" s="195"/>
      <c r="BL65" s="195"/>
      <c r="BM65" s="195"/>
      <c r="BN65" s="195"/>
      <c r="BO65" s="195"/>
      <c r="BP65" s="195"/>
      <c r="BQ65" s="200"/>
    </row>
    <row r="66" spans="2:69" ht="16.899999999999999" customHeight="1">
      <c r="B66" s="183" t="str">
        <f>IF(C66="","","月")</f>
        <v/>
      </c>
      <c r="C66" s="689" t="str">
        <f>IFERROR(IF(EOMONTH(C59,0)+1&gt;$L$5,"",EOMONTH(C59,0)+1),"")</f>
        <v/>
      </c>
      <c r="D66" s="690"/>
      <c r="E66" s="690"/>
      <c r="F66" s="690"/>
      <c r="G66" s="690"/>
      <c r="H66" s="690"/>
      <c r="I66" s="690"/>
      <c r="J66" s="690"/>
      <c r="K66" s="690"/>
      <c r="L66" s="690"/>
      <c r="M66" s="690"/>
      <c r="N66" s="690"/>
      <c r="O66" s="690"/>
      <c r="P66" s="690"/>
      <c r="Q66" s="690"/>
      <c r="R66" s="690"/>
      <c r="S66" s="690"/>
      <c r="T66" s="690"/>
      <c r="U66" s="690"/>
      <c r="V66" s="690"/>
      <c r="W66" s="690"/>
      <c r="X66" s="690"/>
      <c r="Y66" s="690"/>
      <c r="Z66" s="690"/>
      <c r="AA66" s="690"/>
      <c r="AB66" s="690"/>
      <c r="AC66" s="690"/>
      <c r="AD66" s="690"/>
      <c r="AE66" s="690"/>
      <c r="AF66" s="690"/>
      <c r="AG66" s="690"/>
      <c r="AH66" s="691" t="str">
        <f>IF(C66="","","月単位")</f>
        <v/>
      </c>
      <c r="AI66" s="692"/>
      <c r="AJ66" s="692"/>
      <c r="AK66" s="693"/>
      <c r="AL66" s="694"/>
      <c r="AM66" s="706" t="str">
        <f>IF(C66="","","累計")</f>
        <v/>
      </c>
      <c r="AN66" s="707"/>
      <c r="AO66" s="707"/>
      <c r="AP66" s="708"/>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c r="BM66" s="293"/>
      <c r="BN66" s="293"/>
      <c r="BO66" s="293"/>
      <c r="BP66" s="293"/>
    </row>
    <row r="67" spans="2:69" ht="15" customHeight="1">
      <c r="B67" s="184" t="str">
        <f>IF(C66="","","日")</f>
        <v/>
      </c>
      <c r="C67" s="185" t="str" cm="1">
        <f t="array" ref="C67">_xlfn.IFS($C66="","",
  $C66+COLUMN(C67)-COLUMN($B67)-1&gt;$L$5,"",
   $C66+COLUMN(C67)-COLUMN($B67)-1&gt;=EOMONTH($C66,0)+1,"",
    TRUE,$C66+COLUMN(C67)-COLUMN($B67)-1)</f>
        <v/>
      </c>
      <c r="D67" s="185" t="str" cm="1">
        <f t="array" ref="D67">_xlfn.IFS($C66="","",
  $C66+COLUMN(D67)-COLUMN($B67)-1&gt;$L$5,"",
   $C66+COLUMN(D67)-COLUMN($B67)-1&gt;=EOMONTH($C66,0)+1,"",
    TRUE,$C66+COLUMN(D67)-COLUMN($B67)-1)</f>
        <v/>
      </c>
      <c r="E67" s="185" t="str" cm="1">
        <f t="array" ref="E67">_xlfn.IFS($C66="","",
  $C66+COLUMN(E67)-COLUMN($B67)-1&gt;$L$5,"",
   $C66+COLUMN(E67)-COLUMN($B67)-1&gt;=EOMONTH($C66,0)+1,"",
    TRUE,$C66+COLUMN(E67)-COLUMN($B67)-1)</f>
        <v/>
      </c>
      <c r="F67" s="185" t="str" cm="1">
        <f t="array" ref="F67">_xlfn.IFS($C66="","",
  $C66+COLUMN(F67)-COLUMN($B67)-1&gt;$L$5,"",
   $C66+COLUMN(F67)-COLUMN($B67)-1&gt;=EOMONTH($C66,0)+1,"",
    TRUE,$C66+COLUMN(F67)-COLUMN($B67)-1)</f>
        <v/>
      </c>
      <c r="G67" s="185" t="str" cm="1">
        <f t="array" ref="G67">_xlfn.IFS($C66="","",
  $C66+COLUMN(G67)-COLUMN($B67)-1&gt;$L$5,"",
   $C66+COLUMN(G67)-COLUMN($B67)-1&gt;=EOMONTH($C66,0)+1,"",
    TRUE,$C66+COLUMN(G67)-COLUMN($B67)-1)</f>
        <v/>
      </c>
      <c r="H67" s="185" t="str" cm="1">
        <f t="array" ref="H67">_xlfn.IFS($C66="","",
  $C66+COLUMN(H67)-COLUMN($B67)-1&gt;$L$5,"",
   $C66+COLUMN(H67)-COLUMN($B67)-1&gt;=EOMONTH($C66,0)+1,"",
    TRUE,$C66+COLUMN(H67)-COLUMN($B67)-1)</f>
        <v/>
      </c>
      <c r="I67" s="185" t="str" cm="1">
        <f t="array" ref="I67">_xlfn.IFS($C66="","",
  $C66+COLUMN(I67)-COLUMN($B67)-1&gt;$L$5,"",
   $C66+COLUMN(I67)-COLUMN($B67)-1&gt;=EOMONTH($C66,0)+1,"",
    TRUE,$C66+COLUMN(I67)-COLUMN($B67)-1)</f>
        <v/>
      </c>
      <c r="J67" s="185" t="str" cm="1">
        <f t="array" ref="J67">_xlfn.IFS($C66="","",
  $C66+COLUMN(J67)-COLUMN($B67)-1&gt;$L$5,"",
   $C66+COLUMN(J67)-COLUMN($B67)-1&gt;=EOMONTH($C66,0)+1,"",
    TRUE,$C66+COLUMN(J67)-COLUMN($B67)-1)</f>
        <v/>
      </c>
      <c r="K67" s="185" t="str" cm="1">
        <f t="array" ref="K67">_xlfn.IFS($C66="","",
  $C66+COLUMN(K67)-COLUMN($B67)-1&gt;$L$5,"",
   $C66+COLUMN(K67)-COLUMN($B67)-1&gt;=EOMONTH($C66,0)+1,"",
    TRUE,$C66+COLUMN(K67)-COLUMN($B67)-1)</f>
        <v/>
      </c>
      <c r="L67" s="185" t="str" cm="1">
        <f t="array" ref="L67">_xlfn.IFS($C66="","",
  $C66+COLUMN(L67)-COLUMN($B67)-1&gt;$L$5,"",
   $C66+COLUMN(L67)-COLUMN($B67)-1&gt;=EOMONTH($C66,0)+1,"",
    TRUE,$C66+COLUMN(L67)-COLUMN($B67)-1)</f>
        <v/>
      </c>
      <c r="M67" s="185" t="str" cm="1">
        <f t="array" ref="M67">_xlfn.IFS($C66="","",
  $C66+COLUMN(M67)-COLUMN($B67)-1&gt;$L$5,"",
   $C66+COLUMN(M67)-COLUMN($B67)-1&gt;=EOMONTH($C66,0)+1,"",
    TRUE,$C66+COLUMN(M67)-COLUMN($B67)-1)</f>
        <v/>
      </c>
      <c r="N67" s="185" t="str" cm="1">
        <f t="array" ref="N67">_xlfn.IFS($C66="","",
  $C66+COLUMN(N67)-COLUMN($B67)-1&gt;$L$5,"",
   $C66+COLUMN(N67)-COLUMN($B67)-1&gt;=EOMONTH($C66,0)+1,"",
    TRUE,$C66+COLUMN(N67)-COLUMN($B67)-1)</f>
        <v/>
      </c>
      <c r="O67" s="185" t="str" cm="1">
        <f t="array" ref="O67">_xlfn.IFS($C66="","",
  $C66+COLUMN(O67)-COLUMN($B67)-1&gt;$L$5,"",
   $C66+COLUMN(O67)-COLUMN($B67)-1&gt;=EOMONTH($C66,0)+1,"",
    TRUE,$C66+COLUMN(O67)-COLUMN($B67)-1)</f>
        <v/>
      </c>
      <c r="P67" s="185" t="str" cm="1">
        <f t="array" ref="P67">_xlfn.IFS($C66="","",
  $C66+COLUMN(P67)-COLUMN($B67)-1&gt;$L$5,"",
   $C66+COLUMN(P67)-COLUMN($B67)-1&gt;=EOMONTH($C66,0)+1,"",
    TRUE,$C66+COLUMN(P67)-COLUMN($B67)-1)</f>
        <v/>
      </c>
      <c r="Q67" s="185" t="str" cm="1">
        <f t="array" ref="Q67">_xlfn.IFS($C66="","",
  $C66+COLUMN(Q67)-COLUMN($B67)-1&gt;$L$5,"",
   $C66+COLUMN(Q67)-COLUMN($B67)-1&gt;=EOMONTH($C66,0)+1,"",
    TRUE,$C66+COLUMN(Q67)-COLUMN($B67)-1)</f>
        <v/>
      </c>
      <c r="R67" s="185" t="str" cm="1">
        <f t="array" ref="R67">_xlfn.IFS($C66="","",
  $C66+COLUMN(R67)-COLUMN($B67)-1&gt;$L$5,"",
   $C66+COLUMN(R67)-COLUMN($B67)-1&gt;=EOMONTH($C66,0)+1,"",
    TRUE,$C66+COLUMN(R67)-COLUMN($B67)-1)</f>
        <v/>
      </c>
      <c r="S67" s="185" t="str" cm="1">
        <f t="array" ref="S67">_xlfn.IFS($C66="","",
  $C66+COLUMN(S67)-COLUMN($B67)-1&gt;$L$5,"",
   $C66+COLUMN(S67)-COLUMN($B67)-1&gt;=EOMONTH($C66,0)+1,"",
    TRUE,$C66+COLUMN(S67)-COLUMN($B67)-1)</f>
        <v/>
      </c>
      <c r="T67" s="185" t="str" cm="1">
        <f t="array" ref="T67">_xlfn.IFS($C66="","",
  $C66+COLUMN(T67)-COLUMN($B67)-1&gt;$L$5,"",
   $C66+COLUMN(T67)-COLUMN($B67)-1&gt;=EOMONTH($C66,0)+1,"",
    TRUE,$C66+COLUMN(T67)-COLUMN($B67)-1)</f>
        <v/>
      </c>
      <c r="U67" s="185" t="str" cm="1">
        <f t="array" ref="U67">_xlfn.IFS($C66="","",
  $C66+COLUMN(U67)-COLUMN($B67)-1&gt;$L$5,"",
   $C66+COLUMN(U67)-COLUMN($B67)-1&gt;=EOMONTH($C66,0)+1,"",
    TRUE,$C66+COLUMN(U67)-COLUMN($B67)-1)</f>
        <v/>
      </c>
      <c r="V67" s="185" t="str" cm="1">
        <f t="array" ref="V67">_xlfn.IFS($C66="","",
  $C66+COLUMN(V67)-COLUMN($B67)-1&gt;$L$5,"",
   $C66+COLUMN(V67)-COLUMN($B67)-1&gt;=EOMONTH($C66,0)+1,"",
    TRUE,$C66+COLUMN(V67)-COLUMN($B67)-1)</f>
        <v/>
      </c>
      <c r="W67" s="185" t="str" cm="1">
        <f t="array" ref="W67">_xlfn.IFS($C66="","",
  $C66+COLUMN(W67)-COLUMN($B67)-1&gt;$L$5,"",
   $C66+COLUMN(W67)-COLUMN($B67)-1&gt;=EOMONTH($C66,0)+1,"",
    TRUE,$C66+COLUMN(W67)-COLUMN($B67)-1)</f>
        <v/>
      </c>
      <c r="X67" s="185" t="str" cm="1">
        <f t="array" ref="X67">_xlfn.IFS($C66="","",
  $C66+COLUMN(X67)-COLUMN($B67)-1&gt;$L$5,"",
   $C66+COLUMN(X67)-COLUMN($B67)-1&gt;=EOMONTH($C66,0)+1,"",
    TRUE,$C66+COLUMN(X67)-COLUMN($B67)-1)</f>
        <v/>
      </c>
      <c r="Y67" s="185" t="str" cm="1">
        <f t="array" ref="Y67">_xlfn.IFS($C66="","",
  $C66+COLUMN(Y67)-COLUMN($B67)-1&gt;$L$5,"",
   $C66+COLUMN(Y67)-COLUMN($B67)-1&gt;=EOMONTH($C66,0)+1,"",
    TRUE,$C66+COLUMN(Y67)-COLUMN($B67)-1)</f>
        <v/>
      </c>
      <c r="Z67" s="185" t="str" cm="1">
        <f t="array" ref="Z67">_xlfn.IFS($C66="","",
  $C66+COLUMN(Z67)-COLUMN($B67)-1&gt;$L$5,"",
   $C66+COLUMN(Z67)-COLUMN($B67)-1&gt;=EOMONTH($C66,0)+1,"",
    TRUE,$C66+COLUMN(Z67)-COLUMN($B67)-1)</f>
        <v/>
      </c>
      <c r="AA67" s="185" t="str" cm="1">
        <f t="array" ref="AA67">_xlfn.IFS($C66="","",
  $C66+COLUMN(AA67)-COLUMN($B67)-1&gt;$L$5,"",
   $C66+COLUMN(AA67)-COLUMN($B67)-1&gt;=EOMONTH($C66,0)+1,"",
    TRUE,$C66+COLUMN(AA67)-COLUMN($B67)-1)</f>
        <v/>
      </c>
      <c r="AB67" s="185" t="str" cm="1">
        <f t="array" ref="AB67">_xlfn.IFS($C66="","",
  $C66+COLUMN(AB67)-COLUMN($B67)-1&gt;$L$5,"",
   $C66+COLUMN(AB67)-COLUMN($B67)-1&gt;=EOMONTH($C66,0)+1,"",
    TRUE,$C66+COLUMN(AB67)-COLUMN($B67)-1)</f>
        <v/>
      </c>
      <c r="AC67" s="185" t="str" cm="1">
        <f t="array" ref="AC67">_xlfn.IFS($C66="","",
  $C66+COLUMN(AC67)-COLUMN($B67)-1&gt;$L$5,"",
   $C66+COLUMN(AC67)-COLUMN($B67)-1&gt;=EOMONTH($C66,0)+1,"",
    TRUE,$C66+COLUMN(AC67)-COLUMN($B67)-1)</f>
        <v/>
      </c>
      <c r="AD67" s="185" t="str" cm="1">
        <f t="array" ref="AD67">_xlfn.IFS($C66="","",
  $C66+COLUMN(AD67)-COLUMN($B67)-1&gt;$L$5,"",
   $C66+COLUMN(AD67)-COLUMN($B67)-1&gt;=EOMONTH($C66,0)+1,"",
    TRUE,$C66+COLUMN(AD67)-COLUMN($B67)-1)</f>
        <v/>
      </c>
      <c r="AE67" s="185" t="str" cm="1">
        <f t="array" ref="AE67">_xlfn.IFS($C66="","",
  $C66+COLUMN(AE67)-COLUMN($B67)-1&gt;$L$5,"",
   $C66+COLUMN(AE67)-COLUMN($B67)-1&gt;=EOMONTH($C66,0)+1,"",
    TRUE,$C66+COLUMN(AE67)-COLUMN($B67)-1)</f>
        <v/>
      </c>
      <c r="AF67" s="185" t="str" cm="1">
        <f t="array" ref="AF67">_xlfn.IFS($C66="","",
  $C66+COLUMN(AF67)-COLUMN($B67)-1&gt;$L$5,"",
   $C66+COLUMN(AF67)-COLUMN($B67)-1&gt;=EOMONTH($C66,0)+1,"",
    TRUE,$C66+COLUMN(AF67)-COLUMN($B67)-1)</f>
        <v/>
      </c>
      <c r="AG67" s="186" t="str" cm="1">
        <f t="array" ref="AG67">_xlfn.IFS($C66="","",
  $C66+COLUMN(AG67)-COLUMN($B67)-1&gt;$L$5,"",
   $C66+COLUMN(AG67)-COLUMN($B67)-1&gt;=EOMONTH($C66,0)+1,"",
    TRUE,$C66+COLUMN(AG67)-COLUMN($B67)-1)</f>
        <v/>
      </c>
      <c r="AH67" s="709" t="str">
        <f>IF(C66="","","閉所日数計")</f>
        <v/>
      </c>
      <c r="AI67" s="710" t="str">
        <f>IF(C66="","","対象日数計")</f>
        <v/>
      </c>
      <c r="AJ67" s="710" t="str">
        <f>IF(C66="","","現場閉所率")</f>
        <v/>
      </c>
      <c r="AK67" s="711" t="str">
        <f>IF(C66="","","達成状況")</f>
        <v/>
      </c>
      <c r="AL67" s="695"/>
      <c r="AM67" s="696" t="str">
        <f>IF(C66="","","閉所日数計")</f>
        <v/>
      </c>
      <c r="AN67" s="699" t="str">
        <f>IF(C66="","","対象日数計")</f>
        <v/>
      </c>
      <c r="AO67" s="699" t="str">
        <f>IF(C66="","","現場閉所率")</f>
        <v/>
      </c>
      <c r="AP67" s="712" t="str" cm="1">
        <f t="array" ref="AP67">_xlfn.IFS(C66="","",C73="","達成状況",TRUE,"-")</f>
        <v/>
      </c>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row>
    <row r="68" spans="2:69" ht="15" customHeight="1">
      <c r="B68" s="184" t="str">
        <f>IF(C66="","","曜日")</f>
        <v/>
      </c>
      <c r="C68" s="187" t="str" cm="1">
        <f t="array" ref="C68">_xlfn.IFS(C67="","",COUNTIF(休み,C67)&gt;0,"休",OR(WEEKDAY(C67)=1,WEEKDAY(C67)=7),TEXT(C67,"aaa"),COUNTIF(祝日,C67)&gt;0,"祝",TRUE,TEXT(C67,"aaa"))</f>
        <v/>
      </c>
      <c r="D68" s="187" t="str" cm="1">
        <f t="array" ref="D68">_xlfn.IFS(D67="","",COUNTIF(休み,D67)&gt;0,"休",OR(WEEKDAY(D67)=1,WEEKDAY(D67)=7),TEXT(D67,"aaa"),COUNTIF(祝日,D67)&gt;0,"祝",TRUE,TEXT(D67,"aaa"))</f>
        <v/>
      </c>
      <c r="E68" s="187" t="str" cm="1">
        <f t="array" ref="E68">_xlfn.IFS(E67="","",COUNTIF(休み,E67)&gt;0,"休",OR(WEEKDAY(E67)=1,WEEKDAY(E67)=7),TEXT(E67,"aaa"),COUNTIF(祝日,E67)&gt;0,"祝",TRUE,TEXT(E67,"aaa"))</f>
        <v/>
      </c>
      <c r="F68" s="187" t="str" cm="1">
        <f t="array" ref="F68">_xlfn.IFS(F67="","",COUNTIF(休み,F67)&gt;0,"休",OR(WEEKDAY(F67)=1,WEEKDAY(F67)=7),TEXT(F67,"aaa"),COUNTIF(祝日,F67)&gt;0,"祝",TRUE,TEXT(F67,"aaa"))</f>
        <v/>
      </c>
      <c r="G68" s="187" t="str" cm="1">
        <f t="array" ref="G68">_xlfn.IFS(G67="","",COUNTIF(休み,G67)&gt;0,"休",OR(WEEKDAY(G67)=1,WEEKDAY(G67)=7),TEXT(G67,"aaa"),COUNTIF(祝日,G67)&gt;0,"祝",TRUE,TEXT(G67,"aaa"))</f>
        <v/>
      </c>
      <c r="H68" s="187" t="str" cm="1">
        <f t="array" ref="H68">_xlfn.IFS(H67="","",COUNTIF(休み,H67)&gt;0,"休",OR(WEEKDAY(H67)=1,WEEKDAY(H67)=7),TEXT(H67,"aaa"),COUNTIF(祝日,H67)&gt;0,"祝",TRUE,TEXT(H67,"aaa"))</f>
        <v/>
      </c>
      <c r="I68" s="187" t="str" cm="1">
        <f t="array" ref="I68">_xlfn.IFS(I67="","",COUNTIF(休み,I67)&gt;0,"休",OR(WEEKDAY(I67)=1,WEEKDAY(I67)=7),TEXT(I67,"aaa"),COUNTIF(祝日,I67)&gt;0,"祝",TRUE,TEXT(I67,"aaa"))</f>
        <v/>
      </c>
      <c r="J68" s="187" t="str" cm="1">
        <f t="array" ref="J68">_xlfn.IFS(J67="","",COUNTIF(休み,J67)&gt;0,"休",OR(WEEKDAY(J67)=1,WEEKDAY(J67)=7),TEXT(J67,"aaa"),COUNTIF(祝日,J67)&gt;0,"祝",TRUE,TEXT(J67,"aaa"))</f>
        <v/>
      </c>
      <c r="K68" s="187" t="str" cm="1">
        <f t="array" ref="K68">_xlfn.IFS(K67="","",COUNTIF(休み,K67)&gt;0,"休",OR(WEEKDAY(K67)=1,WEEKDAY(K67)=7),TEXT(K67,"aaa"),COUNTIF(祝日,K67)&gt;0,"祝",TRUE,TEXT(K67,"aaa"))</f>
        <v/>
      </c>
      <c r="L68" s="187" t="str" cm="1">
        <f t="array" ref="L68">_xlfn.IFS(L67="","",COUNTIF(休み,L67)&gt;0,"休",OR(WEEKDAY(L67)=1,WEEKDAY(L67)=7),TEXT(L67,"aaa"),COUNTIF(祝日,L67)&gt;0,"祝",TRUE,TEXT(L67,"aaa"))</f>
        <v/>
      </c>
      <c r="M68" s="187" t="str" cm="1">
        <f t="array" ref="M68">_xlfn.IFS(M67="","",COUNTIF(休み,M67)&gt;0,"休",OR(WEEKDAY(M67)=1,WEEKDAY(M67)=7),TEXT(M67,"aaa"),COUNTIF(祝日,M67)&gt;0,"祝",TRUE,TEXT(M67,"aaa"))</f>
        <v/>
      </c>
      <c r="N68" s="187" t="str" cm="1">
        <f t="array" ref="N68">_xlfn.IFS(N67="","",COUNTIF(休み,N67)&gt;0,"休",OR(WEEKDAY(N67)=1,WEEKDAY(N67)=7),TEXT(N67,"aaa"),COUNTIF(祝日,N67)&gt;0,"祝",TRUE,TEXT(N67,"aaa"))</f>
        <v/>
      </c>
      <c r="O68" s="187" t="str" cm="1">
        <f t="array" ref="O68">_xlfn.IFS(O67="","",COUNTIF(休み,O67)&gt;0,"休",OR(WEEKDAY(O67)=1,WEEKDAY(O67)=7),TEXT(O67,"aaa"),COUNTIF(祝日,O67)&gt;0,"祝",TRUE,TEXT(O67,"aaa"))</f>
        <v/>
      </c>
      <c r="P68" s="187" t="str" cm="1">
        <f t="array" ref="P68">_xlfn.IFS(P67="","",COUNTIF(休み,P67)&gt;0,"休",OR(WEEKDAY(P67)=1,WEEKDAY(P67)=7),TEXT(P67,"aaa"),COUNTIF(祝日,P67)&gt;0,"祝",TRUE,TEXT(P67,"aaa"))</f>
        <v/>
      </c>
      <c r="Q68" s="187" t="str" cm="1">
        <f t="array" ref="Q68">_xlfn.IFS(Q67="","",COUNTIF(休み,Q67)&gt;0,"休",OR(WEEKDAY(Q67)=1,WEEKDAY(Q67)=7),TEXT(Q67,"aaa"),COUNTIF(祝日,Q67)&gt;0,"祝",TRUE,TEXT(Q67,"aaa"))</f>
        <v/>
      </c>
      <c r="R68" s="187" t="str" cm="1">
        <f t="array" ref="R68">_xlfn.IFS(R67="","",COUNTIF(休み,R67)&gt;0,"休",OR(WEEKDAY(R67)=1,WEEKDAY(R67)=7),TEXT(R67,"aaa"),COUNTIF(祝日,R67)&gt;0,"祝",TRUE,TEXT(R67,"aaa"))</f>
        <v/>
      </c>
      <c r="S68" s="187" t="str" cm="1">
        <f t="array" ref="S68">_xlfn.IFS(S67="","",COUNTIF(休み,S67)&gt;0,"休",OR(WEEKDAY(S67)=1,WEEKDAY(S67)=7),TEXT(S67,"aaa"),COUNTIF(祝日,S67)&gt;0,"祝",TRUE,TEXT(S67,"aaa"))</f>
        <v/>
      </c>
      <c r="T68" s="187" t="str" cm="1">
        <f t="array" ref="T68">_xlfn.IFS(T67="","",COUNTIF(休み,T67)&gt;0,"休",OR(WEEKDAY(T67)=1,WEEKDAY(T67)=7),TEXT(T67,"aaa"),COUNTIF(祝日,T67)&gt;0,"祝",TRUE,TEXT(T67,"aaa"))</f>
        <v/>
      </c>
      <c r="U68" s="187" t="str" cm="1">
        <f t="array" ref="U68">_xlfn.IFS(U67="","",COUNTIF(休み,U67)&gt;0,"休",OR(WEEKDAY(U67)=1,WEEKDAY(U67)=7),TEXT(U67,"aaa"),COUNTIF(祝日,U67)&gt;0,"祝",TRUE,TEXT(U67,"aaa"))</f>
        <v/>
      </c>
      <c r="V68" s="187" t="str" cm="1">
        <f t="array" ref="V68">_xlfn.IFS(V67="","",COUNTIF(休み,V67)&gt;0,"休",OR(WEEKDAY(V67)=1,WEEKDAY(V67)=7),TEXT(V67,"aaa"),COUNTIF(祝日,V67)&gt;0,"祝",TRUE,TEXT(V67,"aaa"))</f>
        <v/>
      </c>
      <c r="W68" s="187" t="str" cm="1">
        <f t="array" ref="W68">_xlfn.IFS(W67="","",COUNTIF(休み,W67)&gt;0,"休",OR(WEEKDAY(W67)=1,WEEKDAY(W67)=7),TEXT(W67,"aaa"),COUNTIF(祝日,W67)&gt;0,"祝",TRUE,TEXT(W67,"aaa"))</f>
        <v/>
      </c>
      <c r="X68" s="187" t="str" cm="1">
        <f t="array" ref="X68">_xlfn.IFS(X67="","",COUNTIF(休み,X67)&gt;0,"休",OR(WEEKDAY(X67)=1,WEEKDAY(X67)=7),TEXT(X67,"aaa"),COUNTIF(祝日,X67)&gt;0,"祝",TRUE,TEXT(X67,"aaa"))</f>
        <v/>
      </c>
      <c r="Y68" s="187" t="str" cm="1">
        <f t="array" ref="Y68">_xlfn.IFS(Y67="","",COUNTIF(休み,Y67)&gt;0,"休",OR(WEEKDAY(Y67)=1,WEEKDAY(Y67)=7),TEXT(Y67,"aaa"),COUNTIF(祝日,Y67)&gt;0,"祝",TRUE,TEXT(Y67,"aaa"))</f>
        <v/>
      </c>
      <c r="Z68" s="187" t="str" cm="1">
        <f t="array" ref="Z68">_xlfn.IFS(Z67="","",COUNTIF(休み,Z67)&gt;0,"休",OR(WEEKDAY(Z67)=1,WEEKDAY(Z67)=7),TEXT(Z67,"aaa"),COUNTIF(祝日,Z67)&gt;0,"祝",TRUE,TEXT(Z67,"aaa"))</f>
        <v/>
      </c>
      <c r="AA68" s="187" t="str" cm="1">
        <f t="array" ref="AA68">_xlfn.IFS(AA67="","",COUNTIF(休み,AA67)&gt;0,"休",OR(WEEKDAY(AA67)=1,WEEKDAY(AA67)=7),TEXT(AA67,"aaa"),COUNTIF(祝日,AA67)&gt;0,"祝",TRUE,TEXT(AA67,"aaa"))</f>
        <v/>
      </c>
      <c r="AB68" s="187" t="str" cm="1">
        <f t="array" ref="AB68">_xlfn.IFS(AB67="","",COUNTIF(休み,AB67)&gt;0,"休",OR(WEEKDAY(AB67)=1,WEEKDAY(AB67)=7),TEXT(AB67,"aaa"),COUNTIF(祝日,AB67)&gt;0,"祝",TRUE,TEXT(AB67,"aaa"))</f>
        <v/>
      </c>
      <c r="AC68" s="187" t="str" cm="1">
        <f t="array" ref="AC68">_xlfn.IFS(AC67="","",COUNTIF(休み,AC67)&gt;0,"休",OR(WEEKDAY(AC67)=1,WEEKDAY(AC67)=7),TEXT(AC67,"aaa"),COUNTIF(祝日,AC67)&gt;0,"祝",TRUE,TEXT(AC67,"aaa"))</f>
        <v/>
      </c>
      <c r="AD68" s="187" t="str" cm="1">
        <f t="array" ref="AD68">_xlfn.IFS(AD67="","",COUNTIF(休み,AD67)&gt;0,"休",OR(WEEKDAY(AD67)=1,WEEKDAY(AD67)=7),TEXT(AD67,"aaa"),COUNTIF(祝日,AD67)&gt;0,"祝",TRUE,TEXT(AD67,"aaa"))</f>
        <v/>
      </c>
      <c r="AE68" s="187" t="str" cm="1">
        <f t="array" ref="AE68">_xlfn.IFS(AE67="","",COUNTIF(休み,AE67)&gt;0,"休",OR(WEEKDAY(AE67)=1,WEEKDAY(AE67)=7),TEXT(AE67,"aaa"),COUNTIF(祝日,AE67)&gt;0,"祝",TRUE,TEXT(AE67,"aaa"))</f>
        <v/>
      </c>
      <c r="AF68" s="187" t="str" cm="1">
        <f t="array" ref="AF68">_xlfn.IFS(AF67="","",COUNTIF(休み,AF67)&gt;0,"休",OR(WEEKDAY(AF67)=1,WEEKDAY(AF67)=7),TEXT(AF67,"aaa"),COUNTIF(祝日,AF67)&gt;0,"祝",TRUE,TEXT(AF67,"aaa"))</f>
        <v/>
      </c>
      <c r="AG68" s="187" t="str" cm="1">
        <f t="array" ref="AG68">_xlfn.IFS(AG67="","",COUNTIF(休み,AG67)&gt;0,"休",OR(WEEKDAY(AG67)=1,WEEKDAY(AG67)=7),TEXT(AG67,"aaa"),COUNTIF(祝日,AG67)&gt;0,"祝",TRUE,TEXT(AG67,"aaa"))</f>
        <v/>
      </c>
      <c r="AH68" s="709"/>
      <c r="AI68" s="710"/>
      <c r="AJ68" s="710"/>
      <c r="AK68" s="711"/>
      <c r="AL68" s="695"/>
      <c r="AM68" s="697"/>
      <c r="AN68" s="700"/>
      <c r="AO68" s="700"/>
      <c r="AP68" s="713"/>
      <c r="AQ68" s="300"/>
      <c r="AR68" s="300"/>
      <c r="AS68" s="300"/>
      <c r="AT68" s="300"/>
      <c r="AU68" s="300"/>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188"/>
    </row>
    <row r="69" spans="2:69" s="192" customFormat="1" ht="60" customHeight="1">
      <c r="B69" s="271" t="str">
        <f>IF(C66="","","行事")</f>
        <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90"/>
      <c r="AH69" s="709"/>
      <c r="AI69" s="710"/>
      <c r="AJ69" s="710"/>
      <c r="AK69" s="711"/>
      <c r="AL69" s="695"/>
      <c r="AM69" s="698"/>
      <c r="AN69" s="701"/>
      <c r="AO69" s="701"/>
      <c r="AP69" s="714"/>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191"/>
    </row>
    <row r="70" spans="2:69" s="195" customFormat="1" ht="15" customHeight="1">
      <c r="B70" s="184" t="str">
        <f>IF(C66="","","計画")</f>
        <v/>
      </c>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84" t="str">
        <f>IF(C66="","",COUNTIF(C70:AG70,"○"))</f>
        <v/>
      </c>
      <c r="AI70" s="193" t="str">
        <f>IF(C66="","",31-COUNTIF(C68:AG68,"")-COUNTIF(C68:AG68,"休")-COUNTIF(C70:AH70,"/"))</f>
        <v/>
      </c>
      <c r="AJ70" s="194" t="str">
        <f>IF(C66="","",IFERROR(AH70/AI70,""))</f>
        <v/>
      </c>
      <c r="AK70" s="295" t="str" cm="1">
        <f t="array" ref="AK70">_xlfn.IFS(OR(C66="",AI70=0),"",
      COUNTIFS(C68:AG68,"日",C70:AG70,"")+COUNTIFS(C68:AG68,"日",C70:AG70,"○")+COUNTIFS(C68:AG68,"土",C70:AG70,"")+COUNTIFS(C68:AG68,"土",C70:AG70,"○")&lt;=COUNTIF(C70:AG70,"○"),"○",
        AH70/AI70&gt;=2/7,"○",
         TRUE,"NG")</f>
        <v/>
      </c>
      <c r="AM70" s="184" t="str">
        <f>IF(C66="","",AM63+AH70)</f>
        <v/>
      </c>
      <c r="AN70" s="193" t="str">
        <f>IF(C66="","",AN63+AI70)</f>
        <v/>
      </c>
      <c r="AO70" s="194" t="str">
        <f>IFERROR(AM70/AN70,"")</f>
        <v/>
      </c>
      <c r="AP70" s="301" t="str">
        <f>IF(C66="","",IF(C73="",IF(AM70/AN70&gt;=2/7,"OK","NG"),"-"))</f>
        <v/>
      </c>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97"/>
      <c r="BQ70" s="196"/>
    </row>
    <row r="71" spans="2:69" s="195" customFormat="1" ht="15" customHeight="1" thickBot="1">
      <c r="B71" s="197" t="str">
        <f>IF(C66="","","実施")</f>
        <v/>
      </c>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7" t="str">
        <f>IF(C66="","",COUNTIF(C71:AG71,"●"))</f>
        <v/>
      </c>
      <c r="AI71" s="198" t="str">
        <f>IF(C66="","",31-COUNTIF(C68:AG68,"")-COUNTIF(C68:AG68,"休")-COUNTIF(C71:AH71,"/"))</f>
        <v/>
      </c>
      <c r="AJ71" s="199" t="str">
        <f>IF(C66="","",IFERROR(AH71/AI71,""))</f>
        <v/>
      </c>
      <c r="AK71" s="298" t="str" cm="1">
        <f t="array" ref="AK71">_xlfn.IFS(OR(C66="",AI71=0),"",
      COUNTIFS(C68:AG68,"日",C71:AG71,"")+COUNTIFS(C68:AG68,"日",C71:AG71,"●")+COUNTIFS(C68:AG68,"土",C71:AG71,"")+COUNTIFS(C68:AG68,"土",C71:AG71,"●")&lt;=COUNTIF(C71:AG71,"●"),"○",
        AH71/AI71&gt;=2/7,"○",
         TRUE,"NG")</f>
        <v/>
      </c>
      <c r="AM71" s="197" t="str">
        <f>IF(C66="","",AM64+AH71)</f>
        <v/>
      </c>
      <c r="AN71" s="198" t="str">
        <f>IF(C66="","",AN64+AI71)</f>
        <v/>
      </c>
      <c r="AO71" s="199" t="str">
        <f>IFERROR(AM71/AN71,"")</f>
        <v/>
      </c>
      <c r="AP71" s="302" t="str">
        <f>IF(C66="","",IF(C73="",IF(AM71/AN71&gt;=2/7,"OK","NG"),"-"))</f>
        <v/>
      </c>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N71" s="222"/>
      <c r="BO71" s="222"/>
      <c r="BP71" s="222"/>
      <c r="BQ71" s="188"/>
    </row>
    <row r="72" spans="2:69" ht="18" customHeight="1" thickBot="1">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200"/>
    </row>
    <row r="73" spans="2:69" ht="16.899999999999999" customHeight="1">
      <c r="B73" s="183" t="str">
        <f>IF(C73="","","月")</f>
        <v/>
      </c>
      <c r="C73" s="689" t="str">
        <f>IFERROR(IF(EOMONTH(C66,0)+1&gt;$L$5,"",EOMONTH(C66,0)+1),"")</f>
        <v/>
      </c>
      <c r="D73" s="690"/>
      <c r="E73" s="690"/>
      <c r="F73" s="690"/>
      <c r="G73" s="690"/>
      <c r="H73" s="690"/>
      <c r="I73" s="690"/>
      <c r="J73" s="690"/>
      <c r="K73" s="690"/>
      <c r="L73" s="690"/>
      <c r="M73" s="690"/>
      <c r="N73" s="690"/>
      <c r="O73" s="690"/>
      <c r="P73" s="690"/>
      <c r="Q73" s="690"/>
      <c r="R73" s="690"/>
      <c r="S73" s="690"/>
      <c r="T73" s="690"/>
      <c r="U73" s="690"/>
      <c r="V73" s="690"/>
      <c r="W73" s="690"/>
      <c r="X73" s="690"/>
      <c r="Y73" s="690"/>
      <c r="Z73" s="690"/>
      <c r="AA73" s="690"/>
      <c r="AB73" s="690"/>
      <c r="AC73" s="690"/>
      <c r="AD73" s="690"/>
      <c r="AE73" s="690"/>
      <c r="AF73" s="690"/>
      <c r="AG73" s="690"/>
      <c r="AH73" s="691" t="str">
        <f>IF(C73="","","月単位")</f>
        <v/>
      </c>
      <c r="AI73" s="692"/>
      <c r="AJ73" s="692"/>
      <c r="AK73" s="693"/>
      <c r="AL73" s="694"/>
      <c r="AM73" s="706" t="str">
        <f>IF(C73="","","累計")</f>
        <v/>
      </c>
      <c r="AN73" s="707"/>
      <c r="AO73" s="707"/>
      <c r="AP73" s="708"/>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c r="BM73" s="293"/>
      <c r="BN73" s="293"/>
      <c r="BO73" s="293"/>
      <c r="BP73" s="293"/>
    </row>
    <row r="74" spans="2:69" ht="15" customHeight="1">
      <c r="B74" s="184" t="str">
        <f>IF(C73="","","日")</f>
        <v/>
      </c>
      <c r="C74" s="185" t="str" cm="1">
        <f t="array" ref="C74">_xlfn.IFS($C73="","",
  $C73+COLUMN(C74)-COLUMN($B74)-1&gt;$L$5,"",
   $C73+COLUMN(C74)-COLUMN($B74)-1&gt;=EOMONTH($C73,0)+1,"",
    TRUE,$C73+COLUMN(C74)-COLUMN($B74)-1)</f>
        <v/>
      </c>
      <c r="D74" s="185" t="str" cm="1">
        <f t="array" ref="D74">_xlfn.IFS($C73="","",
  $C73+COLUMN(D74)-COLUMN($B74)-1&gt;$L$5,"",
   $C73+COLUMN(D74)-COLUMN($B74)-1&gt;=EOMONTH($C73,0)+1,"",
    TRUE,$C73+COLUMN(D74)-COLUMN($B74)-1)</f>
        <v/>
      </c>
      <c r="E74" s="185" t="str" cm="1">
        <f t="array" ref="E74">_xlfn.IFS($C73="","",
  $C73+COLUMN(E74)-COLUMN($B74)-1&gt;$L$5,"",
   $C73+COLUMN(E74)-COLUMN($B74)-1&gt;=EOMONTH($C73,0)+1,"",
    TRUE,$C73+COLUMN(E74)-COLUMN($B74)-1)</f>
        <v/>
      </c>
      <c r="F74" s="185" t="str" cm="1">
        <f t="array" ref="F74">_xlfn.IFS($C73="","",
  $C73+COLUMN(F74)-COLUMN($B74)-1&gt;$L$5,"",
   $C73+COLUMN(F74)-COLUMN($B74)-1&gt;=EOMONTH($C73,0)+1,"",
    TRUE,$C73+COLUMN(F74)-COLUMN($B74)-1)</f>
        <v/>
      </c>
      <c r="G74" s="185" t="str" cm="1">
        <f t="array" ref="G74">_xlfn.IFS($C73="","",
  $C73+COLUMN(G74)-COLUMN($B74)-1&gt;$L$5,"",
   $C73+COLUMN(G74)-COLUMN($B74)-1&gt;=EOMONTH($C73,0)+1,"",
    TRUE,$C73+COLUMN(G74)-COLUMN($B74)-1)</f>
        <v/>
      </c>
      <c r="H74" s="185" t="str" cm="1">
        <f t="array" ref="H74">_xlfn.IFS($C73="","",
  $C73+COLUMN(H74)-COLUMN($B74)-1&gt;$L$5,"",
   $C73+COLUMN(H74)-COLUMN($B74)-1&gt;=EOMONTH($C73,0)+1,"",
    TRUE,$C73+COLUMN(H74)-COLUMN($B74)-1)</f>
        <v/>
      </c>
      <c r="I74" s="185" t="str" cm="1">
        <f t="array" ref="I74">_xlfn.IFS($C73="","",
  $C73+COLUMN(I74)-COLUMN($B74)-1&gt;$L$5,"",
   $C73+COLUMN(I74)-COLUMN($B74)-1&gt;=EOMONTH($C73,0)+1,"",
    TRUE,$C73+COLUMN(I74)-COLUMN($B74)-1)</f>
        <v/>
      </c>
      <c r="J74" s="185" t="str" cm="1">
        <f t="array" ref="J74">_xlfn.IFS($C73="","",
  $C73+COLUMN(J74)-COLUMN($B74)-1&gt;$L$5,"",
   $C73+COLUMN(J74)-COLUMN($B74)-1&gt;=EOMONTH($C73,0)+1,"",
    TRUE,$C73+COLUMN(J74)-COLUMN($B74)-1)</f>
        <v/>
      </c>
      <c r="K74" s="185" t="str" cm="1">
        <f t="array" ref="K74">_xlfn.IFS($C73="","",
  $C73+COLUMN(K74)-COLUMN($B74)-1&gt;$L$5,"",
   $C73+COLUMN(K74)-COLUMN($B74)-1&gt;=EOMONTH($C73,0)+1,"",
    TRUE,$C73+COLUMN(K74)-COLUMN($B74)-1)</f>
        <v/>
      </c>
      <c r="L74" s="185" t="str" cm="1">
        <f t="array" ref="L74">_xlfn.IFS($C73="","",
  $C73+COLUMN(L74)-COLUMN($B74)-1&gt;$L$5,"",
   $C73+COLUMN(L74)-COLUMN($B74)-1&gt;=EOMONTH($C73,0)+1,"",
    TRUE,$C73+COLUMN(L74)-COLUMN($B74)-1)</f>
        <v/>
      </c>
      <c r="M74" s="185" t="str" cm="1">
        <f t="array" ref="M74">_xlfn.IFS($C73="","",
  $C73+COLUMN(M74)-COLUMN($B74)-1&gt;$L$5,"",
   $C73+COLUMN(M74)-COLUMN($B74)-1&gt;=EOMONTH($C73,0)+1,"",
    TRUE,$C73+COLUMN(M74)-COLUMN($B74)-1)</f>
        <v/>
      </c>
      <c r="N74" s="185" t="str" cm="1">
        <f t="array" ref="N74">_xlfn.IFS($C73="","",
  $C73+COLUMN(N74)-COLUMN($B74)-1&gt;$L$5,"",
   $C73+COLUMN(N74)-COLUMN($B74)-1&gt;=EOMONTH($C73,0)+1,"",
    TRUE,$C73+COLUMN(N74)-COLUMN($B74)-1)</f>
        <v/>
      </c>
      <c r="O74" s="185" t="str" cm="1">
        <f t="array" ref="O74">_xlfn.IFS($C73="","",
  $C73+COLUMN(O74)-COLUMN($B74)-1&gt;$L$5,"",
   $C73+COLUMN(O74)-COLUMN($B74)-1&gt;=EOMONTH($C73,0)+1,"",
    TRUE,$C73+COLUMN(O74)-COLUMN($B74)-1)</f>
        <v/>
      </c>
      <c r="P74" s="185" t="str" cm="1">
        <f t="array" ref="P74">_xlfn.IFS($C73="","",
  $C73+COLUMN(P74)-COLUMN($B74)-1&gt;$L$5,"",
   $C73+COLUMN(P74)-COLUMN($B74)-1&gt;=EOMONTH($C73,0)+1,"",
    TRUE,$C73+COLUMN(P74)-COLUMN($B74)-1)</f>
        <v/>
      </c>
      <c r="Q74" s="185" t="str" cm="1">
        <f t="array" ref="Q74">_xlfn.IFS($C73="","",
  $C73+COLUMN(Q74)-COLUMN($B74)-1&gt;$L$5,"",
   $C73+COLUMN(Q74)-COLUMN($B74)-1&gt;=EOMONTH($C73,0)+1,"",
    TRUE,$C73+COLUMN(Q74)-COLUMN($B74)-1)</f>
        <v/>
      </c>
      <c r="R74" s="185" t="str" cm="1">
        <f t="array" ref="R74">_xlfn.IFS($C73="","",
  $C73+COLUMN(R74)-COLUMN($B74)-1&gt;$L$5,"",
   $C73+COLUMN(R74)-COLUMN($B74)-1&gt;=EOMONTH($C73,0)+1,"",
    TRUE,$C73+COLUMN(R74)-COLUMN($B74)-1)</f>
        <v/>
      </c>
      <c r="S74" s="185" t="str" cm="1">
        <f t="array" ref="S74">_xlfn.IFS($C73="","",
  $C73+COLUMN(S74)-COLUMN($B74)-1&gt;$L$5,"",
   $C73+COLUMN(S74)-COLUMN($B74)-1&gt;=EOMONTH($C73,0)+1,"",
    TRUE,$C73+COLUMN(S74)-COLUMN($B74)-1)</f>
        <v/>
      </c>
      <c r="T74" s="185" t="str" cm="1">
        <f t="array" ref="T74">_xlfn.IFS($C73="","",
  $C73+COLUMN(T74)-COLUMN($B74)-1&gt;$L$5,"",
   $C73+COLUMN(T74)-COLUMN($B74)-1&gt;=EOMONTH($C73,0)+1,"",
    TRUE,$C73+COLUMN(T74)-COLUMN($B74)-1)</f>
        <v/>
      </c>
      <c r="U74" s="185" t="str" cm="1">
        <f t="array" ref="U74">_xlfn.IFS($C73="","",
  $C73+COLUMN(U74)-COLUMN($B74)-1&gt;$L$5,"",
   $C73+COLUMN(U74)-COLUMN($B74)-1&gt;=EOMONTH($C73,0)+1,"",
    TRUE,$C73+COLUMN(U74)-COLUMN($B74)-1)</f>
        <v/>
      </c>
      <c r="V74" s="185" t="str" cm="1">
        <f t="array" ref="V74">_xlfn.IFS($C73="","",
  $C73+COLUMN(V74)-COLUMN($B74)-1&gt;$L$5,"",
   $C73+COLUMN(V74)-COLUMN($B74)-1&gt;=EOMONTH($C73,0)+1,"",
    TRUE,$C73+COLUMN(V74)-COLUMN($B74)-1)</f>
        <v/>
      </c>
      <c r="W74" s="185" t="str" cm="1">
        <f t="array" ref="W74">_xlfn.IFS($C73="","",
  $C73+COLUMN(W74)-COLUMN($B74)-1&gt;$L$5,"",
   $C73+COLUMN(W74)-COLUMN($B74)-1&gt;=EOMONTH($C73,0)+1,"",
    TRUE,$C73+COLUMN(W74)-COLUMN($B74)-1)</f>
        <v/>
      </c>
      <c r="X74" s="185" t="str" cm="1">
        <f t="array" ref="X74">_xlfn.IFS($C73="","",
  $C73+COLUMN(X74)-COLUMN($B74)-1&gt;$L$5,"",
   $C73+COLUMN(X74)-COLUMN($B74)-1&gt;=EOMONTH($C73,0)+1,"",
    TRUE,$C73+COLUMN(X74)-COLUMN($B74)-1)</f>
        <v/>
      </c>
      <c r="Y74" s="185" t="str" cm="1">
        <f t="array" ref="Y74">_xlfn.IFS($C73="","",
  $C73+COLUMN(Y74)-COLUMN($B74)-1&gt;$L$5,"",
   $C73+COLUMN(Y74)-COLUMN($B74)-1&gt;=EOMONTH($C73,0)+1,"",
    TRUE,$C73+COLUMN(Y74)-COLUMN($B74)-1)</f>
        <v/>
      </c>
      <c r="Z74" s="185" t="str" cm="1">
        <f t="array" ref="Z74">_xlfn.IFS($C73="","",
  $C73+COLUMN(Z74)-COLUMN($B74)-1&gt;$L$5,"",
   $C73+COLUMN(Z74)-COLUMN($B74)-1&gt;=EOMONTH($C73,0)+1,"",
    TRUE,$C73+COLUMN(Z74)-COLUMN($B74)-1)</f>
        <v/>
      </c>
      <c r="AA74" s="185" t="str" cm="1">
        <f t="array" ref="AA74">_xlfn.IFS($C73="","",
  $C73+COLUMN(AA74)-COLUMN($B74)-1&gt;$L$5,"",
   $C73+COLUMN(AA74)-COLUMN($B74)-1&gt;=EOMONTH($C73,0)+1,"",
    TRUE,$C73+COLUMN(AA74)-COLUMN($B74)-1)</f>
        <v/>
      </c>
      <c r="AB74" s="185" t="str" cm="1">
        <f t="array" ref="AB74">_xlfn.IFS($C73="","",
  $C73+COLUMN(AB74)-COLUMN($B74)-1&gt;$L$5,"",
   $C73+COLUMN(AB74)-COLUMN($B74)-1&gt;=EOMONTH($C73,0)+1,"",
    TRUE,$C73+COLUMN(AB74)-COLUMN($B74)-1)</f>
        <v/>
      </c>
      <c r="AC74" s="185" t="str" cm="1">
        <f t="array" ref="AC74">_xlfn.IFS($C73="","",
  $C73+COLUMN(AC74)-COLUMN($B74)-1&gt;$L$5,"",
   $C73+COLUMN(AC74)-COLUMN($B74)-1&gt;=EOMONTH($C73,0)+1,"",
    TRUE,$C73+COLUMN(AC74)-COLUMN($B74)-1)</f>
        <v/>
      </c>
      <c r="AD74" s="185" t="str" cm="1">
        <f t="array" ref="AD74">_xlfn.IFS($C73="","",
  $C73+COLUMN(AD74)-COLUMN($B74)-1&gt;$L$5,"",
   $C73+COLUMN(AD74)-COLUMN($B74)-1&gt;=EOMONTH($C73,0)+1,"",
    TRUE,$C73+COLUMN(AD74)-COLUMN($B74)-1)</f>
        <v/>
      </c>
      <c r="AE74" s="185" t="str" cm="1">
        <f t="array" ref="AE74">_xlfn.IFS($C73="","",
  $C73+COLUMN(AE74)-COLUMN($B74)-1&gt;$L$5,"",
   $C73+COLUMN(AE74)-COLUMN($B74)-1&gt;=EOMONTH($C73,0)+1,"",
    TRUE,$C73+COLUMN(AE74)-COLUMN($B74)-1)</f>
        <v/>
      </c>
      <c r="AF74" s="185" t="str" cm="1">
        <f t="array" ref="AF74">_xlfn.IFS($C73="","",
  $C73+COLUMN(AF74)-COLUMN($B74)-1&gt;$L$5,"",
   $C73+COLUMN(AF74)-COLUMN($B74)-1&gt;=EOMONTH($C73,0)+1,"",
    TRUE,$C73+COLUMN(AF74)-COLUMN($B74)-1)</f>
        <v/>
      </c>
      <c r="AG74" s="186" t="str" cm="1">
        <f t="array" ref="AG74">_xlfn.IFS($C73="","",
  $C73+COLUMN(AG74)-COLUMN($B74)-1&gt;$L$5,"",
   $C73+COLUMN(AG74)-COLUMN($B74)-1&gt;=EOMONTH($C73,0)+1,"",
    TRUE,$C73+COLUMN(AG74)-COLUMN($B74)-1)</f>
        <v/>
      </c>
      <c r="AH74" s="709" t="str">
        <f>IF(C73="","","閉所日数計")</f>
        <v/>
      </c>
      <c r="AI74" s="710" t="str">
        <f>IF(C73="","","対象日数計")</f>
        <v/>
      </c>
      <c r="AJ74" s="710" t="str">
        <f>IF(C73="","","現場閉所率")</f>
        <v/>
      </c>
      <c r="AK74" s="711" t="str">
        <f>IF(C73="","","達成状況")</f>
        <v/>
      </c>
      <c r="AL74" s="695"/>
      <c r="AM74" s="696" t="str">
        <f>IF(C73="","","閉所日数計")</f>
        <v/>
      </c>
      <c r="AN74" s="699" t="str">
        <f>IF(C73="","","対象日数計")</f>
        <v/>
      </c>
      <c r="AO74" s="699" t="str">
        <f>IF(C73="","","現場閉所率")</f>
        <v/>
      </c>
      <c r="AP74" s="712" t="str" cm="1">
        <f t="array" ref="AP74">_xlfn.IFS(C73="","",C80="","達成状況",TRUE,"-")</f>
        <v/>
      </c>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row>
    <row r="75" spans="2:69" ht="15" customHeight="1">
      <c r="B75" s="184" t="str">
        <f>IF(C73="","","曜日")</f>
        <v/>
      </c>
      <c r="C75" s="187" t="str" cm="1">
        <f t="array" ref="C75">_xlfn.IFS(C74="","",COUNTIF(休み,C74)&gt;0,"休",OR(WEEKDAY(C74)=1,WEEKDAY(C74)=7),TEXT(C74,"aaa"),COUNTIF(祝日,C74)&gt;0,"祝",TRUE,TEXT(C74,"aaa"))</f>
        <v/>
      </c>
      <c r="D75" s="187" t="str" cm="1">
        <f t="array" ref="D75">_xlfn.IFS(D74="","",COUNTIF(休み,D74)&gt;0,"休",OR(WEEKDAY(D74)=1,WEEKDAY(D74)=7),TEXT(D74,"aaa"),COUNTIF(祝日,D74)&gt;0,"祝",TRUE,TEXT(D74,"aaa"))</f>
        <v/>
      </c>
      <c r="E75" s="187" t="str" cm="1">
        <f t="array" ref="E75">_xlfn.IFS(E74="","",COUNTIF(休み,E74)&gt;0,"休",OR(WEEKDAY(E74)=1,WEEKDAY(E74)=7),TEXT(E74,"aaa"),COUNTIF(祝日,E74)&gt;0,"祝",TRUE,TEXT(E74,"aaa"))</f>
        <v/>
      </c>
      <c r="F75" s="187" t="str" cm="1">
        <f t="array" ref="F75">_xlfn.IFS(F74="","",COUNTIF(休み,F74)&gt;0,"休",OR(WEEKDAY(F74)=1,WEEKDAY(F74)=7),TEXT(F74,"aaa"),COUNTIF(祝日,F74)&gt;0,"祝",TRUE,TEXT(F74,"aaa"))</f>
        <v/>
      </c>
      <c r="G75" s="187" t="str" cm="1">
        <f t="array" ref="G75">_xlfn.IFS(G74="","",COUNTIF(休み,G74)&gt;0,"休",OR(WEEKDAY(G74)=1,WEEKDAY(G74)=7),TEXT(G74,"aaa"),COUNTIF(祝日,G74)&gt;0,"祝",TRUE,TEXT(G74,"aaa"))</f>
        <v/>
      </c>
      <c r="H75" s="187" t="str" cm="1">
        <f t="array" ref="H75">_xlfn.IFS(H74="","",COUNTIF(休み,H74)&gt;0,"休",OR(WEEKDAY(H74)=1,WEEKDAY(H74)=7),TEXT(H74,"aaa"),COUNTIF(祝日,H74)&gt;0,"祝",TRUE,TEXT(H74,"aaa"))</f>
        <v/>
      </c>
      <c r="I75" s="187" t="str" cm="1">
        <f t="array" ref="I75">_xlfn.IFS(I74="","",COUNTIF(休み,I74)&gt;0,"休",OR(WEEKDAY(I74)=1,WEEKDAY(I74)=7),TEXT(I74,"aaa"),COUNTIF(祝日,I74)&gt;0,"祝",TRUE,TEXT(I74,"aaa"))</f>
        <v/>
      </c>
      <c r="J75" s="187" t="str" cm="1">
        <f t="array" ref="J75">_xlfn.IFS(J74="","",COUNTIF(休み,J74)&gt;0,"休",OR(WEEKDAY(J74)=1,WEEKDAY(J74)=7),TEXT(J74,"aaa"),COUNTIF(祝日,J74)&gt;0,"祝",TRUE,TEXT(J74,"aaa"))</f>
        <v/>
      </c>
      <c r="K75" s="187" t="str" cm="1">
        <f t="array" ref="K75">_xlfn.IFS(K74="","",COUNTIF(休み,K74)&gt;0,"休",OR(WEEKDAY(K74)=1,WEEKDAY(K74)=7),TEXT(K74,"aaa"),COUNTIF(祝日,K74)&gt;0,"祝",TRUE,TEXT(K74,"aaa"))</f>
        <v/>
      </c>
      <c r="L75" s="187" t="str" cm="1">
        <f t="array" ref="L75">_xlfn.IFS(L74="","",COUNTIF(休み,L74)&gt;0,"休",OR(WEEKDAY(L74)=1,WEEKDAY(L74)=7),TEXT(L74,"aaa"),COUNTIF(祝日,L74)&gt;0,"祝",TRUE,TEXT(L74,"aaa"))</f>
        <v/>
      </c>
      <c r="M75" s="187" t="str" cm="1">
        <f t="array" ref="M75">_xlfn.IFS(M74="","",COUNTIF(休み,M74)&gt;0,"休",OR(WEEKDAY(M74)=1,WEEKDAY(M74)=7),TEXT(M74,"aaa"),COUNTIF(祝日,M74)&gt;0,"祝",TRUE,TEXT(M74,"aaa"))</f>
        <v/>
      </c>
      <c r="N75" s="187" t="str" cm="1">
        <f t="array" ref="N75">_xlfn.IFS(N74="","",COUNTIF(休み,N74)&gt;0,"休",OR(WEEKDAY(N74)=1,WEEKDAY(N74)=7),TEXT(N74,"aaa"),COUNTIF(祝日,N74)&gt;0,"祝",TRUE,TEXT(N74,"aaa"))</f>
        <v/>
      </c>
      <c r="O75" s="187" t="str" cm="1">
        <f t="array" ref="O75">_xlfn.IFS(O74="","",COUNTIF(休み,O74)&gt;0,"休",OR(WEEKDAY(O74)=1,WEEKDAY(O74)=7),TEXT(O74,"aaa"),COUNTIF(祝日,O74)&gt;0,"祝",TRUE,TEXT(O74,"aaa"))</f>
        <v/>
      </c>
      <c r="P75" s="187" t="str" cm="1">
        <f t="array" ref="P75">_xlfn.IFS(P74="","",COUNTIF(休み,P74)&gt;0,"休",OR(WEEKDAY(P74)=1,WEEKDAY(P74)=7),TEXT(P74,"aaa"),COUNTIF(祝日,P74)&gt;0,"祝",TRUE,TEXT(P74,"aaa"))</f>
        <v/>
      </c>
      <c r="Q75" s="187" t="str" cm="1">
        <f t="array" ref="Q75">_xlfn.IFS(Q74="","",COUNTIF(休み,Q74)&gt;0,"休",OR(WEEKDAY(Q74)=1,WEEKDAY(Q74)=7),TEXT(Q74,"aaa"),COUNTIF(祝日,Q74)&gt;0,"祝",TRUE,TEXT(Q74,"aaa"))</f>
        <v/>
      </c>
      <c r="R75" s="187" t="str" cm="1">
        <f t="array" ref="R75">_xlfn.IFS(R74="","",COUNTIF(休み,R74)&gt;0,"休",OR(WEEKDAY(R74)=1,WEEKDAY(R74)=7),TEXT(R74,"aaa"),COUNTIF(祝日,R74)&gt;0,"祝",TRUE,TEXT(R74,"aaa"))</f>
        <v/>
      </c>
      <c r="S75" s="187" t="str" cm="1">
        <f t="array" ref="S75">_xlfn.IFS(S74="","",COUNTIF(休み,S74)&gt;0,"休",OR(WEEKDAY(S74)=1,WEEKDAY(S74)=7),TEXT(S74,"aaa"),COUNTIF(祝日,S74)&gt;0,"祝",TRUE,TEXT(S74,"aaa"))</f>
        <v/>
      </c>
      <c r="T75" s="187" t="str" cm="1">
        <f t="array" ref="T75">_xlfn.IFS(T74="","",COUNTIF(休み,T74)&gt;0,"休",OR(WEEKDAY(T74)=1,WEEKDAY(T74)=7),TEXT(T74,"aaa"),COUNTIF(祝日,T74)&gt;0,"祝",TRUE,TEXT(T74,"aaa"))</f>
        <v/>
      </c>
      <c r="U75" s="187" t="str" cm="1">
        <f t="array" ref="U75">_xlfn.IFS(U74="","",COUNTIF(休み,U74)&gt;0,"休",OR(WEEKDAY(U74)=1,WEEKDAY(U74)=7),TEXT(U74,"aaa"),COUNTIF(祝日,U74)&gt;0,"祝",TRUE,TEXT(U74,"aaa"))</f>
        <v/>
      </c>
      <c r="V75" s="187" t="str" cm="1">
        <f t="array" ref="V75">_xlfn.IFS(V74="","",COUNTIF(休み,V74)&gt;0,"休",OR(WEEKDAY(V74)=1,WEEKDAY(V74)=7),TEXT(V74,"aaa"),COUNTIF(祝日,V74)&gt;0,"祝",TRUE,TEXT(V74,"aaa"))</f>
        <v/>
      </c>
      <c r="W75" s="187" t="str" cm="1">
        <f t="array" ref="W75">_xlfn.IFS(W74="","",COUNTIF(休み,W74)&gt;0,"休",OR(WEEKDAY(W74)=1,WEEKDAY(W74)=7),TEXT(W74,"aaa"),COUNTIF(祝日,W74)&gt;0,"祝",TRUE,TEXT(W74,"aaa"))</f>
        <v/>
      </c>
      <c r="X75" s="187" t="str" cm="1">
        <f t="array" ref="X75">_xlfn.IFS(X74="","",COUNTIF(休み,X74)&gt;0,"休",OR(WEEKDAY(X74)=1,WEEKDAY(X74)=7),TEXT(X74,"aaa"),COUNTIF(祝日,X74)&gt;0,"祝",TRUE,TEXT(X74,"aaa"))</f>
        <v/>
      </c>
      <c r="Y75" s="187" t="str" cm="1">
        <f t="array" ref="Y75">_xlfn.IFS(Y74="","",COUNTIF(休み,Y74)&gt;0,"休",OR(WEEKDAY(Y74)=1,WEEKDAY(Y74)=7),TEXT(Y74,"aaa"),COUNTIF(祝日,Y74)&gt;0,"祝",TRUE,TEXT(Y74,"aaa"))</f>
        <v/>
      </c>
      <c r="Z75" s="187" t="str" cm="1">
        <f t="array" ref="Z75">_xlfn.IFS(Z74="","",COUNTIF(休み,Z74)&gt;0,"休",OR(WEEKDAY(Z74)=1,WEEKDAY(Z74)=7),TEXT(Z74,"aaa"),COUNTIF(祝日,Z74)&gt;0,"祝",TRUE,TEXT(Z74,"aaa"))</f>
        <v/>
      </c>
      <c r="AA75" s="187" t="str" cm="1">
        <f t="array" ref="AA75">_xlfn.IFS(AA74="","",COUNTIF(休み,AA74)&gt;0,"休",OR(WEEKDAY(AA74)=1,WEEKDAY(AA74)=7),TEXT(AA74,"aaa"),COUNTIF(祝日,AA74)&gt;0,"祝",TRUE,TEXT(AA74,"aaa"))</f>
        <v/>
      </c>
      <c r="AB75" s="187" t="str" cm="1">
        <f t="array" ref="AB75">_xlfn.IFS(AB74="","",COUNTIF(休み,AB74)&gt;0,"休",OR(WEEKDAY(AB74)=1,WEEKDAY(AB74)=7),TEXT(AB74,"aaa"),COUNTIF(祝日,AB74)&gt;0,"祝",TRUE,TEXT(AB74,"aaa"))</f>
        <v/>
      </c>
      <c r="AC75" s="187" t="str" cm="1">
        <f t="array" ref="AC75">_xlfn.IFS(AC74="","",COUNTIF(休み,AC74)&gt;0,"休",OR(WEEKDAY(AC74)=1,WEEKDAY(AC74)=7),TEXT(AC74,"aaa"),COUNTIF(祝日,AC74)&gt;0,"祝",TRUE,TEXT(AC74,"aaa"))</f>
        <v/>
      </c>
      <c r="AD75" s="187" t="str" cm="1">
        <f t="array" ref="AD75">_xlfn.IFS(AD74="","",COUNTIF(休み,AD74)&gt;0,"休",OR(WEEKDAY(AD74)=1,WEEKDAY(AD74)=7),TEXT(AD74,"aaa"),COUNTIF(祝日,AD74)&gt;0,"祝",TRUE,TEXT(AD74,"aaa"))</f>
        <v/>
      </c>
      <c r="AE75" s="187" t="str" cm="1">
        <f t="array" ref="AE75">_xlfn.IFS(AE74="","",COUNTIF(休み,AE74)&gt;0,"休",OR(WEEKDAY(AE74)=1,WEEKDAY(AE74)=7),TEXT(AE74,"aaa"),COUNTIF(祝日,AE74)&gt;0,"祝",TRUE,TEXT(AE74,"aaa"))</f>
        <v/>
      </c>
      <c r="AF75" s="187" t="str" cm="1">
        <f t="array" ref="AF75">_xlfn.IFS(AF74="","",COUNTIF(休み,AF74)&gt;0,"休",OR(WEEKDAY(AF74)=1,WEEKDAY(AF74)=7),TEXT(AF74,"aaa"),COUNTIF(祝日,AF74)&gt;0,"祝",TRUE,TEXT(AF74,"aaa"))</f>
        <v/>
      </c>
      <c r="AG75" s="187" t="str" cm="1">
        <f t="array" ref="AG75">_xlfn.IFS(AG74="","",COUNTIF(休み,AG74)&gt;0,"休",OR(WEEKDAY(AG74)=1,WEEKDAY(AG74)=7),TEXT(AG74,"aaa"),COUNTIF(祝日,AG74)&gt;0,"祝",TRUE,TEXT(AG74,"aaa"))</f>
        <v/>
      </c>
      <c r="AH75" s="709"/>
      <c r="AI75" s="710"/>
      <c r="AJ75" s="710"/>
      <c r="AK75" s="711"/>
      <c r="AL75" s="695"/>
      <c r="AM75" s="697"/>
      <c r="AN75" s="700"/>
      <c r="AO75" s="700"/>
      <c r="AP75" s="713"/>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188"/>
    </row>
    <row r="76" spans="2:69" s="192" customFormat="1" ht="60" customHeight="1">
      <c r="B76" s="271" t="str">
        <f>IF(C73="","","行事")</f>
        <v/>
      </c>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90"/>
      <c r="AH76" s="709"/>
      <c r="AI76" s="710"/>
      <c r="AJ76" s="710"/>
      <c r="AK76" s="711"/>
      <c r="AL76" s="695"/>
      <c r="AM76" s="698"/>
      <c r="AN76" s="701"/>
      <c r="AO76" s="701"/>
      <c r="AP76" s="714"/>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191"/>
    </row>
    <row r="77" spans="2:69" s="195" customFormat="1" ht="15" customHeight="1">
      <c r="B77" s="184" t="str">
        <f>IF(C73="","","計画")</f>
        <v/>
      </c>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84" t="str">
        <f>IF(C73="","",COUNTIF(C77:AG77,"○"))</f>
        <v/>
      </c>
      <c r="AI77" s="193" t="str">
        <f>IF(C73="","",31-COUNTIF(C75:AG75,"")-COUNTIF(C75:AG75,"休")-COUNTIF(C77:AH77,"/"))</f>
        <v/>
      </c>
      <c r="AJ77" s="194" t="str">
        <f>IF(C73="","",IFERROR(AH77/AI77,""))</f>
        <v/>
      </c>
      <c r="AK77" s="295" t="str" cm="1">
        <f t="array" ref="AK77">_xlfn.IFS(OR(C73="",AI77=0),"",
      COUNTIFS(C75:AG75,"日",C77:AG77,"")+COUNTIFS(C75:AG75,"日",C77:AG77,"○")+COUNTIFS(C75:AG75,"土",C77:AG77,"")+COUNTIFS(C75:AG75,"土",C77:AG77,"○")&lt;=COUNTIF(C77:AG77,"○"),"○",
        AH77/AI77&gt;=2/7,"○",
         TRUE,"NG")</f>
        <v/>
      </c>
      <c r="AM77" s="184" t="str">
        <f>IF(C73="","",AM70+AH77)</f>
        <v/>
      </c>
      <c r="AN77" s="193" t="str">
        <f>IF(C73="","",AN70+AI77)</f>
        <v/>
      </c>
      <c r="AO77" s="194" t="str">
        <f>IFERROR(AM77/AN77,"")</f>
        <v/>
      </c>
      <c r="AP77" s="301" t="str">
        <f>IF(C73="","",IF(C80="",IF(AM77/AN77&gt;=2/7,"OK","NG"),"-"))</f>
        <v/>
      </c>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c r="BQ77" s="196"/>
    </row>
    <row r="78" spans="2:69" s="195" customFormat="1" ht="15" customHeight="1" thickBot="1">
      <c r="B78" s="197" t="str">
        <f>IF(C73="","","実施")</f>
        <v/>
      </c>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7" t="str">
        <f>IF(C73="","",COUNTIF(C78:AG78,"●"))</f>
        <v/>
      </c>
      <c r="AI78" s="198" t="str">
        <f>IF(C73="","",31-COUNTIF(C75:AG75,"")-COUNTIF(C75:AG75,"休")-COUNTIF(C78:AH78,"/"))</f>
        <v/>
      </c>
      <c r="AJ78" s="199" t="str">
        <f>IF(C73="","",IFERROR(AH78/AI78,""))</f>
        <v/>
      </c>
      <c r="AK78" s="298" t="str" cm="1">
        <f t="array" ref="AK78">_xlfn.IFS(OR(C73="",AI78=0),"",
      COUNTIFS(C75:AG75,"日",C78:AG78,"")+COUNTIFS(C75:AG75,"日",C78:AG78,"●")+COUNTIFS(C75:AG75,"土",C78:AG78,"")+COUNTIFS(C75:AG75,"土",C78:AG78,"●")&lt;=COUNTIF(C78:AG78,"●"),"○",
        AH78/AI78&gt;=2/7,"○",
         TRUE,"NG")</f>
        <v/>
      </c>
      <c r="AM78" s="197" t="str">
        <f>IF(C73="","",AM71+AH78)</f>
        <v/>
      </c>
      <c r="AN78" s="198" t="str">
        <f>IF(C73="","",AN71+AI78)</f>
        <v/>
      </c>
      <c r="AO78" s="199" t="str">
        <f>IFERROR(AM78/AN78,"")</f>
        <v/>
      </c>
      <c r="AP78" s="302" t="str">
        <f>IF(C73="","",IF(C80="",IF(AM78/AN78&gt;=2/7,"OK","NG"),"-"))</f>
        <v/>
      </c>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188"/>
    </row>
    <row r="79" spans="2:69" ht="18" customHeight="1" thickBot="1">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200"/>
    </row>
    <row r="80" spans="2:69" ht="16.899999999999999" customHeight="1">
      <c r="B80" s="183" t="str">
        <f>IF(C80="","","月")</f>
        <v/>
      </c>
      <c r="C80" s="689" t="str">
        <f>IFERROR(IF(EOMONTH(C73,0)+1&gt;$L$5,"",EOMONTH(C73,0)+1),"")</f>
        <v/>
      </c>
      <c r="D80" s="690"/>
      <c r="E80" s="690"/>
      <c r="F80" s="690"/>
      <c r="G80" s="690"/>
      <c r="H80" s="690"/>
      <c r="I80" s="690"/>
      <c r="J80" s="690"/>
      <c r="K80" s="690"/>
      <c r="L80" s="690"/>
      <c r="M80" s="690"/>
      <c r="N80" s="690"/>
      <c r="O80" s="690"/>
      <c r="P80" s="690"/>
      <c r="Q80" s="690"/>
      <c r="R80" s="690"/>
      <c r="S80" s="690"/>
      <c r="T80" s="690"/>
      <c r="U80" s="690"/>
      <c r="V80" s="690"/>
      <c r="W80" s="690"/>
      <c r="X80" s="690"/>
      <c r="Y80" s="690"/>
      <c r="Z80" s="690"/>
      <c r="AA80" s="690"/>
      <c r="AB80" s="690"/>
      <c r="AC80" s="690"/>
      <c r="AD80" s="690"/>
      <c r="AE80" s="690"/>
      <c r="AF80" s="690"/>
      <c r="AG80" s="690"/>
      <c r="AH80" s="691" t="str">
        <f>IF(C80="","","月単位")</f>
        <v/>
      </c>
      <c r="AI80" s="692"/>
      <c r="AJ80" s="692"/>
      <c r="AK80" s="693"/>
      <c r="AL80" s="694"/>
      <c r="AM80" s="706" t="str">
        <f>IF(C80="","","累計")</f>
        <v/>
      </c>
      <c r="AN80" s="707"/>
      <c r="AO80" s="707"/>
      <c r="AP80" s="708"/>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c r="BM80" s="293"/>
      <c r="BN80" s="293"/>
      <c r="BO80" s="293"/>
      <c r="BP80" s="293"/>
    </row>
    <row r="81" spans="2:69" ht="15" customHeight="1">
      <c r="B81" s="184" t="str">
        <f>IF(C80="","","日")</f>
        <v/>
      </c>
      <c r="C81" s="185" t="str" cm="1">
        <f t="array" ref="C81">_xlfn.IFS($C80="","",
  $C80+COLUMN(C81)-COLUMN($B81)-1&gt;$L$5,"",
   $C80+COLUMN(C81)-COLUMN($B81)-1&gt;=EOMONTH($C80,0)+1,"",
    TRUE,$C80+COLUMN(C81)-COLUMN($B81)-1)</f>
        <v/>
      </c>
      <c r="D81" s="185" t="str" cm="1">
        <f t="array" ref="D81">_xlfn.IFS($C80="","",
  $C80+COLUMN(D81)-COLUMN($B81)-1&gt;$L$5,"",
   $C80+COLUMN(D81)-COLUMN($B81)-1&gt;=EOMONTH($C80,0)+1,"",
    TRUE,$C80+COLUMN(D81)-COLUMN($B81)-1)</f>
        <v/>
      </c>
      <c r="E81" s="185" t="str" cm="1">
        <f t="array" ref="E81">_xlfn.IFS($C80="","",
  $C80+COLUMN(E81)-COLUMN($B81)-1&gt;$L$5,"",
   $C80+COLUMN(E81)-COLUMN($B81)-1&gt;=EOMONTH($C80,0)+1,"",
    TRUE,$C80+COLUMN(E81)-COLUMN($B81)-1)</f>
        <v/>
      </c>
      <c r="F81" s="185" t="str" cm="1">
        <f t="array" ref="F81">_xlfn.IFS($C80="","",
  $C80+COLUMN(F81)-COLUMN($B81)-1&gt;$L$5,"",
   $C80+COLUMN(F81)-COLUMN($B81)-1&gt;=EOMONTH($C80,0)+1,"",
    TRUE,$C80+COLUMN(F81)-COLUMN($B81)-1)</f>
        <v/>
      </c>
      <c r="G81" s="185" t="str" cm="1">
        <f t="array" ref="G81">_xlfn.IFS($C80="","",
  $C80+COLUMN(G81)-COLUMN($B81)-1&gt;$L$5,"",
   $C80+COLUMN(G81)-COLUMN($B81)-1&gt;=EOMONTH($C80,0)+1,"",
    TRUE,$C80+COLUMN(G81)-COLUMN($B81)-1)</f>
        <v/>
      </c>
      <c r="H81" s="185" t="str" cm="1">
        <f t="array" ref="H81">_xlfn.IFS($C80="","",
  $C80+COLUMN(H81)-COLUMN($B81)-1&gt;$L$5,"",
   $C80+COLUMN(H81)-COLUMN($B81)-1&gt;=EOMONTH($C80,0)+1,"",
    TRUE,$C80+COLUMN(H81)-COLUMN($B81)-1)</f>
        <v/>
      </c>
      <c r="I81" s="185" t="str" cm="1">
        <f t="array" ref="I81">_xlfn.IFS($C80="","",
  $C80+COLUMN(I81)-COLUMN($B81)-1&gt;$L$5,"",
   $C80+COLUMN(I81)-COLUMN($B81)-1&gt;=EOMONTH($C80,0)+1,"",
    TRUE,$C80+COLUMN(I81)-COLUMN($B81)-1)</f>
        <v/>
      </c>
      <c r="J81" s="185" t="str" cm="1">
        <f t="array" ref="J81">_xlfn.IFS($C80="","",
  $C80+COLUMN(J81)-COLUMN($B81)-1&gt;$L$5,"",
   $C80+COLUMN(J81)-COLUMN($B81)-1&gt;=EOMONTH($C80,0)+1,"",
    TRUE,$C80+COLUMN(J81)-COLUMN($B81)-1)</f>
        <v/>
      </c>
      <c r="K81" s="185" t="str" cm="1">
        <f t="array" ref="K81">_xlfn.IFS($C80="","",
  $C80+COLUMN(K81)-COLUMN($B81)-1&gt;$L$5,"",
   $C80+COLUMN(K81)-COLUMN($B81)-1&gt;=EOMONTH($C80,0)+1,"",
    TRUE,$C80+COLUMN(K81)-COLUMN($B81)-1)</f>
        <v/>
      </c>
      <c r="L81" s="185" t="str" cm="1">
        <f t="array" ref="L81">_xlfn.IFS($C80="","",
  $C80+COLUMN(L81)-COLUMN($B81)-1&gt;$L$5,"",
   $C80+COLUMN(L81)-COLUMN($B81)-1&gt;=EOMONTH($C80,0)+1,"",
    TRUE,$C80+COLUMN(L81)-COLUMN($B81)-1)</f>
        <v/>
      </c>
      <c r="M81" s="185" t="str" cm="1">
        <f t="array" ref="M81">_xlfn.IFS($C80="","",
  $C80+COLUMN(M81)-COLUMN($B81)-1&gt;$L$5,"",
   $C80+COLUMN(M81)-COLUMN($B81)-1&gt;=EOMONTH($C80,0)+1,"",
    TRUE,$C80+COLUMN(M81)-COLUMN($B81)-1)</f>
        <v/>
      </c>
      <c r="N81" s="185" t="str" cm="1">
        <f t="array" ref="N81">_xlfn.IFS($C80="","",
  $C80+COLUMN(N81)-COLUMN($B81)-1&gt;$L$5,"",
   $C80+COLUMN(N81)-COLUMN($B81)-1&gt;=EOMONTH($C80,0)+1,"",
    TRUE,$C80+COLUMN(N81)-COLUMN($B81)-1)</f>
        <v/>
      </c>
      <c r="O81" s="185" t="str" cm="1">
        <f t="array" ref="O81">_xlfn.IFS($C80="","",
  $C80+COLUMN(O81)-COLUMN($B81)-1&gt;$L$5,"",
   $C80+COLUMN(O81)-COLUMN($B81)-1&gt;=EOMONTH($C80,0)+1,"",
    TRUE,$C80+COLUMN(O81)-COLUMN($B81)-1)</f>
        <v/>
      </c>
      <c r="P81" s="185" t="str" cm="1">
        <f t="array" ref="P81">_xlfn.IFS($C80="","",
  $C80+COLUMN(P81)-COLUMN($B81)-1&gt;$L$5,"",
   $C80+COLUMN(P81)-COLUMN($B81)-1&gt;=EOMONTH($C80,0)+1,"",
    TRUE,$C80+COLUMN(P81)-COLUMN($B81)-1)</f>
        <v/>
      </c>
      <c r="Q81" s="185" t="str" cm="1">
        <f t="array" ref="Q81">_xlfn.IFS($C80="","",
  $C80+COLUMN(Q81)-COLUMN($B81)-1&gt;$L$5,"",
   $C80+COLUMN(Q81)-COLUMN($B81)-1&gt;=EOMONTH($C80,0)+1,"",
    TRUE,$C80+COLUMN(Q81)-COLUMN($B81)-1)</f>
        <v/>
      </c>
      <c r="R81" s="185" t="str" cm="1">
        <f t="array" ref="R81">_xlfn.IFS($C80="","",
  $C80+COLUMN(R81)-COLUMN($B81)-1&gt;$L$5,"",
   $C80+COLUMN(R81)-COLUMN($B81)-1&gt;=EOMONTH($C80,0)+1,"",
    TRUE,$C80+COLUMN(R81)-COLUMN($B81)-1)</f>
        <v/>
      </c>
      <c r="S81" s="185" t="str" cm="1">
        <f t="array" ref="S81">_xlfn.IFS($C80="","",
  $C80+COLUMN(S81)-COLUMN($B81)-1&gt;$L$5,"",
   $C80+COLUMN(S81)-COLUMN($B81)-1&gt;=EOMONTH($C80,0)+1,"",
    TRUE,$C80+COLUMN(S81)-COLUMN($B81)-1)</f>
        <v/>
      </c>
      <c r="T81" s="185" t="str" cm="1">
        <f t="array" ref="T81">_xlfn.IFS($C80="","",
  $C80+COLUMN(T81)-COLUMN($B81)-1&gt;$L$5,"",
   $C80+COLUMN(T81)-COLUMN($B81)-1&gt;=EOMONTH($C80,0)+1,"",
    TRUE,$C80+COLUMN(T81)-COLUMN($B81)-1)</f>
        <v/>
      </c>
      <c r="U81" s="185" t="str" cm="1">
        <f t="array" ref="U81">_xlfn.IFS($C80="","",
  $C80+COLUMN(U81)-COLUMN($B81)-1&gt;$L$5,"",
   $C80+COLUMN(U81)-COLUMN($B81)-1&gt;=EOMONTH($C80,0)+1,"",
    TRUE,$C80+COLUMN(U81)-COLUMN($B81)-1)</f>
        <v/>
      </c>
      <c r="V81" s="185" t="str" cm="1">
        <f t="array" ref="V81">_xlfn.IFS($C80="","",
  $C80+COLUMN(V81)-COLUMN($B81)-1&gt;$L$5,"",
   $C80+COLUMN(V81)-COLUMN($B81)-1&gt;=EOMONTH($C80,0)+1,"",
    TRUE,$C80+COLUMN(V81)-COLUMN($B81)-1)</f>
        <v/>
      </c>
      <c r="W81" s="185" t="str" cm="1">
        <f t="array" ref="W81">_xlfn.IFS($C80="","",
  $C80+COLUMN(W81)-COLUMN($B81)-1&gt;$L$5,"",
   $C80+COLUMN(W81)-COLUMN($B81)-1&gt;=EOMONTH($C80,0)+1,"",
    TRUE,$C80+COLUMN(W81)-COLUMN($B81)-1)</f>
        <v/>
      </c>
      <c r="X81" s="185" t="str" cm="1">
        <f t="array" ref="X81">_xlfn.IFS($C80="","",
  $C80+COLUMN(X81)-COLUMN($B81)-1&gt;$L$5,"",
   $C80+COLUMN(X81)-COLUMN($B81)-1&gt;=EOMONTH($C80,0)+1,"",
    TRUE,$C80+COLUMN(X81)-COLUMN($B81)-1)</f>
        <v/>
      </c>
      <c r="Y81" s="185" t="str" cm="1">
        <f t="array" ref="Y81">_xlfn.IFS($C80="","",
  $C80+COLUMN(Y81)-COLUMN($B81)-1&gt;$L$5,"",
   $C80+COLUMN(Y81)-COLUMN($B81)-1&gt;=EOMONTH($C80,0)+1,"",
    TRUE,$C80+COLUMN(Y81)-COLUMN($B81)-1)</f>
        <v/>
      </c>
      <c r="Z81" s="185" t="str" cm="1">
        <f t="array" ref="Z81">_xlfn.IFS($C80="","",
  $C80+COLUMN(Z81)-COLUMN($B81)-1&gt;$L$5,"",
   $C80+COLUMN(Z81)-COLUMN($B81)-1&gt;=EOMONTH($C80,0)+1,"",
    TRUE,$C80+COLUMN(Z81)-COLUMN($B81)-1)</f>
        <v/>
      </c>
      <c r="AA81" s="185" t="str" cm="1">
        <f t="array" ref="AA81">_xlfn.IFS($C80="","",
  $C80+COLUMN(AA81)-COLUMN($B81)-1&gt;$L$5,"",
   $C80+COLUMN(AA81)-COLUMN($B81)-1&gt;=EOMONTH($C80,0)+1,"",
    TRUE,$C80+COLUMN(AA81)-COLUMN($B81)-1)</f>
        <v/>
      </c>
      <c r="AB81" s="185" t="str" cm="1">
        <f t="array" ref="AB81">_xlfn.IFS($C80="","",
  $C80+COLUMN(AB81)-COLUMN($B81)-1&gt;$L$5,"",
   $C80+COLUMN(AB81)-COLUMN($B81)-1&gt;=EOMONTH($C80,0)+1,"",
    TRUE,$C80+COLUMN(AB81)-COLUMN($B81)-1)</f>
        <v/>
      </c>
      <c r="AC81" s="185" t="str" cm="1">
        <f t="array" ref="AC81">_xlfn.IFS($C80="","",
  $C80+COLUMN(AC81)-COLUMN($B81)-1&gt;$L$5,"",
   $C80+COLUMN(AC81)-COLUMN($B81)-1&gt;=EOMONTH($C80,0)+1,"",
    TRUE,$C80+COLUMN(AC81)-COLUMN($B81)-1)</f>
        <v/>
      </c>
      <c r="AD81" s="185" t="str" cm="1">
        <f t="array" ref="AD81">_xlfn.IFS($C80="","",
  $C80+COLUMN(AD81)-COLUMN($B81)-1&gt;$L$5,"",
   $C80+COLUMN(AD81)-COLUMN($B81)-1&gt;=EOMONTH($C80,0)+1,"",
    TRUE,$C80+COLUMN(AD81)-COLUMN($B81)-1)</f>
        <v/>
      </c>
      <c r="AE81" s="185" t="str" cm="1">
        <f t="array" ref="AE81">_xlfn.IFS($C80="","",
  $C80+COLUMN(AE81)-COLUMN($B81)-1&gt;$L$5,"",
   $C80+COLUMN(AE81)-COLUMN($B81)-1&gt;=EOMONTH($C80,0)+1,"",
    TRUE,$C80+COLUMN(AE81)-COLUMN($B81)-1)</f>
        <v/>
      </c>
      <c r="AF81" s="185" t="str" cm="1">
        <f t="array" ref="AF81">_xlfn.IFS($C80="","",
  $C80+COLUMN(AF81)-COLUMN($B81)-1&gt;$L$5,"",
   $C80+COLUMN(AF81)-COLUMN($B81)-1&gt;=EOMONTH($C80,0)+1,"",
    TRUE,$C80+COLUMN(AF81)-COLUMN($B81)-1)</f>
        <v/>
      </c>
      <c r="AG81" s="186" t="str" cm="1">
        <f t="array" ref="AG81">_xlfn.IFS($C80="","",
  $C80+COLUMN(AG81)-COLUMN($B81)-1&gt;$L$5,"",
   $C80+COLUMN(AG81)-COLUMN($B81)-1&gt;=EOMONTH($C80,0)+1,"",
    TRUE,$C80+COLUMN(AG81)-COLUMN($B81)-1)</f>
        <v/>
      </c>
      <c r="AH81" s="709" t="str">
        <f>IF(C80="","","閉所日数計")</f>
        <v/>
      </c>
      <c r="AI81" s="710" t="str">
        <f>IF(C80="","","対象日数計")</f>
        <v/>
      </c>
      <c r="AJ81" s="710" t="str">
        <f>IF(C80="","","現場閉所率")</f>
        <v/>
      </c>
      <c r="AK81" s="711" t="str">
        <f>IF(C80="","","達成状況")</f>
        <v/>
      </c>
      <c r="AL81" s="695"/>
      <c r="AM81" s="696" t="str">
        <f>IF(C80="","","閉所日数計")</f>
        <v/>
      </c>
      <c r="AN81" s="699" t="str">
        <f>IF(C80="","","対象日数計")</f>
        <v/>
      </c>
      <c r="AO81" s="699" t="str">
        <f>IF(C80="","","現場閉所率")</f>
        <v/>
      </c>
      <c r="AP81" s="712" t="str" cm="1">
        <f t="array" ref="AP81">_xlfn.IFS(C80="","",C87="","達成状況",TRUE,"-")</f>
        <v/>
      </c>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row>
    <row r="82" spans="2:69" ht="15" customHeight="1">
      <c r="B82" s="184" t="str">
        <f>IF(C80="","","曜日")</f>
        <v/>
      </c>
      <c r="C82" s="187" t="str" cm="1">
        <f t="array" ref="C82">_xlfn.IFS(C81="","",COUNTIF(休み,C81)&gt;0,"休",OR(WEEKDAY(C81)=1,WEEKDAY(C81)=7),TEXT(C81,"aaa"),COUNTIF(祝日,C81)&gt;0,"祝",TRUE,TEXT(C81,"aaa"))</f>
        <v/>
      </c>
      <c r="D82" s="187" t="str" cm="1">
        <f t="array" ref="D82">_xlfn.IFS(D81="","",COUNTIF(休み,D81)&gt;0,"休",OR(WEEKDAY(D81)=1,WEEKDAY(D81)=7),TEXT(D81,"aaa"),COUNTIF(祝日,D81)&gt;0,"祝",TRUE,TEXT(D81,"aaa"))</f>
        <v/>
      </c>
      <c r="E82" s="187" t="str" cm="1">
        <f t="array" ref="E82">_xlfn.IFS(E81="","",COUNTIF(休み,E81)&gt;0,"休",OR(WEEKDAY(E81)=1,WEEKDAY(E81)=7),TEXT(E81,"aaa"),COUNTIF(祝日,E81)&gt;0,"祝",TRUE,TEXT(E81,"aaa"))</f>
        <v/>
      </c>
      <c r="F82" s="187" t="str" cm="1">
        <f t="array" ref="F82">_xlfn.IFS(F81="","",COUNTIF(休み,F81)&gt;0,"休",OR(WEEKDAY(F81)=1,WEEKDAY(F81)=7),TEXT(F81,"aaa"),COUNTIF(祝日,F81)&gt;0,"祝",TRUE,TEXT(F81,"aaa"))</f>
        <v/>
      </c>
      <c r="G82" s="187" t="str" cm="1">
        <f t="array" ref="G82">_xlfn.IFS(G81="","",COUNTIF(休み,G81)&gt;0,"休",OR(WEEKDAY(G81)=1,WEEKDAY(G81)=7),TEXT(G81,"aaa"),COUNTIF(祝日,G81)&gt;0,"祝",TRUE,TEXT(G81,"aaa"))</f>
        <v/>
      </c>
      <c r="H82" s="187" t="str" cm="1">
        <f t="array" ref="H82">_xlfn.IFS(H81="","",COUNTIF(休み,H81)&gt;0,"休",OR(WEEKDAY(H81)=1,WEEKDAY(H81)=7),TEXT(H81,"aaa"),COUNTIF(祝日,H81)&gt;0,"祝",TRUE,TEXT(H81,"aaa"))</f>
        <v/>
      </c>
      <c r="I82" s="187" t="str" cm="1">
        <f t="array" ref="I82">_xlfn.IFS(I81="","",COUNTIF(休み,I81)&gt;0,"休",OR(WEEKDAY(I81)=1,WEEKDAY(I81)=7),TEXT(I81,"aaa"),COUNTIF(祝日,I81)&gt;0,"祝",TRUE,TEXT(I81,"aaa"))</f>
        <v/>
      </c>
      <c r="J82" s="187" t="str" cm="1">
        <f t="array" ref="J82">_xlfn.IFS(J81="","",COUNTIF(休み,J81)&gt;0,"休",OR(WEEKDAY(J81)=1,WEEKDAY(J81)=7),TEXT(J81,"aaa"),COUNTIF(祝日,J81)&gt;0,"祝",TRUE,TEXT(J81,"aaa"))</f>
        <v/>
      </c>
      <c r="K82" s="187" t="str" cm="1">
        <f t="array" ref="K82">_xlfn.IFS(K81="","",COUNTIF(休み,K81)&gt;0,"休",OR(WEEKDAY(K81)=1,WEEKDAY(K81)=7),TEXT(K81,"aaa"),COUNTIF(祝日,K81)&gt;0,"祝",TRUE,TEXT(K81,"aaa"))</f>
        <v/>
      </c>
      <c r="L82" s="187" t="str" cm="1">
        <f t="array" ref="L82">_xlfn.IFS(L81="","",COUNTIF(休み,L81)&gt;0,"休",OR(WEEKDAY(L81)=1,WEEKDAY(L81)=7),TEXT(L81,"aaa"),COUNTIF(祝日,L81)&gt;0,"祝",TRUE,TEXT(L81,"aaa"))</f>
        <v/>
      </c>
      <c r="M82" s="187" t="str" cm="1">
        <f t="array" ref="M82">_xlfn.IFS(M81="","",COUNTIF(休み,M81)&gt;0,"休",OR(WEEKDAY(M81)=1,WEEKDAY(M81)=7),TEXT(M81,"aaa"),COUNTIF(祝日,M81)&gt;0,"祝",TRUE,TEXT(M81,"aaa"))</f>
        <v/>
      </c>
      <c r="N82" s="187" t="str" cm="1">
        <f t="array" ref="N82">_xlfn.IFS(N81="","",COUNTIF(休み,N81)&gt;0,"休",OR(WEEKDAY(N81)=1,WEEKDAY(N81)=7),TEXT(N81,"aaa"),COUNTIF(祝日,N81)&gt;0,"祝",TRUE,TEXT(N81,"aaa"))</f>
        <v/>
      </c>
      <c r="O82" s="187" t="str" cm="1">
        <f t="array" ref="O82">_xlfn.IFS(O81="","",COUNTIF(休み,O81)&gt;0,"休",OR(WEEKDAY(O81)=1,WEEKDAY(O81)=7),TEXT(O81,"aaa"),COUNTIF(祝日,O81)&gt;0,"祝",TRUE,TEXT(O81,"aaa"))</f>
        <v/>
      </c>
      <c r="P82" s="187" t="str" cm="1">
        <f t="array" ref="P82">_xlfn.IFS(P81="","",COUNTIF(休み,P81)&gt;0,"休",OR(WEEKDAY(P81)=1,WEEKDAY(P81)=7),TEXT(P81,"aaa"),COUNTIF(祝日,P81)&gt;0,"祝",TRUE,TEXT(P81,"aaa"))</f>
        <v/>
      </c>
      <c r="Q82" s="187" t="str" cm="1">
        <f t="array" ref="Q82">_xlfn.IFS(Q81="","",COUNTIF(休み,Q81)&gt;0,"休",OR(WEEKDAY(Q81)=1,WEEKDAY(Q81)=7),TEXT(Q81,"aaa"),COUNTIF(祝日,Q81)&gt;0,"祝",TRUE,TEXT(Q81,"aaa"))</f>
        <v/>
      </c>
      <c r="R82" s="187" t="str" cm="1">
        <f t="array" ref="R82">_xlfn.IFS(R81="","",COUNTIF(休み,R81)&gt;0,"休",OR(WEEKDAY(R81)=1,WEEKDAY(R81)=7),TEXT(R81,"aaa"),COUNTIF(祝日,R81)&gt;0,"祝",TRUE,TEXT(R81,"aaa"))</f>
        <v/>
      </c>
      <c r="S82" s="187" t="str" cm="1">
        <f t="array" ref="S82">_xlfn.IFS(S81="","",COUNTIF(休み,S81)&gt;0,"休",OR(WEEKDAY(S81)=1,WEEKDAY(S81)=7),TEXT(S81,"aaa"),COUNTIF(祝日,S81)&gt;0,"祝",TRUE,TEXT(S81,"aaa"))</f>
        <v/>
      </c>
      <c r="T82" s="187" t="str" cm="1">
        <f t="array" ref="T82">_xlfn.IFS(T81="","",COUNTIF(休み,T81)&gt;0,"休",OR(WEEKDAY(T81)=1,WEEKDAY(T81)=7),TEXT(T81,"aaa"),COUNTIF(祝日,T81)&gt;0,"祝",TRUE,TEXT(T81,"aaa"))</f>
        <v/>
      </c>
      <c r="U82" s="187" t="str" cm="1">
        <f t="array" ref="U82">_xlfn.IFS(U81="","",COUNTIF(休み,U81)&gt;0,"休",OR(WEEKDAY(U81)=1,WEEKDAY(U81)=7),TEXT(U81,"aaa"),COUNTIF(祝日,U81)&gt;0,"祝",TRUE,TEXT(U81,"aaa"))</f>
        <v/>
      </c>
      <c r="V82" s="187" t="str" cm="1">
        <f t="array" ref="V82">_xlfn.IFS(V81="","",COUNTIF(休み,V81)&gt;0,"休",OR(WEEKDAY(V81)=1,WEEKDAY(V81)=7),TEXT(V81,"aaa"),COUNTIF(祝日,V81)&gt;0,"祝",TRUE,TEXT(V81,"aaa"))</f>
        <v/>
      </c>
      <c r="W82" s="187" t="str" cm="1">
        <f t="array" ref="W82">_xlfn.IFS(W81="","",COUNTIF(休み,W81)&gt;0,"休",OR(WEEKDAY(W81)=1,WEEKDAY(W81)=7),TEXT(W81,"aaa"),COUNTIF(祝日,W81)&gt;0,"祝",TRUE,TEXT(W81,"aaa"))</f>
        <v/>
      </c>
      <c r="X82" s="187" t="str" cm="1">
        <f t="array" ref="X82">_xlfn.IFS(X81="","",COUNTIF(休み,X81)&gt;0,"休",OR(WEEKDAY(X81)=1,WEEKDAY(X81)=7),TEXT(X81,"aaa"),COUNTIF(祝日,X81)&gt;0,"祝",TRUE,TEXT(X81,"aaa"))</f>
        <v/>
      </c>
      <c r="Y82" s="187" t="str" cm="1">
        <f t="array" ref="Y82">_xlfn.IFS(Y81="","",COUNTIF(休み,Y81)&gt;0,"休",OR(WEEKDAY(Y81)=1,WEEKDAY(Y81)=7),TEXT(Y81,"aaa"),COUNTIF(祝日,Y81)&gt;0,"祝",TRUE,TEXT(Y81,"aaa"))</f>
        <v/>
      </c>
      <c r="Z82" s="187" t="str" cm="1">
        <f t="array" ref="Z82">_xlfn.IFS(Z81="","",COUNTIF(休み,Z81)&gt;0,"休",OR(WEEKDAY(Z81)=1,WEEKDAY(Z81)=7),TEXT(Z81,"aaa"),COUNTIF(祝日,Z81)&gt;0,"祝",TRUE,TEXT(Z81,"aaa"))</f>
        <v/>
      </c>
      <c r="AA82" s="187" t="str" cm="1">
        <f t="array" ref="AA82">_xlfn.IFS(AA81="","",COUNTIF(休み,AA81)&gt;0,"休",OR(WEEKDAY(AA81)=1,WEEKDAY(AA81)=7),TEXT(AA81,"aaa"),COUNTIF(祝日,AA81)&gt;0,"祝",TRUE,TEXT(AA81,"aaa"))</f>
        <v/>
      </c>
      <c r="AB82" s="187" t="str" cm="1">
        <f t="array" ref="AB82">_xlfn.IFS(AB81="","",COUNTIF(休み,AB81)&gt;0,"休",OR(WEEKDAY(AB81)=1,WEEKDAY(AB81)=7),TEXT(AB81,"aaa"),COUNTIF(祝日,AB81)&gt;0,"祝",TRUE,TEXT(AB81,"aaa"))</f>
        <v/>
      </c>
      <c r="AC82" s="187" t="str" cm="1">
        <f t="array" ref="AC82">_xlfn.IFS(AC81="","",COUNTIF(休み,AC81)&gt;0,"休",OR(WEEKDAY(AC81)=1,WEEKDAY(AC81)=7),TEXT(AC81,"aaa"),COUNTIF(祝日,AC81)&gt;0,"祝",TRUE,TEXT(AC81,"aaa"))</f>
        <v/>
      </c>
      <c r="AD82" s="187" t="str" cm="1">
        <f t="array" ref="AD82">_xlfn.IFS(AD81="","",COUNTIF(休み,AD81)&gt;0,"休",OR(WEEKDAY(AD81)=1,WEEKDAY(AD81)=7),TEXT(AD81,"aaa"),COUNTIF(祝日,AD81)&gt;0,"祝",TRUE,TEXT(AD81,"aaa"))</f>
        <v/>
      </c>
      <c r="AE82" s="187" t="str" cm="1">
        <f t="array" ref="AE82">_xlfn.IFS(AE81="","",COUNTIF(休み,AE81)&gt;0,"休",OR(WEEKDAY(AE81)=1,WEEKDAY(AE81)=7),TEXT(AE81,"aaa"),COUNTIF(祝日,AE81)&gt;0,"祝",TRUE,TEXT(AE81,"aaa"))</f>
        <v/>
      </c>
      <c r="AF82" s="187" t="str" cm="1">
        <f t="array" ref="AF82">_xlfn.IFS(AF81="","",COUNTIF(休み,AF81)&gt;0,"休",OR(WEEKDAY(AF81)=1,WEEKDAY(AF81)=7),TEXT(AF81,"aaa"),COUNTIF(祝日,AF81)&gt;0,"祝",TRUE,TEXT(AF81,"aaa"))</f>
        <v/>
      </c>
      <c r="AG82" s="187" t="str" cm="1">
        <f t="array" ref="AG82">_xlfn.IFS(AG81="","",COUNTIF(休み,AG81)&gt;0,"休",OR(WEEKDAY(AG81)=1,WEEKDAY(AG81)=7),TEXT(AG81,"aaa"),COUNTIF(祝日,AG81)&gt;0,"祝",TRUE,TEXT(AG81,"aaa"))</f>
        <v/>
      </c>
      <c r="AH82" s="709"/>
      <c r="AI82" s="710"/>
      <c r="AJ82" s="710"/>
      <c r="AK82" s="711"/>
      <c r="AL82" s="695"/>
      <c r="AM82" s="697"/>
      <c r="AN82" s="700"/>
      <c r="AO82" s="700"/>
      <c r="AP82" s="713"/>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188"/>
    </row>
    <row r="83" spans="2:69" s="192" customFormat="1" ht="60" customHeight="1">
      <c r="B83" s="271" t="str">
        <f>IF(C80="","","行事")</f>
        <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90"/>
      <c r="AH83" s="709"/>
      <c r="AI83" s="710"/>
      <c r="AJ83" s="710"/>
      <c r="AK83" s="711"/>
      <c r="AL83" s="695"/>
      <c r="AM83" s="698"/>
      <c r="AN83" s="701"/>
      <c r="AO83" s="701"/>
      <c r="AP83" s="714"/>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191"/>
    </row>
    <row r="84" spans="2:69" s="195" customFormat="1" ht="15" customHeight="1">
      <c r="B84" s="184" t="str">
        <f>IF(C80="","","計画")</f>
        <v/>
      </c>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84" t="str">
        <f>IF(C80="","",COUNTIF(C84:AG84,"○"))</f>
        <v/>
      </c>
      <c r="AI84" s="193" t="str">
        <f>IF(C80="","",31-COUNTIF(C82:AG82,"")-COUNTIF(C82:AG82,"休")-COUNTIF(C84:AH84,"/"))</f>
        <v/>
      </c>
      <c r="AJ84" s="194" t="str">
        <f>IF(C80="","",IFERROR(AH84/AI84,""))</f>
        <v/>
      </c>
      <c r="AK84" s="295" t="str" cm="1">
        <f t="array" ref="AK84">_xlfn.IFS(OR(C80="",AI84=0),"",
      COUNTIFS(C82:AG82,"日",C84:AG84,"")+COUNTIFS(C82:AG82,"日",C84:AG84,"○")+COUNTIFS(C82:AG82,"土",C84:AG84,"")+COUNTIFS(C82:AG82,"土",C84:AG84,"○")&lt;=COUNTIF(C84:AG84,"○"),"○",
        AH84/AI84&gt;=2/7,"○",
         TRUE,"NG")</f>
        <v/>
      </c>
      <c r="AM84" s="184" t="str">
        <f>IF(C80="","",AM77+AH84)</f>
        <v/>
      </c>
      <c r="AN84" s="193" t="str">
        <f>IF(C80="","",AN77+AI84)</f>
        <v/>
      </c>
      <c r="AO84" s="194" t="str">
        <f>IFERROR(AM84/AN84,"")</f>
        <v/>
      </c>
      <c r="AP84" s="301" t="str">
        <f>IF(C80="","",IF(C87="",IF(AM84/AN84&gt;=2/7,"OK","NG"),"-"))</f>
        <v/>
      </c>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196"/>
    </row>
    <row r="85" spans="2:69" s="195" customFormat="1" ht="15" customHeight="1" thickBot="1">
      <c r="B85" s="197" t="str">
        <f>IF(C80="","","実施")</f>
        <v/>
      </c>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7" t="str">
        <f>IF(C80="","",COUNTIF(C85:AG85,"●"))</f>
        <v/>
      </c>
      <c r="AI85" s="198" t="str">
        <f>IF(C80="","",31-COUNTIF(C82:AG82,"")-COUNTIF(C82:AG82,"休")-COUNTIF(C85:AH85,"/"))</f>
        <v/>
      </c>
      <c r="AJ85" s="199" t="str">
        <f>IF(C80="","",IFERROR(AH85/AI85,""))</f>
        <v/>
      </c>
      <c r="AK85" s="298" t="str" cm="1">
        <f t="array" ref="AK85">_xlfn.IFS(OR(C80="",AI85=0),"",
      COUNTIFS(C82:AG82,"日",C85:AG85,"")+COUNTIFS(C82:AG82,"日",C85:AG85,"●")+COUNTIFS(C82:AG82,"土",C85:AG85,"")+COUNTIFS(C82:AG82,"土",C85:AG85,"●")&lt;=COUNTIF(C85:AG85,"●"),"○",
        AH85/AI85&gt;=2/7,"○",
         TRUE,"NG")</f>
        <v/>
      </c>
      <c r="AM85" s="197" t="str">
        <f>IF(C80="","",AM78+AH85)</f>
        <v/>
      </c>
      <c r="AN85" s="198" t="str">
        <f>IF(C80="","",AN78+AI85)</f>
        <v/>
      </c>
      <c r="AO85" s="199" t="str">
        <f>IFERROR(AM85/AN85,"")</f>
        <v/>
      </c>
      <c r="AP85" s="302" t="str">
        <f>IF(C80="","",IF(C87="",IF(AM85/AN85&gt;=2/7,"OK","NG"),"-"))</f>
        <v/>
      </c>
      <c r="AQ85" s="222"/>
      <c r="AR85" s="222"/>
      <c r="AS85" s="222"/>
      <c r="AT85" s="222"/>
      <c r="AU85" s="222"/>
      <c r="AV85" s="222"/>
      <c r="AW85" s="222"/>
      <c r="AX85" s="222"/>
      <c r="AY85" s="222"/>
      <c r="AZ85" s="222"/>
      <c r="BA85" s="222"/>
      <c r="BB85" s="222"/>
      <c r="BC85" s="222"/>
      <c r="BD85" s="222"/>
      <c r="BE85" s="222"/>
      <c r="BF85" s="222"/>
      <c r="BG85" s="222"/>
      <c r="BH85" s="222"/>
      <c r="BI85" s="222"/>
      <c r="BJ85" s="222"/>
      <c r="BK85" s="222"/>
      <c r="BL85" s="222"/>
      <c r="BM85" s="222"/>
      <c r="BN85" s="222"/>
      <c r="BO85" s="222"/>
      <c r="BP85" s="222"/>
      <c r="BQ85" s="188"/>
    </row>
    <row r="86" spans="2:69" ht="18" customHeight="1" thickBot="1">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200"/>
    </row>
    <row r="87" spans="2:69" ht="16.899999999999999" customHeight="1">
      <c r="B87" s="183" t="str">
        <f>IF(C87="","","月")</f>
        <v/>
      </c>
      <c r="C87" s="689" t="str">
        <f>IFERROR(IF(EOMONTH(C80,0)+1&gt;$L$5,"",EOMONTH(C80,0)+1),"")</f>
        <v/>
      </c>
      <c r="D87" s="690"/>
      <c r="E87" s="690"/>
      <c r="F87" s="690"/>
      <c r="G87" s="690"/>
      <c r="H87" s="690"/>
      <c r="I87" s="690"/>
      <c r="J87" s="690"/>
      <c r="K87" s="690"/>
      <c r="L87" s="690"/>
      <c r="M87" s="690"/>
      <c r="N87" s="690"/>
      <c r="O87" s="690"/>
      <c r="P87" s="690"/>
      <c r="Q87" s="690"/>
      <c r="R87" s="690"/>
      <c r="S87" s="690"/>
      <c r="T87" s="690"/>
      <c r="U87" s="690"/>
      <c r="V87" s="690"/>
      <c r="W87" s="690"/>
      <c r="X87" s="690"/>
      <c r="Y87" s="690"/>
      <c r="Z87" s="690"/>
      <c r="AA87" s="690"/>
      <c r="AB87" s="690"/>
      <c r="AC87" s="690"/>
      <c r="AD87" s="690"/>
      <c r="AE87" s="690"/>
      <c r="AF87" s="690"/>
      <c r="AG87" s="690"/>
      <c r="AH87" s="691" t="str">
        <f>IF(C87="","","月単位")</f>
        <v/>
      </c>
      <c r="AI87" s="692"/>
      <c r="AJ87" s="692"/>
      <c r="AK87" s="693"/>
      <c r="AL87" s="694"/>
      <c r="AM87" s="706" t="str">
        <f>IF(C87="","","累計")</f>
        <v/>
      </c>
      <c r="AN87" s="707"/>
      <c r="AO87" s="707"/>
      <c r="AP87" s="708"/>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c r="BM87" s="293"/>
      <c r="BN87" s="293"/>
      <c r="BO87" s="293"/>
      <c r="BP87" s="293"/>
    </row>
    <row r="88" spans="2:69" ht="15" customHeight="1">
      <c r="B88" s="184" t="str">
        <f>IF(C87="","","日")</f>
        <v/>
      </c>
      <c r="C88" s="185" t="str" cm="1">
        <f t="array" ref="C88">_xlfn.IFS($C87="","",
  $C87+COLUMN(C88)-COLUMN($B88)-1&gt;$L$5,"",
   $C87+COLUMN(C88)-COLUMN($B88)-1&gt;=EOMONTH($C87,0)+1,"",
    TRUE,$C87+COLUMN(C88)-COLUMN($B88)-1)</f>
        <v/>
      </c>
      <c r="D88" s="185" t="str" cm="1">
        <f t="array" ref="D88">_xlfn.IFS($C87="","",
  $C87+COLUMN(D88)-COLUMN($B88)-1&gt;$L$5,"",
   $C87+COLUMN(D88)-COLUMN($B88)-1&gt;=EOMONTH($C87,0)+1,"",
    TRUE,$C87+COLUMN(D88)-COLUMN($B88)-1)</f>
        <v/>
      </c>
      <c r="E88" s="185" t="str" cm="1">
        <f t="array" ref="E88">_xlfn.IFS($C87="","",
  $C87+COLUMN(E88)-COLUMN($B88)-1&gt;$L$5,"",
   $C87+COLUMN(E88)-COLUMN($B88)-1&gt;=EOMONTH($C87,0)+1,"",
    TRUE,$C87+COLUMN(E88)-COLUMN($B88)-1)</f>
        <v/>
      </c>
      <c r="F88" s="185" t="str" cm="1">
        <f t="array" ref="F88">_xlfn.IFS($C87="","",
  $C87+COLUMN(F88)-COLUMN($B88)-1&gt;$L$5,"",
   $C87+COLUMN(F88)-COLUMN($B88)-1&gt;=EOMONTH($C87,0)+1,"",
    TRUE,$C87+COLUMN(F88)-COLUMN($B88)-1)</f>
        <v/>
      </c>
      <c r="G88" s="185" t="str" cm="1">
        <f t="array" ref="G88">_xlfn.IFS($C87="","",
  $C87+COLUMN(G88)-COLUMN($B88)-1&gt;$L$5,"",
   $C87+COLUMN(G88)-COLUMN($B88)-1&gt;=EOMONTH($C87,0)+1,"",
    TRUE,$C87+COLUMN(G88)-COLUMN($B88)-1)</f>
        <v/>
      </c>
      <c r="H88" s="185" t="str" cm="1">
        <f t="array" ref="H88">_xlfn.IFS($C87="","",
  $C87+COLUMN(H88)-COLUMN($B88)-1&gt;$L$5,"",
   $C87+COLUMN(H88)-COLUMN($B88)-1&gt;=EOMONTH($C87,0)+1,"",
    TRUE,$C87+COLUMN(H88)-COLUMN($B88)-1)</f>
        <v/>
      </c>
      <c r="I88" s="185" t="str" cm="1">
        <f t="array" ref="I88">_xlfn.IFS($C87="","",
  $C87+COLUMN(I88)-COLUMN($B88)-1&gt;$L$5,"",
   $C87+COLUMN(I88)-COLUMN($B88)-1&gt;=EOMONTH($C87,0)+1,"",
    TRUE,$C87+COLUMN(I88)-COLUMN($B88)-1)</f>
        <v/>
      </c>
      <c r="J88" s="185" t="str" cm="1">
        <f t="array" ref="J88">_xlfn.IFS($C87="","",
  $C87+COLUMN(J88)-COLUMN($B88)-1&gt;$L$5,"",
   $C87+COLUMN(J88)-COLUMN($B88)-1&gt;=EOMONTH($C87,0)+1,"",
    TRUE,$C87+COLUMN(J88)-COLUMN($B88)-1)</f>
        <v/>
      </c>
      <c r="K88" s="185" t="str" cm="1">
        <f t="array" ref="K88">_xlfn.IFS($C87="","",
  $C87+COLUMN(K88)-COLUMN($B88)-1&gt;$L$5,"",
   $C87+COLUMN(K88)-COLUMN($B88)-1&gt;=EOMONTH($C87,0)+1,"",
    TRUE,$C87+COLUMN(K88)-COLUMN($B88)-1)</f>
        <v/>
      </c>
      <c r="L88" s="185" t="str" cm="1">
        <f t="array" ref="L88">_xlfn.IFS($C87="","",
  $C87+COLUMN(L88)-COLUMN($B88)-1&gt;$L$5,"",
   $C87+COLUMN(L88)-COLUMN($B88)-1&gt;=EOMONTH($C87,0)+1,"",
    TRUE,$C87+COLUMN(L88)-COLUMN($B88)-1)</f>
        <v/>
      </c>
      <c r="M88" s="185" t="str" cm="1">
        <f t="array" ref="M88">_xlfn.IFS($C87="","",
  $C87+COLUMN(M88)-COLUMN($B88)-1&gt;$L$5,"",
   $C87+COLUMN(M88)-COLUMN($B88)-1&gt;=EOMONTH($C87,0)+1,"",
    TRUE,$C87+COLUMN(M88)-COLUMN($B88)-1)</f>
        <v/>
      </c>
      <c r="N88" s="185" t="str" cm="1">
        <f t="array" ref="N88">_xlfn.IFS($C87="","",
  $C87+COLUMN(N88)-COLUMN($B88)-1&gt;$L$5,"",
   $C87+COLUMN(N88)-COLUMN($B88)-1&gt;=EOMONTH($C87,0)+1,"",
    TRUE,$C87+COLUMN(N88)-COLUMN($B88)-1)</f>
        <v/>
      </c>
      <c r="O88" s="185" t="str" cm="1">
        <f t="array" ref="O88">_xlfn.IFS($C87="","",
  $C87+COLUMN(O88)-COLUMN($B88)-1&gt;$L$5,"",
   $C87+COLUMN(O88)-COLUMN($B88)-1&gt;=EOMONTH($C87,0)+1,"",
    TRUE,$C87+COLUMN(O88)-COLUMN($B88)-1)</f>
        <v/>
      </c>
      <c r="P88" s="185" t="str" cm="1">
        <f t="array" ref="P88">_xlfn.IFS($C87="","",
  $C87+COLUMN(P88)-COLUMN($B88)-1&gt;$L$5,"",
   $C87+COLUMN(P88)-COLUMN($B88)-1&gt;=EOMONTH($C87,0)+1,"",
    TRUE,$C87+COLUMN(P88)-COLUMN($B88)-1)</f>
        <v/>
      </c>
      <c r="Q88" s="185" t="str" cm="1">
        <f t="array" ref="Q88">_xlfn.IFS($C87="","",
  $C87+COLUMN(Q88)-COLUMN($B88)-1&gt;$L$5,"",
   $C87+COLUMN(Q88)-COLUMN($B88)-1&gt;=EOMONTH($C87,0)+1,"",
    TRUE,$C87+COLUMN(Q88)-COLUMN($B88)-1)</f>
        <v/>
      </c>
      <c r="R88" s="185" t="str" cm="1">
        <f t="array" ref="R88">_xlfn.IFS($C87="","",
  $C87+COLUMN(R88)-COLUMN($B88)-1&gt;$L$5,"",
   $C87+COLUMN(R88)-COLUMN($B88)-1&gt;=EOMONTH($C87,0)+1,"",
    TRUE,$C87+COLUMN(R88)-COLUMN($B88)-1)</f>
        <v/>
      </c>
      <c r="S88" s="185" t="str" cm="1">
        <f t="array" ref="S88">_xlfn.IFS($C87="","",
  $C87+COLUMN(S88)-COLUMN($B88)-1&gt;$L$5,"",
   $C87+COLUMN(S88)-COLUMN($B88)-1&gt;=EOMONTH($C87,0)+1,"",
    TRUE,$C87+COLUMN(S88)-COLUMN($B88)-1)</f>
        <v/>
      </c>
      <c r="T88" s="185" t="str" cm="1">
        <f t="array" ref="T88">_xlfn.IFS($C87="","",
  $C87+COLUMN(T88)-COLUMN($B88)-1&gt;$L$5,"",
   $C87+COLUMN(T88)-COLUMN($B88)-1&gt;=EOMONTH($C87,0)+1,"",
    TRUE,$C87+COLUMN(T88)-COLUMN($B88)-1)</f>
        <v/>
      </c>
      <c r="U88" s="185" t="str" cm="1">
        <f t="array" ref="U88">_xlfn.IFS($C87="","",
  $C87+COLUMN(U88)-COLUMN($B88)-1&gt;$L$5,"",
   $C87+COLUMN(U88)-COLUMN($B88)-1&gt;=EOMONTH($C87,0)+1,"",
    TRUE,$C87+COLUMN(U88)-COLUMN($B88)-1)</f>
        <v/>
      </c>
      <c r="V88" s="185" t="str" cm="1">
        <f t="array" ref="V88">_xlfn.IFS($C87="","",
  $C87+COLUMN(V88)-COLUMN($B88)-1&gt;$L$5,"",
   $C87+COLUMN(V88)-COLUMN($B88)-1&gt;=EOMONTH($C87,0)+1,"",
    TRUE,$C87+COLUMN(V88)-COLUMN($B88)-1)</f>
        <v/>
      </c>
      <c r="W88" s="185" t="str" cm="1">
        <f t="array" ref="W88">_xlfn.IFS($C87="","",
  $C87+COLUMN(W88)-COLUMN($B88)-1&gt;$L$5,"",
   $C87+COLUMN(W88)-COLUMN($B88)-1&gt;=EOMONTH($C87,0)+1,"",
    TRUE,$C87+COLUMN(W88)-COLUMN($B88)-1)</f>
        <v/>
      </c>
      <c r="X88" s="185" t="str" cm="1">
        <f t="array" ref="X88">_xlfn.IFS($C87="","",
  $C87+COLUMN(X88)-COLUMN($B88)-1&gt;$L$5,"",
   $C87+COLUMN(X88)-COLUMN($B88)-1&gt;=EOMONTH($C87,0)+1,"",
    TRUE,$C87+COLUMN(X88)-COLUMN($B88)-1)</f>
        <v/>
      </c>
      <c r="Y88" s="185" t="str" cm="1">
        <f t="array" ref="Y88">_xlfn.IFS($C87="","",
  $C87+COLUMN(Y88)-COLUMN($B88)-1&gt;$L$5,"",
   $C87+COLUMN(Y88)-COLUMN($B88)-1&gt;=EOMONTH($C87,0)+1,"",
    TRUE,$C87+COLUMN(Y88)-COLUMN($B88)-1)</f>
        <v/>
      </c>
      <c r="Z88" s="185" t="str" cm="1">
        <f t="array" ref="Z88">_xlfn.IFS($C87="","",
  $C87+COLUMN(Z88)-COLUMN($B88)-1&gt;$L$5,"",
   $C87+COLUMN(Z88)-COLUMN($B88)-1&gt;=EOMONTH($C87,0)+1,"",
    TRUE,$C87+COLUMN(Z88)-COLUMN($B88)-1)</f>
        <v/>
      </c>
      <c r="AA88" s="185" t="str" cm="1">
        <f t="array" ref="AA88">_xlfn.IFS($C87="","",
  $C87+COLUMN(AA88)-COLUMN($B88)-1&gt;$L$5,"",
   $C87+COLUMN(AA88)-COLUMN($B88)-1&gt;=EOMONTH($C87,0)+1,"",
    TRUE,$C87+COLUMN(AA88)-COLUMN($B88)-1)</f>
        <v/>
      </c>
      <c r="AB88" s="185" t="str" cm="1">
        <f t="array" ref="AB88">_xlfn.IFS($C87="","",
  $C87+COLUMN(AB88)-COLUMN($B88)-1&gt;$L$5,"",
   $C87+COLUMN(AB88)-COLUMN($B88)-1&gt;=EOMONTH($C87,0)+1,"",
    TRUE,$C87+COLUMN(AB88)-COLUMN($B88)-1)</f>
        <v/>
      </c>
      <c r="AC88" s="185" t="str" cm="1">
        <f t="array" ref="AC88">_xlfn.IFS($C87="","",
  $C87+COLUMN(AC88)-COLUMN($B88)-1&gt;$L$5,"",
   $C87+COLUMN(AC88)-COLUMN($B88)-1&gt;=EOMONTH($C87,0)+1,"",
    TRUE,$C87+COLUMN(AC88)-COLUMN($B88)-1)</f>
        <v/>
      </c>
      <c r="AD88" s="185" t="str" cm="1">
        <f t="array" ref="AD88">_xlfn.IFS($C87="","",
  $C87+COLUMN(AD88)-COLUMN($B88)-1&gt;$L$5,"",
   $C87+COLUMN(AD88)-COLUMN($B88)-1&gt;=EOMONTH($C87,0)+1,"",
    TRUE,$C87+COLUMN(AD88)-COLUMN($B88)-1)</f>
        <v/>
      </c>
      <c r="AE88" s="185" t="str" cm="1">
        <f t="array" ref="AE88">_xlfn.IFS($C87="","",
  $C87+COLUMN(AE88)-COLUMN($B88)-1&gt;$L$5,"",
   $C87+COLUMN(AE88)-COLUMN($B88)-1&gt;=EOMONTH($C87,0)+1,"",
    TRUE,$C87+COLUMN(AE88)-COLUMN($B88)-1)</f>
        <v/>
      </c>
      <c r="AF88" s="185" t="str" cm="1">
        <f t="array" ref="AF88">_xlfn.IFS($C87="","",
  $C87+COLUMN(AF88)-COLUMN($B88)-1&gt;$L$5,"",
   $C87+COLUMN(AF88)-COLUMN($B88)-1&gt;=EOMONTH($C87,0)+1,"",
    TRUE,$C87+COLUMN(AF88)-COLUMN($B88)-1)</f>
        <v/>
      </c>
      <c r="AG88" s="186" t="str" cm="1">
        <f t="array" ref="AG88">_xlfn.IFS($C87="","",
  $C87+COLUMN(AG88)-COLUMN($B88)-1&gt;$L$5,"",
   $C87+COLUMN(AG88)-COLUMN($B88)-1&gt;=EOMONTH($C87,0)+1,"",
    TRUE,$C87+COLUMN(AG88)-COLUMN($B88)-1)</f>
        <v/>
      </c>
      <c r="AH88" s="709" t="str">
        <f>IF(C87="","","閉所日数計")</f>
        <v/>
      </c>
      <c r="AI88" s="710" t="str">
        <f>IF(C87="","","対象日数計")</f>
        <v/>
      </c>
      <c r="AJ88" s="710" t="str">
        <f>IF(C87="","","現場閉所率")</f>
        <v/>
      </c>
      <c r="AK88" s="711" t="str">
        <f>IF(C87="","","達成状況")</f>
        <v/>
      </c>
      <c r="AL88" s="695"/>
      <c r="AM88" s="696" t="str">
        <f>IF(C87="","","閉所日数計")</f>
        <v/>
      </c>
      <c r="AN88" s="699" t="str">
        <f>IF(C87="","","対象日数計")</f>
        <v/>
      </c>
      <c r="AO88" s="699" t="str">
        <f>IF(C87="","","現場閉所率")</f>
        <v/>
      </c>
      <c r="AP88" s="712" t="str" cm="1">
        <f t="array" ref="AP88">_xlfn.IFS(C87="","",C94="","達成状況",TRUE,"-")</f>
        <v/>
      </c>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row>
    <row r="89" spans="2:69" ht="15" customHeight="1">
      <c r="B89" s="184" t="str">
        <f>IF(C87="","","曜日")</f>
        <v/>
      </c>
      <c r="C89" s="187" t="str" cm="1">
        <f t="array" ref="C89">_xlfn.IFS(C88="","",COUNTIF(休み,C88)&gt;0,"休",OR(WEEKDAY(C88)=1,WEEKDAY(C88)=7),TEXT(C88,"aaa"),COUNTIF(祝日,C88)&gt;0,"祝",TRUE,TEXT(C88,"aaa"))</f>
        <v/>
      </c>
      <c r="D89" s="187" t="str" cm="1">
        <f t="array" ref="D89">_xlfn.IFS(D88="","",COUNTIF(休み,D88)&gt;0,"休",OR(WEEKDAY(D88)=1,WEEKDAY(D88)=7),TEXT(D88,"aaa"),COUNTIF(祝日,D88)&gt;0,"祝",TRUE,TEXT(D88,"aaa"))</f>
        <v/>
      </c>
      <c r="E89" s="187" t="str" cm="1">
        <f t="array" ref="E89">_xlfn.IFS(E88="","",COUNTIF(休み,E88)&gt;0,"休",OR(WEEKDAY(E88)=1,WEEKDAY(E88)=7),TEXT(E88,"aaa"),COUNTIF(祝日,E88)&gt;0,"祝",TRUE,TEXT(E88,"aaa"))</f>
        <v/>
      </c>
      <c r="F89" s="187" t="str" cm="1">
        <f t="array" ref="F89">_xlfn.IFS(F88="","",COUNTIF(休み,F88)&gt;0,"休",OR(WEEKDAY(F88)=1,WEEKDAY(F88)=7),TEXT(F88,"aaa"),COUNTIF(祝日,F88)&gt;0,"祝",TRUE,TEXT(F88,"aaa"))</f>
        <v/>
      </c>
      <c r="G89" s="187" t="str" cm="1">
        <f t="array" ref="G89">_xlfn.IFS(G88="","",COUNTIF(休み,G88)&gt;0,"休",OR(WEEKDAY(G88)=1,WEEKDAY(G88)=7),TEXT(G88,"aaa"),COUNTIF(祝日,G88)&gt;0,"祝",TRUE,TEXT(G88,"aaa"))</f>
        <v/>
      </c>
      <c r="H89" s="187" t="str" cm="1">
        <f t="array" ref="H89">_xlfn.IFS(H88="","",COUNTIF(休み,H88)&gt;0,"休",OR(WEEKDAY(H88)=1,WEEKDAY(H88)=7),TEXT(H88,"aaa"),COUNTIF(祝日,H88)&gt;0,"祝",TRUE,TEXT(H88,"aaa"))</f>
        <v/>
      </c>
      <c r="I89" s="187" t="str" cm="1">
        <f t="array" ref="I89">_xlfn.IFS(I88="","",COUNTIF(休み,I88)&gt;0,"休",OR(WEEKDAY(I88)=1,WEEKDAY(I88)=7),TEXT(I88,"aaa"),COUNTIF(祝日,I88)&gt;0,"祝",TRUE,TEXT(I88,"aaa"))</f>
        <v/>
      </c>
      <c r="J89" s="187" t="str" cm="1">
        <f t="array" ref="J89">_xlfn.IFS(J88="","",COUNTIF(休み,J88)&gt;0,"休",OR(WEEKDAY(J88)=1,WEEKDAY(J88)=7),TEXT(J88,"aaa"),COUNTIF(祝日,J88)&gt;0,"祝",TRUE,TEXT(J88,"aaa"))</f>
        <v/>
      </c>
      <c r="K89" s="187" t="str" cm="1">
        <f t="array" ref="K89">_xlfn.IFS(K88="","",COUNTIF(休み,K88)&gt;0,"休",OR(WEEKDAY(K88)=1,WEEKDAY(K88)=7),TEXT(K88,"aaa"),COUNTIF(祝日,K88)&gt;0,"祝",TRUE,TEXT(K88,"aaa"))</f>
        <v/>
      </c>
      <c r="L89" s="187" t="str" cm="1">
        <f t="array" ref="L89">_xlfn.IFS(L88="","",COUNTIF(休み,L88)&gt;0,"休",OR(WEEKDAY(L88)=1,WEEKDAY(L88)=7),TEXT(L88,"aaa"),COUNTIF(祝日,L88)&gt;0,"祝",TRUE,TEXT(L88,"aaa"))</f>
        <v/>
      </c>
      <c r="M89" s="187" t="str" cm="1">
        <f t="array" ref="M89">_xlfn.IFS(M88="","",COUNTIF(休み,M88)&gt;0,"休",OR(WEEKDAY(M88)=1,WEEKDAY(M88)=7),TEXT(M88,"aaa"),COUNTIF(祝日,M88)&gt;0,"祝",TRUE,TEXT(M88,"aaa"))</f>
        <v/>
      </c>
      <c r="N89" s="187" t="str" cm="1">
        <f t="array" ref="N89">_xlfn.IFS(N88="","",COUNTIF(休み,N88)&gt;0,"休",OR(WEEKDAY(N88)=1,WEEKDAY(N88)=7),TEXT(N88,"aaa"),COUNTIF(祝日,N88)&gt;0,"祝",TRUE,TEXT(N88,"aaa"))</f>
        <v/>
      </c>
      <c r="O89" s="187" t="str" cm="1">
        <f t="array" ref="O89">_xlfn.IFS(O88="","",COUNTIF(休み,O88)&gt;0,"休",OR(WEEKDAY(O88)=1,WEEKDAY(O88)=7),TEXT(O88,"aaa"),COUNTIF(祝日,O88)&gt;0,"祝",TRUE,TEXT(O88,"aaa"))</f>
        <v/>
      </c>
      <c r="P89" s="187" t="str" cm="1">
        <f t="array" ref="P89">_xlfn.IFS(P88="","",COUNTIF(休み,P88)&gt;0,"休",OR(WEEKDAY(P88)=1,WEEKDAY(P88)=7),TEXT(P88,"aaa"),COUNTIF(祝日,P88)&gt;0,"祝",TRUE,TEXT(P88,"aaa"))</f>
        <v/>
      </c>
      <c r="Q89" s="187" t="str" cm="1">
        <f t="array" ref="Q89">_xlfn.IFS(Q88="","",COUNTIF(休み,Q88)&gt;0,"休",OR(WEEKDAY(Q88)=1,WEEKDAY(Q88)=7),TEXT(Q88,"aaa"),COUNTIF(祝日,Q88)&gt;0,"祝",TRUE,TEXT(Q88,"aaa"))</f>
        <v/>
      </c>
      <c r="R89" s="187" t="str" cm="1">
        <f t="array" ref="R89">_xlfn.IFS(R88="","",COUNTIF(休み,R88)&gt;0,"休",OR(WEEKDAY(R88)=1,WEEKDAY(R88)=7),TEXT(R88,"aaa"),COUNTIF(祝日,R88)&gt;0,"祝",TRUE,TEXT(R88,"aaa"))</f>
        <v/>
      </c>
      <c r="S89" s="187" t="str" cm="1">
        <f t="array" ref="S89">_xlfn.IFS(S88="","",COUNTIF(休み,S88)&gt;0,"休",OR(WEEKDAY(S88)=1,WEEKDAY(S88)=7),TEXT(S88,"aaa"),COUNTIF(祝日,S88)&gt;0,"祝",TRUE,TEXT(S88,"aaa"))</f>
        <v/>
      </c>
      <c r="T89" s="187" t="str" cm="1">
        <f t="array" ref="T89">_xlfn.IFS(T88="","",COUNTIF(休み,T88)&gt;0,"休",OR(WEEKDAY(T88)=1,WEEKDAY(T88)=7),TEXT(T88,"aaa"),COUNTIF(祝日,T88)&gt;0,"祝",TRUE,TEXT(T88,"aaa"))</f>
        <v/>
      </c>
      <c r="U89" s="187" t="str" cm="1">
        <f t="array" ref="U89">_xlfn.IFS(U88="","",COUNTIF(休み,U88)&gt;0,"休",OR(WEEKDAY(U88)=1,WEEKDAY(U88)=7),TEXT(U88,"aaa"),COUNTIF(祝日,U88)&gt;0,"祝",TRUE,TEXT(U88,"aaa"))</f>
        <v/>
      </c>
      <c r="V89" s="187" t="str" cm="1">
        <f t="array" ref="V89">_xlfn.IFS(V88="","",COUNTIF(休み,V88)&gt;0,"休",OR(WEEKDAY(V88)=1,WEEKDAY(V88)=7),TEXT(V88,"aaa"),COUNTIF(祝日,V88)&gt;0,"祝",TRUE,TEXT(V88,"aaa"))</f>
        <v/>
      </c>
      <c r="W89" s="187" t="str" cm="1">
        <f t="array" ref="W89">_xlfn.IFS(W88="","",COUNTIF(休み,W88)&gt;0,"休",OR(WEEKDAY(W88)=1,WEEKDAY(W88)=7),TEXT(W88,"aaa"),COUNTIF(祝日,W88)&gt;0,"祝",TRUE,TEXT(W88,"aaa"))</f>
        <v/>
      </c>
      <c r="X89" s="187" t="str" cm="1">
        <f t="array" ref="X89">_xlfn.IFS(X88="","",COUNTIF(休み,X88)&gt;0,"休",OR(WEEKDAY(X88)=1,WEEKDAY(X88)=7),TEXT(X88,"aaa"),COUNTIF(祝日,X88)&gt;0,"祝",TRUE,TEXT(X88,"aaa"))</f>
        <v/>
      </c>
      <c r="Y89" s="187" t="str" cm="1">
        <f t="array" ref="Y89">_xlfn.IFS(Y88="","",COUNTIF(休み,Y88)&gt;0,"休",OR(WEEKDAY(Y88)=1,WEEKDAY(Y88)=7),TEXT(Y88,"aaa"),COUNTIF(祝日,Y88)&gt;0,"祝",TRUE,TEXT(Y88,"aaa"))</f>
        <v/>
      </c>
      <c r="Z89" s="187" t="str" cm="1">
        <f t="array" ref="Z89">_xlfn.IFS(Z88="","",COUNTIF(休み,Z88)&gt;0,"休",OR(WEEKDAY(Z88)=1,WEEKDAY(Z88)=7),TEXT(Z88,"aaa"),COUNTIF(祝日,Z88)&gt;0,"祝",TRUE,TEXT(Z88,"aaa"))</f>
        <v/>
      </c>
      <c r="AA89" s="187" t="str" cm="1">
        <f t="array" ref="AA89">_xlfn.IFS(AA88="","",COUNTIF(休み,AA88)&gt;0,"休",OR(WEEKDAY(AA88)=1,WEEKDAY(AA88)=7),TEXT(AA88,"aaa"),COUNTIF(祝日,AA88)&gt;0,"祝",TRUE,TEXT(AA88,"aaa"))</f>
        <v/>
      </c>
      <c r="AB89" s="187" t="str" cm="1">
        <f t="array" ref="AB89">_xlfn.IFS(AB88="","",COUNTIF(休み,AB88)&gt;0,"休",OR(WEEKDAY(AB88)=1,WEEKDAY(AB88)=7),TEXT(AB88,"aaa"),COUNTIF(祝日,AB88)&gt;0,"祝",TRUE,TEXT(AB88,"aaa"))</f>
        <v/>
      </c>
      <c r="AC89" s="187" t="str" cm="1">
        <f t="array" ref="AC89">_xlfn.IFS(AC88="","",COUNTIF(休み,AC88)&gt;0,"休",OR(WEEKDAY(AC88)=1,WEEKDAY(AC88)=7),TEXT(AC88,"aaa"),COUNTIF(祝日,AC88)&gt;0,"祝",TRUE,TEXT(AC88,"aaa"))</f>
        <v/>
      </c>
      <c r="AD89" s="187" t="str" cm="1">
        <f t="array" ref="AD89">_xlfn.IFS(AD88="","",COUNTIF(休み,AD88)&gt;0,"休",OR(WEEKDAY(AD88)=1,WEEKDAY(AD88)=7),TEXT(AD88,"aaa"),COUNTIF(祝日,AD88)&gt;0,"祝",TRUE,TEXT(AD88,"aaa"))</f>
        <v/>
      </c>
      <c r="AE89" s="187" t="str" cm="1">
        <f t="array" ref="AE89">_xlfn.IFS(AE88="","",COUNTIF(休み,AE88)&gt;0,"休",OR(WEEKDAY(AE88)=1,WEEKDAY(AE88)=7),TEXT(AE88,"aaa"),COUNTIF(祝日,AE88)&gt;0,"祝",TRUE,TEXT(AE88,"aaa"))</f>
        <v/>
      </c>
      <c r="AF89" s="187" t="str" cm="1">
        <f t="array" ref="AF89">_xlfn.IFS(AF88="","",COUNTIF(休み,AF88)&gt;0,"休",OR(WEEKDAY(AF88)=1,WEEKDAY(AF88)=7),TEXT(AF88,"aaa"),COUNTIF(祝日,AF88)&gt;0,"祝",TRUE,TEXT(AF88,"aaa"))</f>
        <v/>
      </c>
      <c r="AG89" s="187" t="str" cm="1">
        <f t="array" ref="AG89">_xlfn.IFS(AG88="","",COUNTIF(休み,AG88)&gt;0,"休",OR(WEEKDAY(AG88)=1,WEEKDAY(AG88)=7),TEXT(AG88,"aaa"),COUNTIF(祝日,AG88)&gt;0,"祝",TRUE,TEXT(AG88,"aaa"))</f>
        <v/>
      </c>
      <c r="AH89" s="709"/>
      <c r="AI89" s="710"/>
      <c r="AJ89" s="710"/>
      <c r="AK89" s="711"/>
      <c r="AL89" s="695"/>
      <c r="AM89" s="697"/>
      <c r="AN89" s="700"/>
      <c r="AO89" s="700"/>
      <c r="AP89" s="713"/>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188"/>
    </row>
    <row r="90" spans="2:69" s="192" customFormat="1" ht="60" customHeight="1">
      <c r="B90" s="271" t="str">
        <f>IF(C87="","","行事")</f>
        <v/>
      </c>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c r="AD90" s="189"/>
      <c r="AE90" s="189"/>
      <c r="AF90" s="189"/>
      <c r="AG90" s="190"/>
      <c r="AH90" s="709"/>
      <c r="AI90" s="710"/>
      <c r="AJ90" s="710"/>
      <c r="AK90" s="711"/>
      <c r="AL90" s="695"/>
      <c r="AM90" s="698"/>
      <c r="AN90" s="701"/>
      <c r="AO90" s="701"/>
      <c r="AP90" s="714"/>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191"/>
    </row>
    <row r="91" spans="2:69" s="195" customFormat="1" ht="15" customHeight="1">
      <c r="B91" s="184" t="str">
        <f>IF(C87="","","計画")</f>
        <v/>
      </c>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c r="AE91" s="193"/>
      <c r="AF91" s="193"/>
      <c r="AG91" s="193"/>
      <c r="AH91" s="184" t="str">
        <f>IF(C87="","",COUNTIF(C91:AG91,"○"))</f>
        <v/>
      </c>
      <c r="AI91" s="193" t="str">
        <f>IF(C87="","",31-COUNTIF(C89:AG89,"")-COUNTIF(C89:AG89,"休")-COUNTIF(C91:AH91,"/"))</f>
        <v/>
      </c>
      <c r="AJ91" s="194" t="str">
        <f>IF(C87="","",IFERROR(AH91/AI91,""))</f>
        <v/>
      </c>
      <c r="AK91" s="295" t="str" cm="1">
        <f t="array" ref="AK91">_xlfn.IFS(OR(C87="",AI91=0),"",
      COUNTIFS(C89:AG89,"日",C91:AG91,"")+COUNTIFS(C89:AG89,"日",C91:AG91,"○")+COUNTIFS(C89:AG89,"土",C91:AG91,"")+COUNTIFS(C89:AG89,"土",C91:AG91,"○")&lt;=COUNTIF(C91:AG91,"○"),"○",
        AH91/AI91&gt;=2/7,"○",
         TRUE,"NG")</f>
        <v/>
      </c>
      <c r="AM91" s="184" t="str">
        <f>IF(C87="","",AM84+AH91)</f>
        <v/>
      </c>
      <c r="AN91" s="193" t="str">
        <f>IF(C87="","",AN84+AI91)</f>
        <v/>
      </c>
      <c r="AO91" s="194" t="str">
        <f>IFERROR(AM91/AN91,"")</f>
        <v/>
      </c>
      <c r="AP91" s="301" t="str">
        <f>IF(C87="","",IF(C94="",IF(AM91/AN91&gt;=2/7,"OK","NG"),"-"))</f>
        <v/>
      </c>
      <c r="AQ91" s="297"/>
      <c r="AR91" s="297"/>
      <c r="AS91" s="297"/>
      <c r="AT91" s="297"/>
      <c r="AU91" s="297"/>
      <c r="AV91" s="297"/>
      <c r="AW91" s="297"/>
      <c r="AX91" s="297"/>
      <c r="AY91" s="297"/>
      <c r="AZ91" s="297"/>
      <c r="BA91" s="297"/>
      <c r="BB91" s="297"/>
      <c r="BC91" s="297"/>
      <c r="BD91" s="297"/>
      <c r="BE91" s="297"/>
      <c r="BF91" s="297"/>
      <c r="BG91" s="297"/>
      <c r="BH91" s="297"/>
      <c r="BI91" s="297"/>
      <c r="BJ91" s="297"/>
      <c r="BK91" s="297"/>
      <c r="BL91" s="297"/>
      <c r="BM91" s="297"/>
      <c r="BN91" s="297"/>
      <c r="BO91" s="297"/>
      <c r="BP91" s="297"/>
      <c r="BQ91" s="196"/>
    </row>
    <row r="92" spans="2:69" s="195" customFormat="1" ht="15" customHeight="1" thickBot="1">
      <c r="B92" s="197" t="str">
        <f>IF(C87="","","実施")</f>
        <v/>
      </c>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7" t="str">
        <f>IF(C87="","",COUNTIF(C92:AG92,"●"))</f>
        <v/>
      </c>
      <c r="AI92" s="198" t="str">
        <f>IF(C87="","",31-COUNTIF(C89:AG89,"")-COUNTIF(C89:AG89,"休")-COUNTIF(C92:AH92,"/"))</f>
        <v/>
      </c>
      <c r="AJ92" s="199" t="str">
        <f>IF(C87="","",IFERROR(AH92/AI92,""))</f>
        <v/>
      </c>
      <c r="AK92" s="298" t="str" cm="1">
        <f t="array" ref="AK92">_xlfn.IFS(OR(C87="",AI92=0),"",
      COUNTIFS(C89:AG89,"日",C92:AG92,"")+COUNTIFS(C89:AG89,"日",C92:AG92,"●")+COUNTIFS(C89:AG89,"土",C92:AG92,"")+COUNTIFS(C89:AG89,"土",C92:AG92,"●")&lt;=COUNTIF(C92:AG92,"●"),"○",
        AH92/AI92&gt;=2/7,"○",
         TRUE,"NG")</f>
        <v/>
      </c>
      <c r="AM92" s="197" t="str">
        <f>IF(C87="","",AM85+AH92)</f>
        <v/>
      </c>
      <c r="AN92" s="198" t="str">
        <f>IF(C87="","",AN85+AI92)</f>
        <v/>
      </c>
      <c r="AO92" s="199" t="str">
        <f>IFERROR(AM92/AN92,"")</f>
        <v/>
      </c>
      <c r="AP92" s="302" t="str">
        <f>IF(C87="","",IF(C94="",IF(AM92/AN92&gt;=2/7,"OK","NG"),"-"))</f>
        <v/>
      </c>
      <c r="AQ92" s="222"/>
      <c r="AR92" s="222"/>
      <c r="AS92" s="222"/>
      <c r="AT92" s="222"/>
      <c r="AU92" s="222"/>
      <c r="AV92" s="222"/>
      <c r="AW92" s="222"/>
      <c r="AX92" s="222"/>
      <c r="AY92" s="222"/>
      <c r="AZ92" s="222"/>
      <c r="BA92" s="222"/>
      <c r="BB92" s="222"/>
      <c r="BC92" s="222"/>
      <c r="BD92" s="222"/>
      <c r="BE92" s="222"/>
      <c r="BF92" s="222"/>
      <c r="BG92" s="222"/>
      <c r="BH92" s="222"/>
      <c r="BI92" s="222"/>
      <c r="BJ92" s="222"/>
      <c r="BK92" s="222"/>
      <c r="BL92" s="222"/>
      <c r="BM92" s="222"/>
      <c r="BN92" s="222"/>
      <c r="BO92" s="222"/>
      <c r="BP92" s="222"/>
      <c r="BQ92" s="188"/>
    </row>
    <row r="93" spans="2:69" ht="18" customHeight="1" thickBot="1">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200"/>
    </row>
    <row r="94" spans="2:69" ht="16.899999999999999" customHeight="1">
      <c r="B94" s="183" t="str">
        <f>IF(C94="","","月")</f>
        <v/>
      </c>
      <c r="C94" s="689" t="str">
        <f>IFERROR(IF(EOMONTH(C87,0)+1&gt;$L$5,"",EOMONTH(C87,0)+1),"")</f>
        <v/>
      </c>
      <c r="D94" s="690"/>
      <c r="E94" s="690"/>
      <c r="F94" s="690"/>
      <c r="G94" s="690"/>
      <c r="H94" s="690"/>
      <c r="I94" s="690"/>
      <c r="J94" s="690"/>
      <c r="K94" s="690"/>
      <c r="L94" s="690"/>
      <c r="M94" s="690"/>
      <c r="N94" s="690"/>
      <c r="O94" s="690"/>
      <c r="P94" s="690"/>
      <c r="Q94" s="690"/>
      <c r="R94" s="690"/>
      <c r="S94" s="690"/>
      <c r="T94" s="690"/>
      <c r="U94" s="690"/>
      <c r="V94" s="690"/>
      <c r="W94" s="690"/>
      <c r="X94" s="690"/>
      <c r="Y94" s="690"/>
      <c r="Z94" s="690"/>
      <c r="AA94" s="690"/>
      <c r="AB94" s="690"/>
      <c r="AC94" s="690"/>
      <c r="AD94" s="690"/>
      <c r="AE94" s="690"/>
      <c r="AF94" s="690"/>
      <c r="AG94" s="690"/>
      <c r="AH94" s="691" t="str">
        <f>IF(C94="","","月単位")</f>
        <v/>
      </c>
      <c r="AI94" s="692"/>
      <c r="AJ94" s="692"/>
      <c r="AK94" s="693"/>
      <c r="AL94" s="694"/>
      <c r="AM94" s="706" t="str">
        <f>IF(C94="","","累計")</f>
        <v/>
      </c>
      <c r="AN94" s="707"/>
      <c r="AO94" s="707"/>
      <c r="AP94" s="708"/>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row>
    <row r="95" spans="2:69" ht="15" customHeight="1">
      <c r="B95" s="184" t="str">
        <f>IF(C94="","","日")</f>
        <v/>
      </c>
      <c r="C95" s="185" t="str" cm="1">
        <f t="array" ref="C95">_xlfn.IFS($C94="","",
  $C94+COLUMN(C95)-COLUMN($B95)-1&gt;$L$5,"",
   $C94+COLUMN(C95)-COLUMN($B95)-1&gt;=EOMONTH($C94,0)+1,"",
    TRUE,$C94+COLUMN(C95)-COLUMN($B95)-1)</f>
        <v/>
      </c>
      <c r="D95" s="185" t="str" cm="1">
        <f t="array" ref="D95">_xlfn.IFS($C94="","",
  $C94+COLUMN(D95)-COLUMN($B95)-1&gt;$L$5,"",
   $C94+COLUMN(D95)-COLUMN($B95)-1&gt;=EOMONTH($C94,0)+1,"",
    TRUE,$C94+COLUMN(D95)-COLUMN($B95)-1)</f>
        <v/>
      </c>
      <c r="E95" s="185" t="str" cm="1">
        <f t="array" ref="E95">_xlfn.IFS($C94="","",
  $C94+COLUMN(E95)-COLUMN($B95)-1&gt;$L$5,"",
   $C94+COLUMN(E95)-COLUMN($B95)-1&gt;=EOMONTH($C94,0)+1,"",
    TRUE,$C94+COLUMN(E95)-COLUMN($B95)-1)</f>
        <v/>
      </c>
      <c r="F95" s="185" t="str" cm="1">
        <f t="array" ref="F95">_xlfn.IFS($C94="","",
  $C94+COLUMN(F95)-COLUMN($B95)-1&gt;$L$5,"",
   $C94+COLUMN(F95)-COLUMN($B95)-1&gt;=EOMONTH($C94,0)+1,"",
    TRUE,$C94+COLUMN(F95)-COLUMN($B95)-1)</f>
        <v/>
      </c>
      <c r="G95" s="185" t="str" cm="1">
        <f t="array" ref="G95">_xlfn.IFS($C94="","",
  $C94+COLUMN(G95)-COLUMN($B95)-1&gt;$L$5,"",
   $C94+COLUMN(G95)-COLUMN($B95)-1&gt;=EOMONTH($C94,0)+1,"",
    TRUE,$C94+COLUMN(G95)-COLUMN($B95)-1)</f>
        <v/>
      </c>
      <c r="H95" s="185" t="str" cm="1">
        <f t="array" ref="H95">_xlfn.IFS($C94="","",
  $C94+COLUMN(H95)-COLUMN($B95)-1&gt;$L$5,"",
   $C94+COLUMN(H95)-COLUMN($B95)-1&gt;=EOMONTH($C94,0)+1,"",
    TRUE,$C94+COLUMN(H95)-COLUMN($B95)-1)</f>
        <v/>
      </c>
      <c r="I95" s="185" t="str" cm="1">
        <f t="array" ref="I95">_xlfn.IFS($C94="","",
  $C94+COLUMN(I95)-COLUMN($B95)-1&gt;$L$5,"",
   $C94+COLUMN(I95)-COLUMN($B95)-1&gt;=EOMONTH($C94,0)+1,"",
    TRUE,$C94+COLUMN(I95)-COLUMN($B95)-1)</f>
        <v/>
      </c>
      <c r="J95" s="185" t="str" cm="1">
        <f t="array" ref="J95">_xlfn.IFS($C94="","",
  $C94+COLUMN(J95)-COLUMN($B95)-1&gt;$L$5,"",
   $C94+COLUMN(J95)-COLUMN($B95)-1&gt;=EOMONTH($C94,0)+1,"",
    TRUE,$C94+COLUMN(J95)-COLUMN($B95)-1)</f>
        <v/>
      </c>
      <c r="K95" s="185" t="str" cm="1">
        <f t="array" ref="K95">_xlfn.IFS($C94="","",
  $C94+COLUMN(K95)-COLUMN($B95)-1&gt;$L$5,"",
   $C94+COLUMN(K95)-COLUMN($B95)-1&gt;=EOMONTH($C94,0)+1,"",
    TRUE,$C94+COLUMN(K95)-COLUMN($B95)-1)</f>
        <v/>
      </c>
      <c r="L95" s="185" t="str" cm="1">
        <f t="array" ref="L95">_xlfn.IFS($C94="","",
  $C94+COLUMN(L95)-COLUMN($B95)-1&gt;$L$5,"",
   $C94+COLUMN(L95)-COLUMN($B95)-1&gt;=EOMONTH($C94,0)+1,"",
    TRUE,$C94+COLUMN(L95)-COLUMN($B95)-1)</f>
        <v/>
      </c>
      <c r="M95" s="185" t="str" cm="1">
        <f t="array" ref="M95">_xlfn.IFS($C94="","",
  $C94+COLUMN(M95)-COLUMN($B95)-1&gt;$L$5,"",
   $C94+COLUMN(M95)-COLUMN($B95)-1&gt;=EOMONTH($C94,0)+1,"",
    TRUE,$C94+COLUMN(M95)-COLUMN($B95)-1)</f>
        <v/>
      </c>
      <c r="N95" s="185" t="str" cm="1">
        <f t="array" ref="N95">_xlfn.IFS($C94="","",
  $C94+COLUMN(N95)-COLUMN($B95)-1&gt;$L$5,"",
   $C94+COLUMN(N95)-COLUMN($B95)-1&gt;=EOMONTH($C94,0)+1,"",
    TRUE,$C94+COLUMN(N95)-COLUMN($B95)-1)</f>
        <v/>
      </c>
      <c r="O95" s="185" t="str" cm="1">
        <f t="array" ref="O95">_xlfn.IFS($C94="","",
  $C94+COLUMN(O95)-COLUMN($B95)-1&gt;$L$5,"",
   $C94+COLUMN(O95)-COLUMN($B95)-1&gt;=EOMONTH($C94,0)+1,"",
    TRUE,$C94+COLUMN(O95)-COLUMN($B95)-1)</f>
        <v/>
      </c>
      <c r="P95" s="185" t="str" cm="1">
        <f t="array" ref="P95">_xlfn.IFS($C94="","",
  $C94+COLUMN(P95)-COLUMN($B95)-1&gt;$L$5,"",
   $C94+COLUMN(P95)-COLUMN($B95)-1&gt;=EOMONTH($C94,0)+1,"",
    TRUE,$C94+COLUMN(P95)-COLUMN($B95)-1)</f>
        <v/>
      </c>
      <c r="Q95" s="185" t="str" cm="1">
        <f t="array" ref="Q95">_xlfn.IFS($C94="","",
  $C94+COLUMN(Q95)-COLUMN($B95)-1&gt;$L$5,"",
   $C94+COLUMN(Q95)-COLUMN($B95)-1&gt;=EOMONTH($C94,0)+1,"",
    TRUE,$C94+COLUMN(Q95)-COLUMN($B95)-1)</f>
        <v/>
      </c>
      <c r="R95" s="185" t="str" cm="1">
        <f t="array" ref="R95">_xlfn.IFS($C94="","",
  $C94+COLUMN(R95)-COLUMN($B95)-1&gt;$L$5,"",
   $C94+COLUMN(R95)-COLUMN($B95)-1&gt;=EOMONTH($C94,0)+1,"",
    TRUE,$C94+COLUMN(R95)-COLUMN($B95)-1)</f>
        <v/>
      </c>
      <c r="S95" s="185" t="str" cm="1">
        <f t="array" ref="S95">_xlfn.IFS($C94="","",
  $C94+COLUMN(S95)-COLUMN($B95)-1&gt;$L$5,"",
   $C94+COLUMN(S95)-COLUMN($B95)-1&gt;=EOMONTH($C94,0)+1,"",
    TRUE,$C94+COLUMN(S95)-COLUMN($B95)-1)</f>
        <v/>
      </c>
      <c r="T95" s="185" t="str" cm="1">
        <f t="array" ref="T95">_xlfn.IFS($C94="","",
  $C94+COLUMN(T95)-COLUMN($B95)-1&gt;$L$5,"",
   $C94+COLUMN(T95)-COLUMN($B95)-1&gt;=EOMONTH($C94,0)+1,"",
    TRUE,$C94+COLUMN(T95)-COLUMN($B95)-1)</f>
        <v/>
      </c>
      <c r="U95" s="185" t="str" cm="1">
        <f t="array" ref="U95">_xlfn.IFS($C94="","",
  $C94+COLUMN(U95)-COLUMN($B95)-1&gt;$L$5,"",
   $C94+COLUMN(U95)-COLUMN($B95)-1&gt;=EOMONTH($C94,0)+1,"",
    TRUE,$C94+COLUMN(U95)-COLUMN($B95)-1)</f>
        <v/>
      </c>
      <c r="V95" s="185" t="str" cm="1">
        <f t="array" ref="V95">_xlfn.IFS($C94="","",
  $C94+COLUMN(V95)-COLUMN($B95)-1&gt;$L$5,"",
   $C94+COLUMN(V95)-COLUMN($B95)-1&gt;=EOMONTH($C94,0)+1,"",
    TRUE,$C94+COLUMN(V95)-COLUMN($B95)-1)</f>
        <v/>
      </c>
      <c r="W95" s="185" t="str" cm="1">
        <f t="array" ref="W95">_xlfn.IFS($C94="","",
  $C94+COLUMN(W95)-COLUMN($B95)-1&gt;$L$5,"",
   $C94+COLUMN(W95)-COLUMN($B95)-1&gt;=EOMONTH($C94,0)+1,"",
    TRUE,$C94+COLUMN(W95)-COLUMN($B95)-1)</f>
        <v/>
      </c>
      <c r="X95" s="185" t="str" cm="1">
        <f t="array" ref="X95">_xlfn.IFS($C94="","",
  $C94+COLUMN(X95)-COLUMN($B95)-1&gt;$L$5,"",
   $C94+COLUMN(X95)-COLUMN($B95)-1&gt;=EOMONTH($C94,0)+1,"",
    TRUE,$C94+COLUMN(X95)-COLUMN($B95)-1)</f>
        <v/>
      </c>
      <c r="Y95" s="185" t="str" cm="1">
        <f t="array" ref="Y95">_xlfn.IFS($C94="","",
  $C94+COLUMN(Y95)-COLUMN($B95)-1&gt;$L$5,"",
   $C94+COLUMN(Y95)-COLUMN($B95)-1&gt;=EOMONTH($C94,0)+1,"",
    TRUE,$C94+COLUMN(Y95)-COLUMN($B95)-1)</f>
        <v/>
      </c>
      <c r="Z95" s="185" t="str" cm="1">
        <f t="array" ref="Z95">_xlfn.IFS($C94="","",
  $C94+COLUMN(Z95)-COLUMN($B95)-1&gt;$L$5,"",
   $C94+COLUMN(Z95)-COLUMN($B95)-1&gt;=EOMONTH($C94,0)+1,"",
    TRUE,$C94+COLUMN(Z95)-COLUMN($B95)-1)</f>
        <v/>
      </c>
      <c r="AA95" s="185" t="str" cm="1">
        <f t="array" ref="AA95">_xlfn.IFS($C94="","",
  $C94+COLUMN(AA95)-COLUMN($B95)-1&gt;$L$5,"",
   $C94+COLUMN(AA95)-COLUMN($B95)-1&gt;=EOMONTH($C94,0)+1,"",
    TRUE,$C94+COLUMN(AA95)-COLUMN($B95)-1)</f>
        <v/>
      </c>
      <c r="AB95" s="185" t="str" cm="1">
        <f t="array" ref="AB95">_xlfn.IFS($C94="","",
  $C94+COLUMN(AB95)-COLUMN($B95)-1&gt;$L$5,"",
   $C94+COLUMN(AB95)-COLUMN($B95)-1&gt;=EOMONTH($C94,0)+1,"",
    TRUE,$C94+COLUMN(AB95)-COLUMN($B95)-1)</f>
        <v/>
      </c>
      <c r="AC95" s="185" t="str" cm="1">
        <f t="array" ref="AC95">_xlfn.IFS($C94="","",
  $C94+COLUMN(AC95)-COLUMN($B95)-1&gt;$L$5,"",
   $C94+COLUMN(AC95)-COLUMN($B95)-1&gt;=EOMONTH($C94,0)+1,"",
    TRUE,$C94+COLUMN(AC95)-COLUMN($B95)-1)</f>
        <v/>
      </c>
      <c r="AD95" s="185" t="str" cm="1">
        <f t="array" ref="AD95">_xlfn.IFS($C94="","",
  $C94+COLUMN(AD95)-COLUMN($B95)-1&gt;$L$5,"",
   $C94+COLUMN(AD95)-COLUMN($B95)-1&gt;=EOMONTH($C94,0)+1,"",
    TRUE,$C94+COLUMN(AD95)-COLUMN($B95)-1)</f>
        <v/>
      </c>
      <c r="AE95" s="185" t="str" cm="1">
        <f t="array" ref="AE95">_xlfn.IFS($C94="","",
  $C94+COLUMN(AE95)-COLUMN($B95)-1&gt;$L$5,"",
   $C94+COLUMN(AE95)-COLUMN($B95)-1&gt;=EOMONTH($C94,0)+1,"",
    TRUE,$C94+COLUMN(AE95)-COLUMN($B95)-1)</f>
        <v/>
      </c>
      <c r="AF95" s="185" t="str" cm="1">
        <f t="array" ref="AF95">_xlfn.IFS($C94="","",
  $C94+COLUMN(AF95)-COLUMN($B95)-1&gt;$L$5,"",
   $C94+COLUMN(AF95)-COLUMN($B95)-1&gt;=EOMONTH($C94,0)+1,"",
    TRUE,$C94+COLUMN(AF95)-COLUMN($B95)-1)</f>
        <v/>
      </c>
      <c r="AG95" s="186" t="str" cm="1">
        <f t="array" ref="AG95">_xlfn.IFS($C94="","",
  $C94+COLUMN(AG95)-COLUMN($B95)-1&gt;$L$5,"",
   $C94+COLUMN(AG95)-COLUMN($B95)-1&gt;=EOMONTH($C94,0)+1,"",
    TRUE,$C94+COLUMN(AG95)-COLUMN($B95)-1)</f>
        <v/>
      </c>
      <c r="AH95" s="709" t="str">
        <f>IF(C94="","","閉所日数計")</f>
        <v/>
      </c>
      <c r="AI95" s="710" t="str">
        <f>IF(C94="","","対象日数計")</f>
        <v/>
      </c>
      <c r="AJ95" s="710" t="str">
        <f>IF(C94="","","現場閉所率")</f>
        <v/>
      </c>
      <c r="AK95" s="711" t="str">
        <f>IF(C94="","","達成状況")</f>
        <v/>
      </c>
      <c r="AL95" s="695"/>
      <c r="AM95" s="696" t="str">
        <f>IF(C94="","","閉所日数計")</f>
        <v/>
      </c>
      <c r="AN95" s="699" t="str">
        <f>IF(C94="","","対象日数計")</f>
        <v/>
      </c>
      <c r="AO95" s="699" t="str">
        <f>IF(C94="","","現場閉所率")</f>
        <v/>
      </c>
      <c r="AP95" s="712" t="str" cm="1">
        <f t="array" ref="AP95">_xlfn.IFS(C94="","",C101="","達成状況",TRUE,"-")</f>
        <v/>
      </c>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row>
    <row r="96" spans="2:69" ht="15" customHeight="1">
      <c r="B96" s="184" t="str">
        <f>IF(C94="","","曜日")</f>
        <v/>
      </c>
      <c r="C96" s="187" t="str" cm="1">
        <f t="array" ref="C96">_xlfn.IFS(C95="","",COUNTIF(休み,C95)&gt;0,"休",OR(WEEKDAY(C95)=1,WEEKDAY(C95)=7),TEXT(C95,"aaa"),COUNTIF(祝日,C95)&gt;0,"祝",TRUE,TEXT(C95,"aaa"))</f>
        <v/>
      </c>
      <c r="D96" s="187" t="str" cm="1">
        <f t="array" ref="D96">_xlfn.IFS(D95="","",COUNTIF(休み,D95)&gt;0,"休",OR(WEEKDAY(D95)=1,WEEKDAY(D95)=7),TEXT(D95,"aaa"),COUNTIF(祝日,D95)&gt;0,"祝",TRUE,TEXT(D95,"aaa"))</f>
        <v/>
      </c>
      <c r="E96" s="187" t="str" cm="1">
        <f t="array" ref="E96">_xlfn.IFS(E95="","",COUNTIF(休み,E95)&gt;0,"休",OR(WEEKDAY(E95)=1,WEEKDAY(E95)=7),TEXT(E95,"aaa"),COUNTIF(祝日,E95)&gt;0,"祝",TRUE,TEXT(E95,"aaa"))</f>
        <v/>
      </c>
      <c r="F96" s="187" t="str" cm="1">
        <f t="array" ref="F96">_xlfn.IFS(F95="","",COUNTIF(休み,F95)&gt;0,"休",OR(WEEKDAY(F95)=1,WEEKDAY(F95)=7),TEXT(F95,"aaa"),COUNTIF(祝日,F95)&gt;0,"祝",TRUE,TEXT(F95,"aaa"))</f>
        <v/>
      </c>
      <c r="G96" s="187" t="str" cm="1">
        <f t="array" ref="G96">_xlfn.IFS(G95="","",COUNTIF(休み,G95)&gt;0,"休",OR(WEEKDAY(G95)=1,WEEKDAY(G95)=7),TEXT(G95,"aaa"),COUNTIF(祝日,G95)&gt;0,"祝",TRUE,TEXT(G95,"aaa"))</f>
        <v/>
      </c>
      <c r="H96" s="187" t="str" cm="1">
        <f t="array" ref="H96">_xlfn.IFS(H95="","",COUNTIF(休み,H95)&gt;0,"休",OR(WEEKDAY(H95)=1,WEEKDAY(H95)=7),TEXT(H95,"aaa"),COUNTIF(祝日,H95)&gt;0,"祝",TRUE,TEXT(H95,"aaa"))</f>
        <v/>
      </c>
      <c r="I96" s="187" t="str" cm="1">
        <f t="array" ref="I96">_xlfn.IFS(I95="","",COUNTIF(休み,I95)&gt;0,"休",OR(WEEKDAY(I95)=1,WEEKDAY(I95)=7),TEXT(I95,"aaa"),COUNTIF(祝日,I95)&gt;0,"祝",TRUE,TEXT(I95,"aaa"))</f>
        <v/>
      </c>
      <c r="J96" s="187" t="str" cm="1">
        <f t="array" ref="J96">_xlfn.IFS(J95="","",COUNTIF(休み,J95)&gt;0,"休",OR(WEEKDAY(J95)=1,WEEKDAY(J95)=7),TEXT(J95,"aaa"),COUNTIF(祝日,J95)&gt;0,"祝",TRUE,TEXT(J95,"aaa"))</f>
        <v/>
      </c>
      <c r="K96" s="187" t="str" cm="1">
        <f t="array" ref="K96">_xlfn.IFS(K95="","",COUNTIF(休み,K95)&gt;0,"休",OR(WEEKDAY(K95)=1,WEEKDAY(K95)=7),TEXT(K95,"aaa"),COUNTIF(祝日,K95)&gt;0,"祝",TRUE,TEXT(K95,"aaa"))</f>
        <v/>
      </c>
      <c r="L96" s="187" t="str" cm="1">
        <f t="array" ref="L96">_xlfn.IFS(L95="","",COUNTIF(休み,L95)&gt;0,"休",OR(WEEKDAY(L95)=1,WEEKDAY(L95)=7),TEXT(L95,"aaa"),COUNTIF(祝日,L95)&gt;0,"祝",TRUE,TEXT(L95,"aaa"))</f>
        <v/>
      </c>
      <c r="M96" s="187" t="str" cm="1">
        <f t="array" ref="M96">_xlfn.IFS(M95="","",COUNTIF(休み,M95)&gt;0,"休",OR(WEEKDAY(M95)=1,WEEKDAY(M95)=7),TEXT(M95,"aaa"),COUNTIF(祝日,M95)&gt;0,"祝",TRUE,TEXT(M95,"aaa"))</f>
        <v/>
      </c>
      <c r="N96" s="187" t="str" cm="1">
        <f t="array" ref="N96">_xlfn.IFS(N95="","",COUNTIF(休み,N95)&gt;0,"休",OR(WEEKDAY(N95)=1,WEEKDAY(N95)=7),TEXT(N95,"aaa"),COUNTIF(祝日,N95)&gt;0,"祝",TRUE,TEXT(N95,"aaa"))</f>
        <v/>
      </c>
      <c r="O96" s="187" t="str" cm="1">
        <f t="array" ref="O96">_xlfn.IFS(O95="","",COUNTIF(休み,O95)&gt;0,"休",OR(WEEKDAY(O95)=1,WEEKDAY(O95)=7),TEXT(O95,"aaa"),COUNTIF(祝日,O95)&gt;0,"祝",TRUE,TEXT(O95,"aaa"))</f>
        <v/>
      </c>
      <c r="P96" s="187" t="str" cm="1">
        <f t="array" ref="P96">_xlfn.IFS(P95="","",COUNTIF(休み,P95)&gt;0,"休",OR(WEEKDAY(P95)=1,WEEKDAY(P95)=7),TEXT(P95,"aaa"),COUNTIF(祝日,P95)&gt;0,"祝",TRUE,TEXT(P95,"aaa"))</f>
        <v/>
      </c>
      <c r="Q96" s="187" t="str" cm="1">
        <f t="array" ref="Q96">_xlfn.IFS(Q95="","",COUNTIF(休み,Q95)&gt;0,"休",OR(WEEKDAY(Q95)=1,WEEKDAY(Q95)=7),TEXT(Q95,"aaa"),COUNTIF(祝日,Q95)&gt;0,"祝",TRUE,TEXT(Q95,"aaa"))</f>
        <v/>
      </c>
      <c r="R96" s="187" t="str" cm="1">
        <f t="array" ref="R96">_xlfn.IFS(R95="","",COUNTIF(休み,R95)&gt;0,"休",OR(WEEKDAY(R95)=1,WEEKDAY(R95)=7),TEXT(R95,"aaa"),COUNTIF(祝日,R95)&gt;0,"祝",TRUE,TEXT(R95,"aaa"))</f>
        <v/>
      </c>
      <c r="S96" s="187" t="str" cm="1">
        <f t="array" ref="S96">_xlfn.IFS(S95="","",COUNTIF(休み,S95)&gt;0,"休",OR(WEEKDAY(S95)=1,WEEKDAY(S95)=7),TEXT(S95,"aaa"),COUNTIF(祝日,S95)&gt;0,"祝",TRUE,TEXT(S95,"aaa"))</f>
        <v/>
      </c>
      <c r="T96" s="187" t="str" cm="1">
        <f t="array" ref="T96">_xlfn.IFS(T95="","",COUNTIF(休み,T95)&gt;0,"休",OR(WEEKDAY(T95)=1,WEEKDAY(T95)=7),TEXT(T95,"aaa"),COUNTIF(祝日,T95)&gt;0,"祝",TRUE,TEXT(T95,"aaa"))</f>
        <v/>
      </c>
      <c r="U96" s="187" t="str" cm="1">
        <f t="array" ref="U96">_xlfn.IFS(U95="","",COUNTIF(休み,U95)&gt;0,"休",OR(WEEKDAY(U95)=1,WEEKDAY(U95)=7),TEXT(U95,"aaa"),COUNTIF(祝日,U95)&gt;0,"祝",TRUE,TEXT(U95,"aaa"))</f>
        <v/>
      </c>
      <c r="V96" s="187" t="str" cm="1">
        <f t="array" ref="V96">_xlfn.IFS(V95="","",COUNTIF(休み,V95)&gt;0,"休",OR(WEEKDAY(V95)=1,WEEKDAY(V95)=7),TEXT(V95,"aaa"),COUNTIF(祝日,V95)&gt;0,"祝",TRUE,TEXT(V95,"aaa"))</f>
        <v/>
      </c>
      <c r="W96" s="187" t="str" cm="1">
        <f t="array" ref="W96">_xlfn.IFS(W95="","",COUNTIF(休み,W95)&gt;0,"休",OR(WEEKDAY(W95)=1,WEEKDAY(W95)=7),TEXT(W95,"aaa"),COUNTIF(祝日,W95)&gt;0,"祝",TRUE,TEXT(W95,"aaa"))</f>
        <v/>
      </c>
      <c r="X96" s="187" t="str" cm="1">
        <f t="array" ref="X96">_xlfn.IFS(X95="","",COUNTIF(休み,X95)&gt;0,"休",OR(WEEKDAY(X95)=1,WEEKDAY(X95)=7),TEXT(X95,"aaa"),COUNTIF(祝日,X95)&gt;0,"祝",TRUE,TEXT(X95,"aaa"))</f>
        <v/>
      </c>
      <c r="Y96" s="187" t="str" cm="1">
        <f t="array" ref="Y96">_xlfn.IFS(Y95="","",COUNTIF(休み,Y95)&gt;0,"休",OR(WEEKDAY(Y95)=1,WEEKDAY(Y95)=7),TEXT(Y95,"aaa"),COUNTIF(祝日,Y95)&gt;0,"祝",TRUE,TEXT(Y95,"aaa"))</f>
        <v/>
      </c>
      <c r="Z96" s="187" t="str" cm="1">
        <f t="array" ref="Z96">_xlfn.IFS(Z95="","",COUNTIF(休み,Z95)&gt;0,"休",OR(WEEKDAY(Z95)=1,WEEKDAY(Z95)=7),TEXT(Z95,"aaa"),COUNTIF(祝日,Z95)&gt;0,"祝",TRUE,TEXT(Z95,"aaa"))</f>
        <v/>
      </c>
      <c r="AA96" s="187" t="str" cm="1">
        <f t="array" ref="AA96">_xlfn.IFS(AA95="","",COUNTIF(休み,AA95)&gt;0,"休",OR(WEEKDAY(AA95)=1,WEEKDAY(AA95)=7),TEXT(AA95,"aaa"),COUNTIF(祝日,AA95)&gt;0,"祝",TRUE,TEXT(AA95,"aaa"))</f>
        <v/>
      </c>
      <c r="AB96" s="187" t="str" cm="1">
        <f t="array" ref="AB96">_xlfn.IFS(AB95="","",COUNTIF(休み,AB95)&gt;0,"休",OR(WEEKDAY(AB95)=1,WEEKDAY(AB95)=7),TEXT(AB95,"aaa"),COUNTIF(祝日,AB95)&gt;0,"祝",TRUE,TEXT(AB95,"aaa"))</f>
        <v/>
      </c>
      <c r="AC96" s="187" t="str" cm="1">
        <f t="array" ref="AC96">_xlfn.IFS(AC95="","",COUNTIF(休み,AC95)&gt;0,"休",OR(WEEKDAY(AC95)=1,WEEKDAY(AC95)=7),TEXT(AC95,"aaa"),COUNTIF(祝日,AC95)&gt;0,"祝",TRUE,TEXT(AC95,"aaa"))</f>
        <v/>
      </c>
      <c r="AD96" s="187" t="str" cm="1">
        <f t="array" ref="AD96">_xlfn.IFS(AD95="","",COUNTIF(休み,AD95)&gt;0,"休",OR(WEEKDAY(AD95)=1,WEEKDAY(AD95)=7),TEXT(AD95,"aaa"),COUNTIF(祝日,AD95)&gt;0,"祝",TRUE,TEXT(AD95,"aaa"))</f>
        <v/>
      </c>
      <c r="AE96" s="187" t="str" cm="1">
        <f t="array" ref="AE96">_xlfn.IFS(AE95="","",COUNTIF(休み,AE95)&gt;0,"休",OR(WEEKDAY(AE95)=1,WEEKDAY(AE95)=7),TEXT(AE95,"aaa"),COUNTIF(祝日,AE95)&gt;0,"祝",TRUE,TEXT(AE95,"aaa"))</f>
        <v/>
      </c>
      <c r="AF96" s="187" t="str" cm="1">
        <f t="array" ref="AF96">_xlfn.IFS(AF95="","",COUNTIF(休み,AF95)&gt;0,"休",OR(WEEKDAY(AF95)=1,WEEKDAY(AF95)=7),TEXT(AF95,"aaa"),COUNTIF(祝日,AF95)&gt;0,"祝",TRUE,TEXT(AF95,"aaa"))</f>
        <v/>
      </c>
      <c r="AG96" s="187" t="str" cm="1">
        <f t="array" ref="AG96">_xlfn.IFS(AG95="","",COUNTIF(休み,AG95)&gt;0,"休",OR(WEEKDAY(AG95)=1,WEEKDAY(AG95)=7),TEXT(AG95,"aaa"),COUNTIF(祝日,AG95)&gt;0,"祝",TRUE,TEXT(AG95,"aaa"))</f>
        <v/>
      </c>
      <c r="AH96" s="709"/>
      <c r="AI96" s="710"/>
      <c r="AJ96" s="710"/>
      <c r="AK96" s="711"/>
      <c r="AL96" s="695"/>
      <c r="AM96" s="697"/>
      <c r="AN96" s="700"/>
      <c r="AO96" s="700"/>
      <c r="AP96" s="713"/>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188"/>
    </row>
    <row r="97" spans="2:69" s="192" customFormat="1" ht="60" customHeight="1">
      <c r="B97" s="271" t="str">
        <f>IF(C94="","","行事")</f>
        <v/>
      </c>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90"/>
      <c r="AH97" s="709"/>
      <c r="AI97" s="710"/>
      <c r="AJ97" s="710"/>
      <c r="AK97" s="711"/>
      <c r="AL97" s="695"/>
      <c r="AM97" s="698"/>
      <c r="AN97" s="701"/>
      <c r="AO97" s="701"/>
      <c r="AP97" s="714"/>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191"/>
    </row>
    <row r="98" spans="2:69" s="195" customFormat="1" ht="15" customHeight="1">
      <c r="B98" s="184" t="str">
        <f>IF(C94="","","計画")</f>
        <v/>
      </c>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84" t="str">
        <f>IF(C94="","",COUNTIF(C98:AG98,"○"))</f>
        <v/>
      </c>
      <c r="AI98" s="193" t="str">
        <f>IF(C94="","",31-COUNTIF(C96:AG96,"")-COUNTIF(C96:AG96,"休")-COUNTIF(C98:AH98,"/"))</f>
        <v/>
      </c>
      <c r="AJ98" s="194" t="str">
        <f>IF(C94="","",IFERROR(AH98/AI98,""))</f>
        <v/>
      </c>
      <c r="AK98" s="295" t="str" cm="1">
        <f t="array" ref="AK98">_xlfn.IFS(OR(C94="",AI98=0),"",
      COUNTIFS(C96:AG96,"日",C98:AG98,"")+COUNTIFS(C96:AG96,"日",C98:AG98,"○")+COUNTIFS(C96:AG96,"土",C98:AG98,"")+COUNTIFS(C96:AG96,"土",C98:AG98,"○")&lt;=COUNTIF(C98:AG98,"○"),"○",
        AH98/AI98&gt;=2/7,"○",
         TRUE,"NG")</f>
        <v/>
      </c>
      <c r="AM98" s="184" t="str">
        <f>IF(C94="","",AM91+AH98)</f>
        <v/>
      </c>
      <c r="AN98" s="193" t="str">
        <f>IF(C94="","",AN91+AI98)</f>
        <v/>
      </c>
      <c r="AO98" s="194" t="str">
        <f>IFERROR(AM98/AN98,"")</f>
        <v/>
      </c>
      <c r="AP98" s="301" t="str">
        <f>IF(C94="","",IF(C101="",IF(AM98/AN98&gt;=2/7,"OK","NG"),"-"))</f>
        <v/>
      </c>
      <c r="AQ98" s="297"/>
      <c r="AR98" s="297"/>
      <c r="AS98" s="297"/>
      <c r="AT98" s="297"/>
      <c r="AU98" s="297"/>
      <c r="AV98" s="297"/>
      <c r="AW98" s="297"/>
      <c r="AX98" s="297"/>
      <c r="AY98" s="297"/>
      <c r="AZ98" s="297"/>
      <c r="BA98" s="297"/>
      <c r="BB98" s="297"/>
      <c r="BC98" s="297"/>
      <c r="BD98" s="297"/>
      <c r="BE98" s="297"/>
      <c r="BF98" s="297"/>
      <c r="BG98" s="297"/>
      <c r="BH98" s="297"/>
      <c r="BI98" s="297"/>
      <c r="BJ98" s="297"/>
      <c r="BK98" s="297"/>
      <c r="BL98" s="297"/>
      <c r="BM98" s="297"/>
      <c r="BN98" s="297"/>
      <c r="BO98" s="297"/>
      <c r="BP98" s="297"/>
      <c r="BQ98" s="196"/>
    </row>
    <row r="99" spans="2:69" s="195" customFormat="1" ht="15" customHeight="1" thickBot="1">
      <c r="B99" s="197" t="str">
        <f>IF(C94="","","実施")</f>
        <v/>
      </c>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7" t="str">
        <f>IF(C94="","",COUNTIF(C99:AG99,"●"))</f>
        <v/>
      </c>
      <c r="AI99" s="198" t="str">
        <f>IF(C94="","",31-COUNTIF(C96:AG96,"")-COUNTIF(C96:AG96,"休")-COUNTIF(C99:AH99,"/"))</f>
        <v/>
      </c>
      <c r="AJ99" s="199" t="str">
        <f>IF(C94="","",IFERROR(AH99/AI99,""))</f>
        <v/>
      </c>
      <c r="AK99" s="298" t="str" cm="1">
        <f t="array" ref="AK99">_xlfn.IFS(OR(C94="",AI99=0),"",
      COUNTIFS(C96:AG96,"日",C99:AG99,"")+COUNTIFS(C96:AG96,"日",C99:AG99,"●")+COUNTIFS(C96:AG96,"土",C99:AG99,"")+COUNTIFS(C96:AG96,"土",C99:AG99,"●")&lt;=COUNTIF(C99:AG99,"●"),"○",
        AH99/AI99&gt;=2/7,"○",
         TRUE,"NG")</f>
        <v/>
      </c>
      <c r="AM99" s="197" t="str">
        <f>IF(C94="","",AM92+AH99)</f>
        <v/>
      </c>
      <c r="AN99" s="198" t="str">
        <f>IF(C94="","",AN92+AI99)</f>
        <v/>
      </c>
      <c r="AO99" s="199" t="str">
        <f>IFERROR(AM99/AN99,"")</f>
        <v/>
      </c>
      <c r="AP99" s="302" t="str">
        <f>IF(C94="","",IF(C101="",IF(AM99/AN99&gt;=2/7,"OK","NG"),"-"))</f>
        <v/>
      </c>
      <c r="AQ99" s="222"/>
      <c r="AR99" s="222"/>
      <c r="AS99" s="222"/>
      <c r="AT99" s="222"/>
      <c r="AU99" s="222"/>
      <c r="AV99" s="222"/>
      <c r="AW99" s="222"/>
      <c r="AX99" s="222"/>
      <c r="AY99" s="222"/>
      <c r="AZ99" s="222"/>
      <c r="BA99" s="222"/>
      <c r="BB99" s="222"/>
      <c r="BC99" s="222"/>
      <c r="BD99" s="222"/>
      <c r="BE99" s="222"/>
      <c r="BF99" s="222"/>
      <c r="BG99" s="222"/>
      <c r="BH99" s="222"/>
      <c r="BI99" s="222"/>
      <c r="BJ99" s="222"/>
      <c r="BK99" s="222"/>
      <c r="BL99" s="222"/>
      <c r="BM99" s="222"/>
      <c r="BN99" s="222"/>
      <c r="BO99" s="222"/>
      <c r="BP99" s="222"/>
      <c r="BQ99" s="188"/>
    </row>
    <row r="100" spans="2:69" ht="18" customHeight="1" thickBot="1">
      <c r="AP100" s="195"/>
      <c r="AQ100" s="195"/>
      <c r="AR100" s="195"/>
      <c r="AS100" s="195"/>
      <c r="AT100" s="195"/>
      <c r="AU100" s="195"/>
      <c r="AV100" s="195"/>
      <c r="AW100" s="195"/>
      <c r="AX100" s="195"/>
      <c r="AY100" s="195"/>
      <c r="AZ100" s="195"/>
      <c r="BA100" s="195"/>
      <c r="BB100" s="195"/>
      <c r="BC100" s="195"/>
      <c r="BD100" s="195"/>
      <c r="BE100" s="195"/>
      <c r="BF100" s="195"/>
      <c r="BG100" s="195"/>
      <c r="BH100" s="195"/>
      <c r="BI100" s="195"/>
      <c r="BJ100" s="195"/>
      <c r="BK100" s="195"/>
      <c r="BL100" s="195"/>
      <c r="BM100" s="195"/>
      <c r="BN100" s="195"/>
      <c r="BO100" s="195"/>
      <c r="BP100" s="195"/>
      <c r="BQ100" s="200"/>
    </row>
    <row r="101" spans="2:69" ht="16.899999999999999" customHeight="1">
      <c r="B101" s="183" t="str">
        <f>IF(C101="","","月")</f>
        <v/>
      </c>
      <c r="C101" s="689" t="str">
        <f>IFERROR(IF(EOMONTH(C94,0)+1&gt;$L$5,"",EOMONTH(C94,0)+1),"")</f>
        <v/>
      </c>
      <c r="D101" s="690"/>
      <c r="E101" s="690"/>
      <c r="F101" s="690"/>
      <c r="G101" s="690"/>
      <c r="H101" s="690"/>
      <c r="I101" s="690"/>
      <c r="J101" s="690"/>
      <c r="K101" s="690"/>
      <c r="L101" s="690"/>
      <c r="M101" s="690"/>
      <c r="N101" s="690"/>
      <c r="O101" s="690"/>
      <c r="P101" s="690"/>
      <c r="Q101" s="690"/>
      <c r="R101" s="690"/>
      <c r="S101" s="690"/>
      <c r="T101" s="690"/>
      <c r="U101" s="690"/>
      <c r="V101" s="690"/>
      <c r="W101" s="690"/>
      <c r="X101" s="690"/>
      <c r="Y101" s="690"/>
      <c r="Z101" s="690"/>
      <c r="AA101" s="690"/>
      <c r="AB101" s="690"/>
      <c r="AC101" s="690"/>
      <c r="AD101" s="690"/>
      <c r="AE101" s="690"/>
      <c r="AF101" s="690"/>
      <c r="AG101" s="690"/>
      <c r="AH101" s="691" t="str">
        <f>IF(C101="","","月単位")</f>
        <v/>
      </c>
      <c r="AI101" s="692"/>
      <c r="AJ101" s="692"/>
      <c r="AK101" s="693"/>
      <c r="AL101" s="694"/>
      <c r="AM101" s="706" t="str">
        <f>IF(C101="","","累計")</f>
        <v/>
      </c>
      <c r="AN101" s="707"/>
      <c r="AO101" s="707"/>
      <c r="AP101" s="708"/>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293"/>
      <c r="BO101" s="293"/>
      <c r="BP101" s="293"/>
    </row>
    <row r="102" spans="2:69" ht="15" customHeight="1">
      <c r="B102" s="184" t="str">
        <f>IF(C101="","","日")</f>
        <v/>
      </c>
      <c r="C102" s="185" t="str" cm="1">
        <f t="array" ref="C102">_xlfn.IFS($C101="","",
  $C101+COLUMN(C102)-COLUMN($B102)-1&gt;$L$5,"",
   $C101+COLUMN(C102)-COLUMN($B102)-1&gt;=EOMONTH($C101,0)+1,"",
    TRUE,$C101+COLUMN(C102)-COLUMN($B102)-1)</f>
        <v/>
      </c>
      <c r="D102" s="185" t="str" cm="1">
        <f t="array" ref="D102">_xlfn.IFS($C101="","",
  $C101+COLUMN(D102)-COLUMN($B102)-1&gt;$L$5,"",
   $C101+COLUMN(D102)-COLUMN($B102)-1&gt;=EOMONTH($C101,0)+1,"",
    TRUE,$C101+COLUMN(D102)-COLUMN($B102)-1)</f>
        <v/>
      </c>
      <c r="E102" s="185" t="str" cm="1">
        <f t="array" ref="E102">_xlfn.IFS($C101="","",
  $C101+COLUMN(E102)-COLUMN($B102)-1&gt;$L$5,"",
   $C101+COLUMN(E102)-COLUMN($B102)-1&gt;=EOMONTH($C101,0)+1,"",
    TRUE,$C101+COLUMN(E102)-COLUMN($B102)-1)</f>
        <v/>
      </c>
      <c r="F102" s="185" t="str" cm="1">
        <f t="array" ref="F102">_xlfn.IFS($C101="","",
  $C101+COLUMN(F102)-COLUMN($B102)-1&gt;$L$5,"",
   $C101+COLUMN(F102)-COLUMN($B102)-1&gt;=EOMONTH($C101,0)+1,"",
    TRUE,$C101+COLUMN(F102)-COLUMN($B102)-1)</f>
        <v/>
      </c>
      <c r="G102" s="185" t="str" cm="1">
        <f t="array" ref="G102">_xlfn.IFS($C101="","",
  $C101+COLUMN(G102)-COLUMN($B102)-1&gt;$L$5,"",
   $C101+COLUMN(G102)-COLUMN($B102)-1&gt;=EOMONTH($C101,0)+1,"",
    TRUE,$C101+COLUMN(G102)-COLUMN($B102)-1)</f>
        <v/>
      </c>
      <c r="H102" s="185" t="str" cm="1">
        <f t="array" ref="H102">_xlfn.IFS($C101="","",
  $C101+COLUMN(H102)-COLUMN($B102)-1&gt;$L$5,"",
   $C101+COLUMN(H102)-COLUMN($B102)-1&gt;=EOMONTH($C101,0)+1,"",
    TRUE,$C101+COLUMN(H102)-COLUMN($B102)-1)</f>
        <v/>
      </c>
      <c r="I102" s="185" t="str" cm="1">
        <f t="array" ref="I102">_xlfn.IFS($C101="","",
  $C101+COLUMN(I102)-COLUMN($B102)-1&gt;$L$5,"",
   $C101+COLUMN(I102)-COLUMN($B102)-1&gt;=EOMONTH($C101,0)+1,"",
    TRUE,$C101+COLUMN(I102)-COLUMN($B102)-1)</f>
        <v/>
      </c>
      <c r="J102" s="185" t="str" cm="1">
        <f t="array" ref="J102">_xlfn.IFS($C101="","",
  $C101+COLUMN(J102)-COLUMN($B102)-1&gt;$L$5,"",
   $C101+COLUMN(J102)-COLUMN($B102)-1&gt;=EOMONTH($C101,0)+1,"",
    TRUE,$C101+COLUMN(J102)-COLUMN($B102)-1)</f>
        <v/>
      </c>
      <c r="K102" s="185" t="str" cm="1">
        <f t="array" ref="K102">_xlfn.IFS($C101="","",
  $C101+COLUMN(K102)-COLUMN($B102)-1&gt;$L$5,"",
   $C101+COLUMN(K102)-COLUMN($B102)-1&gt;=EOMONTH($C101,0)+1,"",
    TRUE,$C101+COLUMN(K102)-COLUMN($B102)-1)</f>
        <v/>
      </c>
      <c r="L102" s="185" t="str" cm="1">
        <f t="array" ref="L102">_xlfn.IFS($C101="","",
  $C101+COLUMN(L102)-COLUMN($B102)-1&gt;$L$5,"",
   $C101+COLUMN(L102)-COLUMN($B102)-1&gt;=EOMONTH($C101,0)+1,"",
    TRUE,$C101+COLUMN(L102)-COLUMN($B102)-1)</f>
        <v/>
      </c>
      <c r="M102" s="185" t="str" cm="1">
        <f t="array" ref="M102">_xlfn.IFS($C101="","",
  $C101+COLUMN(M102)-COLUMN($B102)-1&gt;$L$5,"",
   $C101+COLUMN(M102)-COLUMN($B102)-1&gt;=EOMONTH($C101,0)+1,"",
    TRUE,$C101+COLUMN(M102)-COLUMN($B102)-1)</f>
        <v/>
      </c>
      <c r="N102" s="185" t="str" cm="1">
        <f t="array" ref="N102">_xlfn.IFS($C101="","",
  $C101+COLUMN(N102)-COLUMN($B102)-1&gt;$L$5,"",
   $C101+COLUMN(N102)-COLUMN($B102)-1&gt;=EOMONTH($C101,0)+1,"",
    TRUE,$C101+COLUMN(N102)-COLUMN($B102)-1)</f>
        <v/>
      </c>
      <c r="O102" s="185" t="str" cm="1">
        <f t="array" ref="O102">_xlfn.IFS($C101="","",
  $C101+COLUMN(O102)-COLUMN($B102)-1&gt;$L$5,"",
   $C101+COLUMN(O102)-COLUMN($B102)-1&gt;=EOMONTH($C101,0)+1,"",
    TRUE,$C101+COLUMN(O102)-COLUMN($B102)-1)</f>
        <v/>
      </c>
      <c r="P102" s="185" t="str" cm="1">
        <f t="array" ref="P102">_xlfn.IFS($C101="","",
  $C101+COLUMN(P102)-COLUMN($B102)-1&gt;$L$5,"",
   $C101+COLUMN(P102)-COLUMN($B102)-1&gt;=EOMONTH($C101,0)+1,"",
    TRUE,$C101+COLUMN(P102)-COLUMN($B102)-1)</f>
        <v/>
      </c>
      <c r="Q102" s="185" t="str" cm="1">
        <f t="array" ref="Q102">_xlfn.IFS($C101="","",
  $C101+COLUMN(Q102)-COLUMN($B102)-1&gt;$L$5,"",
   $C101+COLUMN(Q102)-COLUMN($B102)-1&gt;=EOMONTH($C101,0)+1,"",
    TRUE,$C101+COLUMN(Q102)-COLUMN($B102)-1)</f>
        <v/>
      </c>
      <c r="R102" s="185" t="str" cm="1">
        <f t="array" ref="R102">_xlfn.IFS($C101="","",
  $C101+COLUMN(R102)-COLUMN($B102)-1&gt;$L$5,"",
   $C101+COLUMN(R102)-COLUMN($B102)-1&gt;=EOMONTH($C101,0)+1,"",
    TRUE,$C101+COLUMN(R102)-COLUMN($B102)-1)</f>
        <v/>
      </c>
      <c r="S102" s="185" t="str" cm="1">
        <f t="array" ref="S102">_xlfn.IFS($C101="","",
  $C101+COLUMN(S102)-COLUMN($B102)-1&gt;$L$5,"",
   $C101+COLUMN(S102)-COLUMN($B102)-1&gt;=EOMONTH($C101,0)+1,"",
    TRUE,$C101+COLUMN(S102)-COLUMN($B102)-1)</f>
        <v/>
      </c>
      <c r="T102" s="185" t="str" cm="1">
        <f t="array" ref="T102">_xlfn.IFS($C101="","",
  $C101+COLUMN(T102)-COLUMN($B102)-1&gt;$L$5,"",
   $C101+COLUMN(T102)-COLUMN($B102)-1&gt;=EOMONTH($C101,0)+1,"",
    TRUE,$C101+COLUMN(T102)-COLUMN($B102)-1)</f>
        <v/>
      </c>
      <c r="U102" s="185" t="str" cm="1">
        <f t="array" ref="U102">_xlfn.IFS($C101="","",
  $C101+COLUMN(U102)-COLUMN($B102)-1&gt;$L$5,"",
   $C101+COLUMN(U102)-COLUMN($B102)-1&gt;=EOMONTH($C101,0)+1,"",
    TRUE,$C101+COLUMN(U102)-COLUMN($B102)-1)</f>
        <v/>
      </c>
      <c r="V102" s="185" t="str" cm="1">
        <f t="array" ref="V102">_xlfn.IFS($C101="","",
  $C101+COLUMN(V102)-COLUMN($B102)-1&gt;$L$5,"",
   $C101+COLUMN(V102)-COLUMN($B102)-1&gt;=EOMONTH($C101,0)+1,"",
    TRUE,$C101+COLUMN(V102)-COLUMN($B102)-1)</f>
        <v/>
      </c>
      <c r="W102" s="185" t="str" cm="1">
        <f t="array" ref="W102">_xlfn.IFS($C101="","",
  $C101+COLUMN(W102)-COLUMN($B102)-1&gt;$L$5,"",
   $C101+COLUMN(W102)-COLUMN($B102)-1&gt;=EOMONTH($C101,0)+1,"",
    TRUE,$C101+COLUMN(W102)-COLUMN($B102)-1)</f>
        <v/>
      </c>
      <c r="X102" s="185" t="str" cm="1">
        <f t="array" ref="X102">_xlfn.IFS($C101="","",
  $C101+COLUMN(X102)-COLUMN($B102)-1&gt;$L$5,"",
   $C101+COLUMN(X102)-COLUMN($B102)-1&gt;=EOMONTH($C101,0)+1,"",
    TRUE,$C101+COLUMN(X102)-COLUMN($B102)-1)</f>
        <v/>
      </c>
      <c r="Y102" s="185" t="str" cm="1">
        <f t="array" ref="Y102">_xlfn.IFS($C101="","",
  $C101+COLUMN(Y102)-COLUMN($B102)-1&gt;$L$5,"",
   $C101+COLUMN(Y102)-COLUMN($B102)-1&gt;=EOMONTH($C101,0)+1,"",
    TRUE,$C101+COLUMN(Y102)-COLUMN($B102)-1)</f>
        <v/>
      </c>
      <c r="Z102" s="185" t="str" cm="1">
        <f t="array" ref="Z102">_xlfn.IFS($C101="","",
  $C101+COLUMN(Z102)-COLUMN($B102)-1&gt;$L$5,"",
   $C101+COLUMN(Z102)-COLUMN($B102)-1&gt;=EOMONTH($C101,0)+1,"",
    TRUE,$C101+COLUMN(Z102)-COLUMN($B102)-1)</f>
        <v/>
      </c>
      <c r="AA102" s="185" t="str" cm="1">
        <f t="array" ref="AA102">_xlfn.IFS($C101="","",
  $C101+COLUMN(AA102)-COLUMN($B102)-1&gt;$L$5,"",
   $C101+COLUMN(AA102)-COLUMN($B102)-1&gt;=EOMONTH($C101,0)+1,"",
    TRUE,$C101+COLUMN(AA102)-COLUMN($B102)-1)</f>
        <v/>
      </c>
      <c r="AB102" s="185" t="str" cm="1">
        <f t="array" ref="AB102">_xlfn.IFS($C101="","",
  $C101+COLUMN(AB102)-COLUMN($B102)-1&gt;$L$5,"",
   $C101+COLUMN(AB102)-COLUMN($B102)-1&gt;=EOMONTH($C101,0)+1,"",
    TRUE,$C101+COLUMN(AB102)-COLUMN($B102)-1)</f>
        <v/>
      </c>
      <c r="AC102" s="185" t="str" cm="1">
        <f t="array" ref="AC102">_xlfn.IFS($C101="","",
  $C101+COLUMN(AC102)-COLUMN($B102)-1&gt;$L$5,"",
   $C101+COLUMN(AC102)-COLUMN($B102)-1&gt;=EOMONTH($C101,0)+1,"",
    TRUE,$C101+COLUMN(AC102)-COLUMN($B102)-1)</f>
        <v/>
      </c>
      <c r="AD102" s="185" t="str" cm="1">
        <f t="array" ref="AD102">_xlfn.IFS($C101="","",
  $C101+COLUMN(AD102)-COLUMN($B102)-1&gt;$L$5,"",
   $C101+COLUMN(AD102)-COLUMN($B102)-1&gt;=EOMONTH($C101,0)+1,"",
    TRUE,$C101+COLUMN(AD102)-COLUMN($B102)-1)</f>
        <v/>
      </c>
      <c r="AE102" s="185" t="str" cm="1">
        <f t="array" ref="AE102">_xlfn.IFS($C101="","",
  $C101+COLUMN(AE102)-COLUMN($B102)-1&gt;$L$5,"",
   $C101+COLUMN(AE102)-COLUMN($B102)-1&gt;=EOMONTH($C101,0)+1,"",
    TRUE,$C101+COLUMN(AE102)-COLUMN($B102)-1)</f>
        <v/>
      </c>
      <c r="AF102" s="185" t="str" cm="1">
        <f t="array" ref="AF102">_xlfn.IFS($C101="","",
  $C101+COLUMN(AF102)-COLUMN($B102)-1&gt;$L$5,"",
   $C101+COLUMN(AF102)-COLUMN($B102)-1&gt;=EOMONTH($C101,0)+1,"",
    TRUE,$C101+COLUMN(AF102)-COLUMN($B102)-1)</f>
        <v/>
      </c>
      <c r="AG102" s="186" t="str" cm="1">
        <f t="array" ref="AG102">_xlfn.IFS($C101="","",
  $C101+COLUMN(AG102)-COLUMN($B102)-1&gt;$L$5,"",
   $C101+COLUMN(AG102)-COLUMN($B102)-1&gt;=EOMONTH($C101,0)+1,"",
    TRUE,$C101+COLUMN(AG102)-COLUMN($B102)-1)</f>
        <v/>
      </c>
      <c r="AH102" s="709" t="str">
        <f>IF(C101="","","閉所日数計")</f>
        <v/>
      </c>
      <c r="AI102" s="710" t="str">
        <f>IF(C101="","","対象日数計")</f>
        <v/>
      </c>
      <c r="AJ102" s="710" t="str">
        <f>IF(C101="","","現場閉所率")</f>
        <v/>
      </c>
      <c r="AK102" s="711" t="str">
        <f>IF(C101="","","達成状況")</f>
        <v/>
      </c>
      <c r="AL102" s="695"/>
      <c r="AM102" s="696" t="str">
        <f>IF(C101="","","閉所日数計")</f>
        <v/>
      </c>
      <c r="AN102" s="699" t="str">
        <f>IF(C101="","","対象日数計")</f>
        <v/>
      </c>
      <c r="AO102" s="699" t="str">
        <f>IF(C101="","","現場閉所率")</f>
        <v/>
      </c>
      <c r="AP102" s="712" t="str" cm="1">
        <f t="array" ref="AP102">_xlfn.IFS(C101="","",C108="","達成状況",TRUE,"-")</f>
        <v/>
      </c>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row>
    <row r="103" spans="2:69" ht="15" customHeight="1">
      <c r="B103" s="184" t="str">
        <f>IF(C101="","","曜日")</f>
        <v/>
      </c>
      <c r="C103" s="187" t="str" cm="1">
        <f t="array" ref="C103">_xlfn.IFS(C102="","",COUNTIF(休み,C102)&gt;0,"休",OR(WEEKDAY(C102)=1,WEEKDAY(C102)=7),TEXT(C102,"aaa"),COUNTIF(祝日,C102)&gt;0,"祝",TRUE,TEXT(C102,"aaa"))</f>
        <v/>
      </c>
      <c r="D103" s="187" t="str" cm="1">
        <f t="array" ref="D103">_xlfn.IFS(D102="","",COUNTIF(休み,D102)&gt;0,"休",OR(WEEKDAY(D102)=1,WEEKDAY(D102)=7),TEXT(D102,"aaa"),COUNTIF(祝日,D102)&gt;0,"祝",TRUE,TEXT(D102,"aaa"))</f>
        <v/>
      </c>
      <c r="E103" s="187" t="str" cm="1">
        <f t="array" ref="E103">_xlfn.IFS(E102="","",COUNTIF(休み,E102)&gt;0,"休",OR(WEEKDAY(E102)=1,WEEKDAY(E102)=7),TEXT(E102,"aaa"),COUNTIF(祝日,E102)&gt;0,"祝",TRUE,TEXT(E102,"aaa"))</f>
        <v/>
      </c>
      <c r="F103" s="187" t="str" cm="1">
        <f t="array" ref="F103">_xlfn.IFS(F102="","",COUNTIF(休み,F102)&gt;0,"休",OR(WEEKDAY(F102)=1,WEEKDAY(F102)=7),TEXT(F102,"aaa"),COUNTIF(祝日,F102)&gt;0,"祝",TRUE,TEXT(F102,"aaa"))</f>
        <v/>
      </c>
      <c r="G103" s="187" t="str" cm="1">
        <f t="array" ref="G103">_xlfn.IFS(G102="","",COUNTIF(休み,G102)&gt;0,"休",OR(WEEKDAY(G102)=1,WEEKDAY(G102)=7),TEXT(G102,"aaa"),COUNTIF(祝日,G102)&gt;0,"祝",TRUE,TEXT(G102,"aaa"))</f>
        <v/>
      </c>
      <c r="H103" s="187" t="str" cm="1">
        <f t="array" ref="H103">_xlfn.IFS(H102="","",COUNTIF(休み,H102)&gt;0,"休",OR(WEEKDAY(H102)=1,WEEKDAY(H102)=7),TEXT(H102,"aaa"),COUNTIF(祝日,H102)&gt;0,"祝",TRUE,TEXT(H102,"aaa"))</f>
        <v/>
      </c>
      <c r="I103" s="187" t="str" cm="1">
        <f t="array" ref="I103">_xlfn.IFS(I102="","",COUNTIF(休み,I102)&gt;0,"休",OR(WEEKDAY(I102)=1,WEEKDAY(I102)=7),TEXT(I102,"aaa"),COUNTIF(祝日,I102)&gt;0,"祝",TRUE,TEXT(I102,"aaa"))</f>
        <v/>
      </c>
      <c r="J103" s="187" t="str" cm="1">
        <f t="array" ref="J103">_xlfn.IFS(J102="","",COUNTIF(休み,J102)&gt;0,"休",OR(WEEKDAY(J102)=1,WEEKDAY(J102)=7),TEXT(J102,"aaa"),COUNTIF(祝日,J102)&gt;0,"祝",TRUE,TEXT(J102,"aaa"))</f>
        <v/>
      </c>
      <c r="K103" s="187" t="str" cm="1">
        <f t="array" ref="K103">_xlfn.IFS(K102="","",COUNTIF(休み,K102)&gt;0,"休",OR(WEEKDAY(K102)=1,WEEKDAY(K102)=7),TEXT(K102,"aaa"),COUNTIF(祝日,K102)&gt;0,"祝",TRUE,TEXT(K102,"aaa"))</f>
        <v/>
      </c>
      <c r="L103" s="187" t="str" cm="1">
        <f t="array" ref="L103">_xlfn.IFS(L102="","",COUNTIF(休み,L102)&gt;0,"休",OR(WEEKDAY(L102)=1,WEEKDAY(L102)=7),TEXT(L102,"aaa"),COUNTIF(祝日,L102)&gt;0,"祝",TRUE,TEXT(L102,"aaa"))</f>
        <v/>
      </c>
      <c r="M103" s="187" t="str" cm="1">
        <f t="array" ref="M103">_xlfn.IFS(M102="","",COUNTIF(休み,M102)&gt;0,"休",OR(WEEKDAY(M102)=1,WEEKDAY(M102)=7),TEXT(M102,"aaa"),COUNTIF(祝日,M102)&gt;0,"祝",TRUE,TEXT(M102,"aaa"))</f>
        <v/>
      </c>
      <c r="N103" s="187" t="str" cm="1">
        <f t="array" ref="N103">_xlfn.IFS(N102="","",COUNTIF(休み,N102)&gt;0,"休",OR(WEEKDAY(N102)=1,WEEKDAY(N102)=7),TEXT(N102,"aaa"),COUNTIF(祝日,N102)&gt;0,"祝",TRUE,TEXT(N102,"aaa"))</f>
        <v/>
      </c>
      <c r="O103" s="187" t="str" cm="1">
        <f t="array" ref="O103">_xlfn.IFS(O102="","",COUNTIF(休み,O102)&gt;0,"休",OR(WEEKDAY(O102)=1,WEEKDAY(O102)=7),TEXT(O102,"aaa"),COUNTIF(祝日,O102)&gt;0,"祝",TRUE,TEXT(O102,"aaa"))</f>
        <v/>
      </c>
      <c r="P103" s="187" t="str" cm="1">
        <f t="array" ref="P103">_xlfn.IFS(P102="","",COUNTIF(休み,P102)&gt;0,"休",OR(WEEKDAY(P102)=1,WEEKDAY(P102)=7),TEXT(P102,"aaa"),COUNTIF(祝日,P102)&gt;0,"祝",TRUE,TEXT(P102,"aaa"))</f>
        <v/>
      </c>
      <c r="Q103" s="187" t="str" cm="1">
        <f t="array" ref="Q103">_xlfn.IFS(Q102="","",COUNTIF(休み,Q102)&gt;0,"休",OR(WEEKDAY(Q102)=1,WEEKDAY(Q102)=7),TEXT(Q102,"aaa"),COUNTIF(祝日,Q102)&gt;0,"祝",TRUE,TEXT(Q102,"aaa"))</f>
        <v/>
      </c>
      <c r="R103" s="187" t="str" cm="1">
        <f t="array" ref="R103">_xlfn.IFS(R102="","",COUNTIF(休み,R102)&gt;0,"休",OR(WEEKDAY(R102)=1,WEEKDAY(R102)=7),TEXT(R102,"aaa"),COUNTIF(祝日,R102)&gt;0,"祝",TRUE,TEXT(R102,"aaa"))</f>
        <v/>
      </c>
      <c r="S103" s="187" t="str" cm="1">
        <f t="array" ref="S103">_xlfn.IFS(S102="","",COUNTIF(休み,S102)&gt;0,"休",OR(WEEKDAY(S102)=1,WEEKDAY(S102)=7),TEXT(S102,"aaa"),COUNTIF(祝日,S102)&gt;0,"祝",TRUE,TEXT(S102,"aaa"))</f>
        <v/>
      </c>
      <c r="T103" s="187" t="str" cm="1">
        <f t="array" ref="T103">_xlfn.IFS(T102="","",COUNTIF(休み,T102)&gt;0,"休",OR(WEEKDAY(T102)=1,WEEKDAY(T102)=7),TEXT(T102,"aaa"),COUNTIF(祝日,T102)&gt;0,"祝",TRUE,TEXT(T102,"aaa"))</f>
        <v/>
      </c>
      <c r="U103" s="187" t="str" cm="1">
        <f t="array" ref="U103">_xlfn.IFS(U102="","",COUNTIF(休み,U102)&gt;0,"休",OR(WEEKDAY(U102)=1,WEEKDAY(U102)=7),TEXT(U102,"aaa"),COUNTIF(祝日,U102)&gt;0,"祝",TRUE,TEXT(U102,"aaa"))</f>
        <v/>
      </c>
      <c r="V103" s="187" t="str" cm="1">
        <f t="array" ref="V103">_xlfn.IFS(V102="","",COUNTIF(休み,V102)&gt;0,"休",OR(WEEKDAY(V102)=1,WEEKDAY(V102)=7),TEXT(V102,"aaa"),COUNTIF(祝日,V102)&gt;0,"祝",TRUE,TEXT(V102,"aaa"))</f>
        <v/>
      </c>
      <c r="W103" s="187" t="str" cm="1">
        <f t="array" ref="W103">_xlfn.IFS(W102="","",COUNTIF(休み,W102)&gt;0,"休",OR(WEEKDAY(W102)=1,WEEKDAY(W102)=7),TEXT(W102,"aaa"),COUNTIF(祝日,W102)&gt;0,"祝",TRUE,TEXT(W102,"aaa"))</f>
        <v/>
      </c>
      <c r="X103" s="187" t="str" cm="1">
        <f t="array" ref="X103">_xlfn.IFS(X102="","",COUNTIF(休み,X102)&gt;0,"休",OR(WEEKDAY(X102)=1,WEEKDAY(X102)=7),TEXT(X102,"aaa"),COUNTIF(祝日,X102)&gt;0,"祝",TRUE,TEXT(X102,"aaa"))</f>
        <v/>
      </c>
      <c r="Y103" s="187" t="str" cm="1">
        <f t="array" ref="Y103">_xlfn.IFS(Y102="","",COUNTIF(休み,Y102)&gt;0,"休",OR(WEEKDAY(Y102)=1,WEEKDAY(Y102)=7),TEXT(Y102,"aaa"),COUNTIF(祝日,Y102)&gt;0,"祝",TRUE,TEXT(Y102,"aaa"))</f>
        <v/>
      </c>
      <c r="Z103" s="187" t="str" cm="1">
        <f t="array" ref="Z103">_xlfn.IFS(Z102="","",COUNTIF(休み,Z102)&gt;0,"休",OR(WEEKDAY(Z102)=1,WEEKDAY(Z102)=7),TEXT(Z102,"aaa"),COUNTIF(祝日,Z102)&gt;0,"祝",TRUE,TEXT(Z102,"aaa"))</f>
        <v/>
      </c>
      <c r="AA103" s="187" t="str" cm="1">
        <f t="array" ref="AA103">_xlfn.IFS(AA102="","",COUNTIF(休み,AA102)&gt;0,"休",OR(WEEKDAY(AA102)=1,WEEKDAY(AA102)=7),TEXT(AA102,"aaa"),COUNTIF(祝日,AA102)&gt;0,"祝",TRUE,TEXT(AA102,"aaa"))</f>
        <v/>
      </c>
      <c r="AB103" s="187" t="str" cm="1">
        <f t="array" ref="AB103">_xlfn.IFS(AB102="","",COUNTIF(休み,AB102)&gt;0,"休",OR(WEEKDAY(AB102)=1,WEEKDAY(AB102)=7),TEXT(AB102,"aaa"),COUNTIF(祝日,AB102)&gt;0,"祝",TRUE,TEXT(AB102,"aaa"))</f>
        <v/>
      </c>
      <c r="AC103" s="187" t="str" cm="1">
        <f t="array" ref="AC103">_xlfn.IFS(AC102="","",COUNTIF(休み,AC102)&gt;0,"休",OR(WEEKDAY(AC102)=1,WEEKDAY(AC102)=7),TEXT(AC102,"aaa"),COUNTIF(祝日,AC102)&gt;0,"祝",TRUE,TEXT(AC102,"aaa"))</f>
        <v/>
      </c>
      <c r="AD103" s="187" t="str" cm="1">
        <f t="array" ref="AD103">_xlfn.IFS(AD102="","",COUNTIF(休み,AD102)&gt;0,"休",OR(WEEKDAY(AD102)=1,WEEKDAY(AD102)=7),TEXT(AD102,"aaa"),COUNTIF(祝日,AD102)&gt;0,"祝",TRUE,TEXT(AD102,"aaa"))</f>
        <v/>
      </c>
      <c r="AE103" s="187" t="str" cm="1">
        <f t="array" ref="AE103">_xlfn.IFS(AE102="","",COUNTIF(休み,AE102)&gt;0,"休",OR(WEEKDAY(AE102)=1,WEEKDAY(AE102)=7),TEXT(AE102,"aaa"),COUNTIF(祝日,AE102)&gt;0,"祝",TRUE,TEXT(AE102,"aaa"))</f>
        <v/>
      </c>
      <c r="AF103" s="187" t="str" cm="1">
        <f t="array" ref="AF103">_xlfn.IFS(AF102="","",COUNTIF(休み,AF102)&gt;0,"休",OR(WEEKDAY(AF102)=1,WEEKDAY(AF102)=7),TEXT(AF102,"aaa"),COUNTIF(祝日,AF102)&gt;0,"祝",TRUE,TEXT(AF102,"aaa"))</f>
        <v/>
      </c>
      <c r="AG103" s="187" t="str" cm="1">
        <f t="array" ref="AG103">_xlfn.IFS(AG102="","",COUNTIF(休み,AG102)&gt;0,"休",OR(WEEKDAY(AG102)=1,WEEKDAY(AG102)=7),TEXT(AG102,"aaa"),COUNTIF(祝日,AG102)&gt;0,"祝",TRUE,TEXT(AG102,"aaa"))</f>
        <v/>
      </c>
      <c r="AH103" s="709"/>
      <c r="AI103" s="710"/>
      <c r="AJ103" s="710"/>
      <c r="AK103" s="711"/>
      <c r="AL103" s="695"/>
      <c r="AM103" s="697"/>
      <c r="AN103" s="700"/>
      <c r="AO103" s="700"/>
      <c r="AP103" s="713"/>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188"/>
    </row>
    <row r="104" spans="2:69" s="192" customFormat="1" ht="60" customHeight="1">
      <c r="B104" s="271" t="str">
        <f>IF(C101="","","行事")</f>
        <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90"/>
      <c r="AH104" s="709"/>
      <c r="AI104" s="710"/>
      <c r="AJ104" s="710"/>
      <c r="AK104" s="711"/>
      <c r="AL104" s="695"/>
      <c r="AM104" s="698"/>
      <c r="AN104" s="701"/>
      <c r="AO104" s="701"/>
      <c r="AP104" s="714"/>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191"/>
    </row>
    <row r="105" spans="2:69" s="195" customFormat="1" ht="15" customHeight="1">
      <c r="B105" s="184" t="str">
        <f>IF(C101="","","計画")</f>
        <v/>
      </c>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84" t="str">
        <f>IF(C101="","",COUNTIF(C105:AG105,"○"))</f>
        <v/>
      </c>
      <c r="AI105" s="193" t="str">
        <f>IF(C101="","",31-COUNTIF(C103:AG103,"")-COUNTIF(C103:AG103,"休")-COUNTIF(C105:AH105,"/"))</f>
        <v/>
      </c>
      <c r="AJ105" s="194" t="str">
        <f>IF(C101="","",IFERROR(AH105/AI105,""))</f>
        <v/>
      </c>
      <c r="AK105" s="295" t="str" cm="1">
        <f t="array" ref="AK105">_xlfn.IFS(OR(C101="",AI105=0),"",
      COUNTIFS(C103:AG103,"日",C105:AG105,"")+COUNTIFS(C103:AG103,"日",C105:AG105,"○")+COUNTIFS(C103:AG103,"土",C105:AG105,"")+COUNTIFS(C103:AG103,"土",C105:AG105,"○")&lt;=COUNTIF(C105:AG105,"○"),"○",
        AH105/AI105&gt;=2/7,"○",
         TRUE,"NG")</f>
        <v/>
      </c>
      <c r="AM105" s="184" t="str">
        <f>IF(C101="","",AM98+AH105)</f>
        <v/>
      </c>
      <c r="AN105" s="193" t="str">
        <f>IF(C101="","",AN98+AI105)</f>
        <v/>
      </c>
      <c r="AO105" s="194" t="str">
        <f>IFERROR(AM105/AN105,"")</f>
        <v/>
      </c>
      <c r="AP105" s="301" t="str">
        <f>IF(C101="","",IF(C108="",IF(AM105/AN105&gt;=2/7,"OK","NG"),"-"))</f>
        <v/>
      </c>
      <c r="AQ105" s="297"/>
      <c r="AR105" s="297"/>
      <c r="AS105" s="297"/>
      <c r="AT105" s="297"/>
      <c r="AU105" s="297"/>
      <c r="AV105" s="297"/>
      <c r="AW105" s="297"/>
      <c r="AX105" s="297"/>
      <c r="AY105" s="297"/>
      <c r="AZ105" s="297"/>
      <c r="BA105" s="297"/>
      <c r="BB105" s="297"/>
      <c r="BC105" s="297"/>
      <c r="BD105" s="297"/>
      <c r="BE105" s="297"/>
      <c r="BF105" s="297"/>
      <c r="BG105" s="297"/>
      <c r="BH105" s="297"/>
      <c r="BI105" s="297"/>
      <c r="BJ105" s="297"/>
      <c r="BK105" s="297"/>
      <c r="BL105" s="297"/>
      <c r="BM105" s="297"/>
      <c r="BN105" s="297"/>
      <c r="BO105" s="297"/>
      <c r="BP105" s="297"/>
      <c r="BQ105" s="196"/>
    </row>
    <row r="106" spans="2:69" s="195" customFormat="1" ht="15" customHeight="1" thickBot="1">
      <c r="B106" s="197" t="str">
        <f>IF(C101="","","実施")</f>
        <v/>
      </c>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7" t="str">
        <f>IF(C101="","",COUNTIF(C106:AG106,"●"))</f>
        <v/>
      </c>
      <c r="AI106" s="198" t="str">
        <f>IF(C101="","",31-COUNTIF(C103:AG103,"")-COUNTIF(C103:AG103,"休")-COUNTIF(C106:AH106,"/"))</f>
        <v/>
      </c>
      <c r="AJ106" s="199" t="str">
        <f>IF(C101="","",IFERROR(AH106/AI106,""))</f>
        <v/>
      </c>
      <c r="AK106" s="298" t="str" cm="1">
        <f t="array" ref="AK106">_xlfn.IFS(OR(C101="",AI106=0),"",
      COUNTIFS(C103:AG103,"日",C106:AG106,"")+COUNTIFS(C103:AG103,"日",C106:AG106,"●")+COUNTIFS(C103:AG103,"土",C106:AG106,"")+COUNTIFS(C103:AG103,"土",C106:AG106,"●")&lt;=COUNTIF(C106:AG106,"●"),"○",
        AH106/AI106&gt;=2/7,"○",
         TRUE,"NG")</f>
        <v/>
      </c>
      <c r="AM106" s="197" t="str">
        <f>IF(C101="","",AM99+AH106)</f>
        <v/>
      </c>
      <c r="AN106" s="198" t="str">
        <f>IF(C101="","",AN99+AI106)</f>
        <v/>
      </c>
      <c r="AO106" s="199" t="str">
        <f>IFERROR(AM106/AN106,"")</f>
        <v/>
      </c>
      <c r="AP106" s="302" t="str">
        <f>IF(C101="","",IF(C108="",IF(AM106/AN106&gt;=2/7,"OK","NG"),"-"))</f>
        <v/>
      </c>
      <c r="AQ106" s="222"/>
      <c r="AR106" s="222"/>
      <c r="AS106" s="222"/>
      <c r="AT106" s="222"/>
      <c r="AU106" s="222"/>
      <c r="AV106" s="222"/>
      <c r="AW106" s="222"/>
      <c r="AX106" s="222"/>
      <c r="AY106" s="222"/>
      <c r="AZ106" s="222"/>
      <c r="BA106" s="222"/>
      <c r="BB106" s="222"/>
      <c r="BC106" s="222"/>
      <c r="BD106" s="222"/>
      <c r="BE106" s="222"/>
      <c r="BF106" s="222"/>
      <c r="BG106" s="222"/>
      <c r="BH106" s="222"/>
      <c r="BI106" s="222"/>
      <c r="BJ106" s="222"/>
      <c r="BK106" s="222"/>
      <c r="BL106" s="222"/>
      <c r="BM106" s="222"/>
      <c r="BN106" s="222"/>
      <c r="BO106" s="222"/>
      <c r="BP106" s="222"/>
      <c r="BQ106" s="188"/>
    </row>
    <row r="107" spans="2:69" ht="18" customHeight="1" thickBot="1">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200"/>
    </row>
    <row r="108" spans="2:69" ht="16.899999999999999" customHeight="1">
      <c r="B108" s="183" t="str">
        <f>IF(C108="","","月")</f>
        <v/>
      </c>
      <c r="C108" s="689" t="str">
        <f>IFERROR(IF(EOMONTH(C101,0)+1&gt;$L$5,"",EOMONTH(C101,0)+1),"")</f>
        <v/>
      </c>
      <c r="D108" s="690"/>
      <c r="E108" s="690"/>
      <c r="F108" s="690"/>
      <c r="G108" s="690"/>
      <c r="H108" s="690"/>
      <c r="I108" s="690"/>
      <c r="J108" s="690"/>
      <c r="K108" s="690"/>
      <c r="L108" s="690"/>
      <c r="M108" s="690"/>
      <c r="N108" s="690"/>
      <c r="O108" s="690"/>
      <c r="P108" s="690"/>
      <c r="Q108" s="690"/>
      <c r="R108" s="690"/>
      <c r="S108" s="690"/>
      <c r="T108" s="690"/>
      <c r="U108" s="690"/>
      <c r="V108" s="690"/>
      <c r="W108" s="690"/>
      <c r="X108" s="690"/>
      <c r="Y108" s="690"/>
      <c r="Z108" s="690"/>
      <c r="AA108" s="690"/>
      <c r="AB108" s="690"/>
      <c r="AC108" s="690"/>
      <c r="AD108" s="690"/>
      <c r="AE108" s="690"/>
      <c r="AF108" s="690"/>
      <c r="AG108" s="690"/>
      <c r="AH108" s="691" t="str">
        <f>IF(C108="","","月単位")</f>
        <v/>
      </c>
      <c r="AI108" s="692"/>
      <c r="AJ108" s="692"/>
      <c r="AK108" s="693"/>
      <c r="AL108" s="694"/>
      <c r="AM108" s="706" t="str">
        <f>IF(C108="","","累計")</f>
        <v/>
      </c>
      <c r="AN108" s="707"/>
      <c r="AO108" s="707"/>
      <c r="AP108" s="708"/>
      <c r="AQ108" s="293"/>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c r="BM108" s="293"/>
      <c r="BN108" s="293"/>
      <c r="BO108" s="293"/>
      <c r="BP108" s="293"/>
    </row>
    <row r="109" spans="2:69" ht="15" customHeight="1">
      <c r="B109" s="184" t="str">
        <f>IF(C108="","","日")</f>
        <v/>
      </c>
      <c r="C109" s="185" t="str" cm="1">
        <f t="array" ref="C109">_xlfn.IFS($C108="","",
  $C108+COLUMN(C109)-COLUMN($B109)-1&gt;$L$5,"",
   $C108+COLUMN(C109)-COLUMN($B109)-1&gt;=EOMONTH($C108,0)+1,"",
    TRUE,$C108+COLUMN(C109)-COLUMN($B109)-1)</f>
        <v/>
      </c>
      <c r="D109" s="185" t="str" cm="1">
        <f t="array" ref="D109">_xlfn.IFS($C108="","",
  $C108+COLUMN(D109)-COLUMN($B109)-1&gt;$L$5,"",
   $C108+COLUMN(D109)-COLUMN($B109)-1&gt;=EOMONTH($C108,0)+1,"",
    TRUE,$C108+COLUMN(D109)-COLUMN($B109)-1)</f>
        <v/>
      </c>
      <c r="E109" s="185" t="str" cm="1">
        <f t="array" ref="E109">_xlfn.IFS($C108="","",
  $C108+COLUMN(E109)-COLUMN($B109)-1&gt;$L$5,"",
   $C108+COLUMN(E109)-COLUMN($B109)-1&gt;=EOMONTH($C108,0)+1,"",
    TRUE,$C108+COLUMN(E109)-COLUMN($B109)-1)</f>
        <v/>
      </c>
      <c r="F109" s="185" t="str" cm="1">
        <f t="array" ref="F109">_xlfn.IFS($C108="","",
  $C108+COLUMN(F109)-COLUMN($B109)-1&gt;$L$5,"",
   $C108+COLUMN(F109)-COLUMN($B109)-1&gt;=EOMONTH($C108,0)+1,"",
    TRUE,$C108+COLUMN(F109)-COLUMN($B109)-1)</f>
        <v/>
      </c>
      <c r="G109" s="185" t="str" cm="1">
        <f t="array" ref="G109">_xlfn.IFS($C108="","",
  $C108+COLUMN(G109)-COLUMN($B109)-1&gt;$L$5,"",
   $C108+COLUMN(G109)-COLUMN($B109)-1&gt;=EOMONTH($C108,0)+1,"",
    TRUE,$C108+COLUMN(G109)-COLUMN($B109)-1)</f>
        <v/>
      </c>
      <c r="H109" s="185" t="str" cm="1">
        <f t="array" ref="H109">_xlfn.IFS($C108="","",
  $C108+COLUMN(H109)-COLUMN($B109)-1&gt;$L$5,"",
   $C108+COLUMN(H109)-COLUMN($B109)-1&gt;=EOMONTH($C108,0)+1,"",
    TRUE,$C108+COLUMN(H109)-COLUMN($B109)-1)</f>
        <v/>
      </c>
      <c r="I109" s="185" t="str" cm="1">
        <f t="array" ref="I109">_xlfn.IFS($C108="","",
  $C108+COLUMN(I109)-COLUMN($B109)-1&gt;$L$5,"",
   $C108+COLUMN(I109)-COLUMN($B109)-1&gt;=EOMONTH($C108,0)+1,"",
    TRUE,$C108+COLUMN(I109)-COLUMN($B109)-1)</f>
        <v/>
      </c>
      <c r="J109" s="185" t="str" cm="1">
        <f t="array" ref="J109">_xlfn.IFS($C108="","",
  $C108+COLUMN(J109)-COLUMN($B109)-1&gt;$L$5,"",
   $C108+COLUMN(J109)-COLUMN($B109)-1&gt;=EOMONTH($C108,0)+1,"",
    TRUE,$C108+COLUMN(J109)-COLUMN($B109)-1)</f>
        <v/>
      </c>
      <c r="K109" s="185" t="str" cm="1">
        <f t="array" ref="K109">_xlfn.IFS($C108="","",
  $C108+COLUMN(K109)-COLUMN($B109)-1&gt;$L$5,"",
   $C108+COLUMN(K109)-COLUMN($B109)-1&gt;=EOMONTH($C108,0)+1,"",
    TRUE,$C108+COLUMN(K109)-COLUMN($B109)-1)</f>
        <v/>
      </c>
      <c r="L109" s="185" t="str" cm="1">
        <f t="array" ref="L109">_xlfn.IFS($C108="","",
  $C108+COLUMN(L109)-COLUMN($B109)-1&gt;$L$5,"",
   $C108+COLUMN(L109)-COLUMN($B109)-1&gt;=EOMONTH($C108,0)+1,"",
    TRUE,$C108+COLUMN(L109)-COLUMN($B109)-1)</f>
        <v/>
      </c>
      <c r="M109" s="185" t="str" cm="1">
        <f t="array" ref="M109">_xlfn.IFS($C108="","",
  $C108+COLUMN(M109)-COLUMN($B109)-1&gt;$L$5,"",
   $C108+COLUMN(M109)-COLUMN($B109)-1&gt;=EOMONTH($C108,0)+1,"",
    TRUE,$C108+COLUMN(M109)-COLUMN($B109)-1)</f>
        <v/>
      </c>
      <c r="N109" s="185" t="str" cm="1">
        <f t="array" ref="N109">_xlfn.IFS($C108="","",
  $C108+COLUMN(N109)-COLUMN($B109)-1&gt;$L$5,"",
   $C108+COLUMN(N109)-COLUMN($B109)-1&gt;=EOMONTH($C108,0)+1,"",
    TRUE,$C108+COLUMN(N109)-COLUMN($B109)-1)</f>
        <v/>
      </c>
      <c r="O109" s="185" t="str" cm="1">
        <f t="array" ref="O109">_xlfn.IFS($C108="","",
  $C108+COLUMN(O109)-COLUMN($B109)-1&gt;$L$5,"",
   $C108+COLUMN(O109)-COLUMN($B109)-1&gt;=EOMONTH($C108,0)+1,"",
    TRUE,$C108+COLUMN(O109)-COLUMN($B109)-1)</f>
        <v/>
      </c>
      <c r="P109" s="185" t="str" cm="1">
        <f t="array" ref="P109">_xlfn.IFS($C108="","",
  $C108+COLUMN(P109)-COLUMN($B109)-1&gt;$L$5,"",
   $C108+COLUMN(P109)-COLUMN($B109)-1&gt;=EOMONTH($C108,0)+1,"",
    TRUE,$C108+COLUMN(P109)-COLUMN($B109)-1)</f>
        <v/>
      </c>
      <c r="Q109" s="185" t="str" cm="1">
        <f t="array" ref="Q109">_xlfn.IFS($C108="","",
  $C108+COLUMN(Q109)-COLUMN($B109)-1&gt;$L$5,"",
   $C108+COLUMN(Q109)-COLUMN($B109)-1&gt;=EOMONTH($C108,0)+1,"",
    TRUE,$C108+COLUMN(Q109)-COLUMN($B109)-1)</f>
        <v/>
      </c>
      <c r="R109" s="185" t="str" cm="1">
        <f t="array" ref="R109">_xlfn.IFS($C108="","",
  $C108+COLUMN(R109)-COLUMN($B109)-1&gt;$L$5,"",
   $C108+COLUMN(R109)-COLUMN($B109)-1&gt;=EOMONTH($C108,0)+1,"",
    TRUE,$C108+COLUMN(R109)-COLUMN($B109)-1)</f>
        <v/>
      </c>
      <c r="S109" s="185" t="str" cm="1">
        <f t="array" ref="S109">_xlfn.IFS($C108="","",
  $C108+COLUMN(S109)-COLUMN($B109)-1&gt;$L$5,"",
   $C108+COLUMN(S109)-COLUMN($B109)-1&gt;=EOMONTH($C108,0)+1,"",
    TRUE,$C108+COLUMN(S109)-COLUMN($B109)-1)</f>
        <v/>
      </c>
      <c r="T109" s="185" t="str" cm="1">
        <f t="array" ref="T109">_xlfn.IFS($C108="","",
  $C108+COLUMN(T109)-COLUMN($B109)-1&gt;$L$5,"",
   $C108+COLUMN(T109)-COLUMN($B109)-1&gt;=EOMONTH($C108,0)+1,"",
    TRUE,$C108+COLUMN(T109)-COLUMN($B109)-1)</f>
        <v/>
      </c>
      <c r="U109" s="185" t="str" cm="1">
        <f t="array" ref="U109">_xlfn.IFS($C108="","",
  $C108+COLUMN(U109)-COLUMN($B109)-1&gt;$L$5,"",
   $C108+COLUMN(U109)-COLUMN($B109)-1&gt;=EOMONTH($C108,0)+1,"",
    TRUE,$C108+COLUMN(U109)-COLUMN($B109)-1)</f>
        <v/>
      </c>
      <c r="V109" s="185" t="str" cm="1">
        <f t="array" ref="V109">_xlfn.IFS($C108="","",
  $C108+COLUMN(V109)-COLUMN($B109)-1&gt;$L$5,"",
   $C108+COLUMN(V109)-COLUMN($B109)-1&gt;=EOMONTH($C108,0)+1,"",
    TRUE,$C108+COLUMN(V109)-COLUMN($B109)-1)</f>
        <v/>
      </c>
      <c r="W109" s="185" t="str" cm="1">
        <f t="array" ref="W109">_xlfn.IFS($C108="","",
  $C108+COLUMN(W109)-COLUMN($B109)-1&gt;$L$5,"",
   $C108+COLUMN(W109)-COLUMN($B109)-1&gt;=EOMONTH($C108,0)+1,"",
    TRUE,$C108+COLUMN(W109)-COLUMN($B109)-1)</f>
        <v/>
      </c>
      <c r="X109" s="185" t="str" cm="1">
        <f t="array" ref="X109">_xlfn.IFS($C108="","",
  $C108+COLUMN(X109)-COLUMN($B109)-1&gt;$L$5,"",
   $C108+COLUMN(X109)-COLUMN($B109)-1&gt;=EOMONTH($C108,0)+1,"",
    TRUE,$C108+COLUMN(X109)-COLUMN($B109)-1)</f>
        <v/>
      </c>
      <c r="Y109" s="185" t="str" cm="1">
        <f t="array" ref="Y109">_xlfn.IFS($C108="","",
  $C108+COLUMN(Y109)-COLUMN($B109)-1&gt;$L$5,"",
   $C108+COLUMN(Y109)-COLUMN($B109)-1&gt;=EOMONTH($C108,0)+1,"",
    TRUE,$C108+COLUMN(Y109)-COLUMN($B109)-1)</f>
        <v/>
      </c>
      <c r="Z109" s="185" t="str" cm="1">
        <f t="array" ref="Z109">_xlfn.IFS($C108="","",
  $C108+COLUMN(Z109)-COLUMN($B109)-1&gt;$L$5,"",
   $C108+COLUMN(Z109)-COLUMN($B109)-1&gt;=EOMONTH($C108,0)+1,"",
    TRUE,$C108+COLUMN(Z109)-COLUMN($B109)-1)</f>
        <v/>
      </c>
      <c r="AA109" s="185" t="str" cm="1">
        <f t="array" ref="AA109">_xlfn.IFS($C108="","",
  $C108+COLUMN(AA109)-COLUMN($B109)-1&gt;$L$5,"",
   $C108+COLUMN(AA109)-COLUMN($B109)-1&gt;=EOMONTH($C108,0)+1,"",
    TRUE,$C108+COLUMN(AA109)-COLUMN($B109)-1)</f>
        <v/>
      </c>
      <c r="AB109" s="185" t="str" cm="1">
        <f t="array" ref="AB109">_xlfn.IFS($C108="","",
  $C108+COLUMN(AB109)-COLUMN($B109)-1&gt;$L$5,"",
   $C108+COLUMN(AB109)-COLUMN($B109)-1&gt;=EOMONTH($C108,0)+1,"",
    TRUE,$C108+COLUMN(AB109)-COLUMN($B109)-1)</f>
        <v/>
      </c>
      <c r="AC109" s="185" t="str" cm="1">
        <f t="array" ref="AC109">_xlfn.IFS($C108="","",
  $C108+COLUMN(AC109)-COLUMN($B109)-1&gt;$L$5,"",
   $C108+COLUMN(AC109)-COLUMN($B109)-1&gt;=EOMONTH($C108,0)+1,"",
    TRUE,$C108+COLUMN(AC109)-COLUMN($B109)-1)</f>
        <v/>
      </c>
      <c r="AD109" s="185" t="str" cm="1">
        <f t="array" ref="AD109">_xlfn.IFS($C108="","",
  $C108+COLUMN(AD109)-COLUMN($B109)-1&gt;$L$5,"",
   $C108+COLUMN(AD109)-COLUMN($B109)-1&gt;=EOMONTH($C108,0)+1,"",
    TRUE,$C108+COLUMN(AD109)-COLUMN($B109)-1)</f>
        <v/>
      </c>
      <c r="AE109" s="185" t="str" cm="1">
        <f t="array" ref="AE109">_xlfn.IFS($C108="","",
  $C108+COLUMN(AE109)-COLUMN($B109)-1&gt;$L$5,"",
   $C108+COLUMN(AE109)-COLUMN($B109)-1&gt;=EOMONTH($C108,0)+1,"",
    TRUE,$C108+COLUMN(AE109)-COLUMN($B109)-1)</f>
        <v/>
      </c>
      <c r="AF109" s="185" t="str" cm="1">
        <f t="array" ref="AF109">_xlfn.IFS($C108="","",
  $C108+COLUMN(AF109)-COLUMN($B109)-1&gt;$L$5,"",
   $C108+COLUMN(AF109)-COLUMN($B109)-1&gt;=EOMONTH($C108,0)+1,"",
    TRUE,$C108+COLUMN(AF109)-COLUMN($B109)-1)</f>
        <v/>
      </c>
      <c r="AG109" s="186" t="str" cm="1">
        <f t="array" ref="AG109">_xlfn.IFS($C108="","",
  $C108+COLUMN(AG109)-COLUMN($B109)-1&gt;$L$5,"",
   $C108+COLUMN(AG109)-COLUMN($B109)-1&gt;=EOMONTH($C108,0)+1,"",
    TRUE,$C108+COLUMN(AG109)-COLUMN($B109)-1)</f>
        <v/>
      </c>
      <c r="AH109" s="709" t="str">
        <f>IF(C108="","","閉所日数計")</f>
        <v/>
      </c>
      <c r="AI109" s="710" t="str">
        <f>IF(C108="","","対象日数計")</f>
        <v/>
      </c>
      <c r="AJ109" s="710" t="str">
        <f>IF(C108="","","現場閉所率")</f>
        <v/>
      </c>
      <c r="AK109" s="711" t="str">
        <f>IF(C108="","","達成状況")</f>
        <v/>
      </c>
      <c r="AL109" s="695"/>
      <c r="AM109" s="696" t="str">
        <f>IF(C108="","","閉所日数計")</f>
        <v/>
      </c>
      <c r="AN109" s="699" t="str">
        <f>IF(C108="","","対象日数計")</f>
        <v/>
      </c>
      <c r="AO109" s="699" t="str">
        <f>IF(C108="","","現場閉所率")</f>
        <v/>
      </c>
      <c r="AP109" s="712" t="str" cm="1">
        <f t="array" ref="AP109">_xlfn.IFS(C108="","",C115="","達成状況",TRUE,"-")</f>
        <v/>
      </c>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row>
    <row r="110" spans="2:69" ht="15" customHeight="1">
      <c r="B110" s="184" t="str">
        <f>IF(C108="","","曜日")</f>
        <v/>
      </c>
      <c r="C110" s="187" t="str" cm="1">
        <f t="array" ref="C110">_xlfn.IFS(C109="","",COUNTIF(休み,C109)&gt;0,"休",OR(WEEKDAY(C109)=1,WEEKDAY(C109)=7),TEXT(C109,"aaa"),COUNTIF(祝日,C109)&gt;0,"祝",TRUE,TEXT(C109,"aaa"))</f>
        <v/>
      </c>
      <c r="D110" s="187" t="str" cm="1">
        <f t="array" ref="D110">_xlfn.IFS(D109="","",COUNTIF(休み,D109)&gt;0,"休",OR(WEEKDAY(D109)=1,WEEKDAY(D109)=7),TEXT(D109,"aaa"),COUNTIF(祝日,D109)&gt;0,"祝",TRUE,TEXT(D109,"aaa"))</f>
        <v/>
      </c>
      <c r="E110" s="187" t="str" cm="1">
        <f t="array" ref="E110">_xlfn.IFS(E109="","",COUNTIF(休み,E109)&gt;0,"休",OR(WEEKDAY(E109)=1,WEEKDAY(E109)=7),TEXT(E109,"aaa"),COUNTIF(祝日,E109)&gt;0,"祝",TRUE,TEXT(E109,"aaa"))</f>
        <v/>
      </c>
      <c r="F110" s="187" t="str" cm="1">
        <f t="array" ref="F110">_xlfn.IFS(F109="","",COUNTIF(休み,F109)&gt;0,"休",OR(WEEKDAY(F109)=1,WEEKDAY(F109)=7),TEXT(F109,"aaa"),COUNTIF(祝日,F109)&gt;0,"祝",TRUE,TEXT(F109,"aaa"))</f>
        <v/>
      </c>
      <c r="G110" s="187" t="str" cm="1">
        <f t="array" ref="G110">_xlfn.IFS(G109="","",COUNTIF(休み,G109)&gt;0,"休",OR(WEEKDAY(G109)=1,WEEKDAY(G109)=7),TEXT(G109,"aaa"),COUNTIF(祝日,G109)&gt;0,"祝",TRUE,TEXT(G109,"aaa"))</f>
        <v/>
      </c>
      <c r="H110" s="187" t="str" cm="1">
        <f t="array" ref="H110">_xlfn.IFS(H109="","",COUNTIF(休み,H109)&gt;0,"休",OR(WEEKDAY(H109)=1,WEEKDAY(H109)=7),TEXT(H109,"aaa"),COUNTIF(祝日,H109)&gt;0,"祝",TRUE,TEXT(H109,"aaa"))</f>
        <v/>
      </c>
      <c r="I110" s="187" t="str" cm="1">
        <f t="array" ref="I110">_xlfn.IFS(I109="","",COUNTIF(休み,I109)&gt;0,"休",OR(WEEKDAY(I109)=1,WEEKDAY(I109)=7),TEXT(I109,"aaa"),COUNTIF(祝日,I109)&gt;0,"祝",TRUE,TEXT(I109,"aaa"))</f>
        <v/>
      </c>
      <c r="J110" s="187" t="str" cm="1">
        <f t="array" ref="J110">_xlfn.IFS(J109="","",COUNTIF(休み,J109)&gt;0,"休",OR(WEEKDAY(J109)=1,WEEKDAY(J109)=7),TEXT(J109,"aaa"),COUNTIF(祝日,J109)&gt;0,"祝",TRUE,TEXT(J109,"aaa"))</f>
        <v/>
      </c>
      <c r="K110" s="187" t="str" cm="1">
        <f t="array" ref="K110">_xlfn.IFS(K109="","",COUNTIF(休み,K109)&gt;0,"休",OR(WEEKDAY(K109)=1,WEEKDAY(K109)=7),TEXT(K109,"aaa"),COUNTIF(祝日,K109)&gt;0,"祝",TRUE,TEXT(K109,"aaa"))</f>
        <v/>
      </c>
      <c r="L110" s="187" t="str" cm="1">
        <f t="array" ref="L110">_xlfn.IFS(L109="","",COUNTIF(休み,L109)&gt;0,"休",OR(WEEKDAY(L109)=1,WEEKDAY(L109)=7),TEXT(L109,"aaa"),COUNTIF(祝日,L109)&gt;0,"祝",TRUE,TEXT(L109,"aaa"))</f>
        <v/>
      </c>
      <c r="M110" s="187" t="str" cm="1">
        <f t="array" ref="M110">_xlfn.IFS(M109="","",COUNTIF(休み,M109)&gt;0,"休",OR(WEEKDAY(M109)=1,WEEKDAY(M109)=7),TEXT(M109,"aaa"),COUNTIF(祝日,M109)&gt;0,"祝",TRUE,TEXT(M109,"aaa"))</f>
        <v/>
      </c>
      <c r="N110" s="187" t="str" cm="1">
        <f t="array" ref="N110">_xlfn.IFS(N109="","",COUNTIF(休み,N109)&gt;0,"休",OR(WEEKDAY(N109)=1,WEEKDAY(N109)=7),TEXT(N109,"aaa"),COUNTIF(祝日,N109)&gt;0,"祝",TRUE,TEXT(N109,"aaa"))</f>
        <v/>
      </c>
      <c r="O110" s="187" t="str" cm="1">
        <f t="array" ref="O110">_xlfn.IFS(O109="","",COUNTIF(休み,O109)&gt;0,"休",OR(WEEKDAY(O109)=1,WEEKDAY(O109)=7),TEXT(O109,"aaa"),COUNTIF(祝日,O109)&gt;0,"祝",TRUE,TEXT(O109,"aaa"))</f>
        <v/>
      </c>
      <c r="P110" s="187" t="str" cm="1">
        <f t="array" ref="P110">_xlfn.IFS(P109="","",COUNTIF(休み,P109)&gt;0,"休",OR(WEEKDAY(P109)=1,WEEKDAY(P109)=7),TEXT(P109,"aaa"),COUNTIF(祝日,P109)&gt;0,"祝",TRUE,TEXT(P109,"aaa"))</f>
        <v/>
      </c>
      <c r="Q110" s="187" t="str" cm="1">
        <f t="array" ref="Q110">_xlfn.IFS(Q109="","",COUNTIF(休み,Q109)&gt;0,"休",OR(WEEKDAY(Q109)=1,WEEKDAY(Q109)=7),TEXT(Q109,"aaa"),COUNTIF(祝日,Q109)&gt;0,"祝",TRUE,TEXT(Q109,"aaa"))</f>
        <v/>
      </c>
      <c r="R110" s="187" t="str" cm="1">
        <f t="array" ref="R110">_xlfn.IFS(R109="","",COUNTIF(休み,R109)&gt;0,"休",OR(WEEKDAY(R109)=1,WEEKDAY(R109)=7),TEXT(R109,"aaa"),COUNTIF(祝日,R109)&gt;0,"祝",TRUE,TEXT(R109,"aaa"))</f>
        <v/>
      </c>
      <c r="S110" s="187" t="str" cm="1">
        <f t="array" ref="S110">_xlfn.IFS(S109="","",COUNTIF(休み,S109)&gt;0,"休",OR(WEEKDAY(S109)=1,WEEKDAY(S109)=7),TEXT(S109,"aaa"),COUNTIF(祝日,S109)&gt;0,"祝",TRUE,TEXT(S109,"aaa"))</f>
        <v/>
      </c>
      <c r="T110" s="187" t="str" cm="1">
        <f t="array" ref="T110">_xlfn.IFS(T109="","",COUNTIF(休み,T109)&gt;0,"休",OR(WEEKDAY(T109)=1,WEEKDAY(T109)=7),TEXT(T109,"aaa"),COUNTIF(祝日,T109)&gt;0,"祝",TRUE,TEXT(T109,"aaa"))</f>
        <v/>
      </c>
      <c r="U110" s="187" t="str" cm="1">
        <f t="array" ref="U110">_xlfn.IFS(U109="","",COUNTIF(休み,U109)&gt;0,"休",OR(WEEKDAY(U109)=1,WEEKDAY(U109)=7),TEXT(U109,"aaa"),COUNTIF(祝日,U109)&gt;0,"祝",TRUE,TEXT(U109,"aaa"))</f>
        <v/>
      </c>
      <c r="V110" s="187" t="str" cm="1">
        <f t="array" ref="V110">_xlfn.IFS(V109="","",COUNTIF(休み,V109)&gt;0,"休",OR(WEEKDAY(V109)=1,WEEKDAY(V109)=7),TEXT(V109,"aaa"),COUNTIF(祝日,V109)&gt;0,"祝",TRUE,TEXT(V109,"aaa"))</f>
        <v/>
      </c>
      <c r="W110" s="187" t="str" cm="1">
        <f t="array" ref="W110">_xlfn.IFS(W109="","",COUNTIF(休み,W109)&gt;0,"休",OR(WEEKDAY(W109)=1,WEEKDAY(W109)=7),TEXT(W109,"aaa"),COUNTIF(祝日,W109)&gt;0,"祝",TRUE,TEXT(W109,"aaa"))</f>
        <v/>
      </c>
      <c r="X110" s="187" t="str" cm="1">
        <f t="array" ref="X110">_xlfn.IFS(X109="","",COUNTIF(休み,X109)&gt;0,"休",OR(WEEKDAY(X109)=1,WEEKDAY(X109)=7),TEXT(X109,"aaa"),COUNTIF(祝日,X109)&gt;0,"祝",TRUE,TEXT(X109,"aaa"))</f>
        <v/>
      </c>
      <c r="Y110" s="187" t="str" cm="1">
        <f t="array" ref="Y110">_xlfn.IFS(Y109="","",COUNTIF(休み,Y109)&gt;0,"休",OR(WEEKDAY(Y109)=1,WEEKDAY(Y109)=7),TEXT(Y109,"aaa"),COUNTIF(祝日,Y109)&gt;0,"祝",TRUE,TEXT(Y109,"aaa"))</f>
        <v/>
      </c>
      <c r="Z110" s="187" t="str" cm="1">
        <f t="array" ref="Z110">_xlfn.IFS(Z109="","",COUNTIF(休み,Z109)&gt;0,"休",OR(WEEKDAY(Z109)=1,WEEKDAY(Z109)=7),TEXT(Z109,"aaa"),COUNTIF(祝日,Z109)&gt;0,"祝",TRUE,TEXT(Z109,"aaa"))</f>
        <v/>
      </c>
      <c r="AA110" s="187" t="str" cm="1">
        <f t="array" ref="AA110">_xlfn.IFS(AA109="","",COUNTIF(休み,AA109)&gt;0,"休",OR(WEEKDAY(AA109)=1,WEEKDAY(AA109)=7),TEXT(AA109,"aaa"),COUNTIF(祝日,AA109)&gt;0,"祝",TRUE,TEXT(AA109,"aaa"))</f>
        <v/>
      </c>
      <c r="AB110" s="187" t="str" cm="1">
        <f t="array" ref="AB110">_xlfn.IFS(AB109="","",COUNTIF(休み,AB109)&gt;0,"休",OR(WEEKDAY(AB109)=1,WEEKDAY(AB109)=7),TEXT(AB109,"aaa"),COUNTIF(祝日,AB109)&gt;0,"祝",TRUE,TEXT(AB109,"aaa"))</f>
        <v/>
      </c>
      <c r="AC110" s="187" t="str" cm="1">
        <f t="array" ref="AC110">_xlfn.IFS(AC109="","",COUNTIF(休み,AC109)&gt;0,"休",OR(WEEKDAY(AC109)=1,WEEKDAY(AC109)=7),TEXT(AC109,"aaa"),COUNTIF(祝日,AC109)&gt;0,"祝",TRUE,TEXT(AC109,"aaa"))</f>
        <v/>
      </c>
      <c r="AD110" s="187" t="str" cm="1">
        <f t="array" ref="AD110">_xlfn.IFS(AD109="","",COUNTIF(休み,AD109)&gt;0,"休",OR(WEEKDAY(AD109)=1,WEEKDAY(AD109)=7),TEXT(AD109,"aaa"),COUNTIF(祝日,AD109)&gt;0,"祝",TRUE,TEXT(AD109,"aaa"))</f>
        <v/>
      </c>
      <c r="AE110" s="187" t="str" cm="1">
        <f t="array" ref="AE110">_xlfn.IFS(AE109="","",COUNTIF(休み,AE109)&gt;0,"休",OR(WEEKDAY(AE109)=1,WEEKDAY(AE109)=7),TEXT(AE109,"aaa"),COUNTIF(祝日,AE109)&gt;0,"祝",TRUE,TEXT(AE109,"aaa"))</f>
        <v/>
      </c>
      <c r="AF110" s="187" t="str" cm="1">
        <f t="array" ref="AF110">_xlfn.IFS(AF109="","",COUNTIF(休み,AF109)&gt;0,"休",OR(WEEKDAY(AF109)=1,WEEKDAY(AF109)=7),TEXT(AF109,"aaa"),COUNTIF(祝日,AF109)&gt;0,"祝",TRUE,TEXT(AF109,"aaa"))</f>
        <v/>
      </c>
      <c r="AG110" s="187" t="str" cm="1">
        <f t="array" ref="AG110">_xlfn.IFS(AG109="","",COUNTIF(休み,AG109)&gt;0,"休",OR(WEEKDAY(AG109)=1,WEEKDAY(AG109)=7),TEXT(AG109,"aaa"),COUNTIF(祝日,AG109)&gt;0,"祝",TRUE,TEXT(AG109,"aaa"))</f>
        <v/>
      </c>
      <c r="AH110" s="709"/>
      <c r="AI110" s="710"/>
      <c r="AJ110" s="710"/>
      <c r="AK110" s="711"/>
      <c r="AL110" s="695"/>
      <c r="AM110" s="697"/>
      <c r="AN110" s="700"/>
      <c r="AO110" s="700"/>
      <c r="AP110" s="713"/>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188"/>
    </row>
    <row r="111" spans="2:69" s="192" customFormat="1" ht="60" customHeight="1">
      <c r="B111" s="271" t="str">
        <f>IF(C108="","","行事")</f>
        <v/>
      </c>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90"/>
      <c r="AH111" s="709"/>
      <c r="AI111" s="710"/>
      <c r="AJ111" s="710"/>
      <c r="AK111" s="711"/>
      <c r="AL111" s="695"/>
      <c r="AM111" s="698"/>
      <c r="AN111" s="701"/>
      <c r="AO111" s="701"/>
      <c r="AP111" s="714"/>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191"/>
    </row>
    <row r="112" spans="2:69" s="195" customFormat="1" ht="15" customHeight="1">
      <c r="B112" s="184" t="str">
        <f>IF(C108="","","計画")</f>
        <v/>
      </c>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84" t="str">
        <f>IF(C108="","",COUNTIF(C112:AG112,"○"))</f>
        <v/>
      </c>
      <c r="AI112" s="193" t="str">
        <f>IF(C108="","",31-COUNTIF(C110:AG110,"")-COUNTIF(C110:AG110,"休")-COUNTIF(C112:AH112,"/"))</f>
        <v/>
      </c>
      <c r="AJ112" s="194" t="str">
        <f>IF(C108="","",IFERROR(AH112/AI112,""))</f>
        <v/>
      </c>
      <c r="AK112" s="295" t="str" cm="1">
        <f t="array" ref="AK112">_xlfn.IFS(OR(C108="",AI112=0),"",
      COUNTIFS(C110:AG110,"日",C112:AG112,"")+COUNTIFS(C110:AG110,"日",C112:AG112,"○")+COUNTIFS(C110:AG110,"土",C112:AG112,"")+COUNTIFS(C110:AG110,"土",C112:AG112,"○")&lt;=COUNTIF(C112:AG112,"○"),"○",
        AH112/AI112&gt;=2/7,"○",
         TRUE,"NG")</f>
        <v/>
      </c>
      <c r="AM112" s="184" t="str">
        <f>IF(C108="","",AM105+AH112)</f>
        <v/>
      </c>
      <c r="AN112" s="193" t="str">
        <f>IF(C108="","",AN105+AI112)</f>
        <v/>
      </c>
      <c r="AO112" s="194" t="str">
        <f>IFERROR(AM112/AN112,"")</f>
        <v/>
      </c>
      <c r="AP112" s="301" t="str">
        <f>IF(C108="","",IF(C115="",IF(AM112/AN112&gt;=2/7,"OK","NG"),"-"))</f>
        <v/>
      </c>
      <c r="AQ112" s="297"/>
      <c r="AR112" s="297"/>
      <c r="AS112" s="297"/>
      <c r="AT112" s="297"/>
      <c r="AU112" s="297"/>
      <c r="AV112" s="297"/>
      <c r="AW112" s="297"/>
      <c r="AX112" s="297"/>
      <c r="AY112" s="297"/>
      <c r="AZ112" s="297"/>
      <c r="BA112" s="297"/>
      <c r="BB112" s="297"/>
      <c r="BC112" s="297"/>
      <c r="BD112" s="297"/>
      <c r="BE112" s="297"/>
      <c r="BF112" s="297"/>
      <c r="BG112" s="297"/>
      <c r="BH112" s="297"/>
      <c r="BI112" s="297"/>
      <c r="BJ112" s="297"/>
      <c r="BK112" s="297"/>
      <c r="BL112" s="297"/>
      <c r="BM112" s="297"/>
      <c r="BN112" s="297"/>
      <c r="BO112" s="297"/>
      <c r="BP112" s="297"/>
      <c r="BQ112" s="196"/>
    </row>
    <row r="113" spans="2:69" s="195" customFormat="1" ht="15" customHeight="1" thickBot="1">
      <c r="B113" s="197" t="str">
        <f>IF(C108="","","実施")</f>
        <v/>
      </c>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7" t="str">
        <f>IF(C108="","",COUNTIF(C113:AG113,"●"))</f>
        <v/>
      </c>
      <c r="AI113" s="198" t="str">
        <f>IF(C108="","",31-COUNTIF(C110:AG110,"")-COUNTIF(C110:AG110,"休")-COUNTIF(C113:AH113,"/"))</f>
        <v/>
      </c>
      <c r="AJ113" s="199" t="str">
        <f>IF(C108="","",IFERROR(AH113/AI113,""))</f>
        <v/>
      </c>
      <c r="AK113" s="298" t="str" cm="1">
        <f t="array" ref="AK113">_xlfn.IFS(OR(C108="",AI113=0),"",
      COUNTIFS(C110:AG110,"日",C113:AG113,"")+COUNTIFS(C110:AG110,"日",C113:AG113,"●")+COUNTIFS(C110:AG110,"土",C113:AG113,"")+COUNTIFS(C110:AG110,"土",C113:AG113,"●")&lt;=COUNTIF(C113:AG113,"●"),"○",
        AH113/AI113&gt;=2/7,"○",
         TRUE,"NG")</f>
        <v/>
      </c>
      <c r="AM113" s="197" t="str">
        <f>IF(C108="","",AM106+AH113)</f>
        <v/>
      </c>
      <c r="AN113" s="198" t="str">
        <f>IF(C108="","",AN106+AI113)</f>
        <v/>
      </c>
      <c r="AO113" s="199" t="str">
        <f>IFERROR(AM113/AN113,"")</f>
        <v/>
      </c>
      <c r="AP113" s="302" t="str">
        <f>IF(C108="","",IF(C115="",IF(AM113/AN113&gt;=2/7,"OK","NG"),"-"))</f>
        <v/>
      </c>
      <c r="AQ113" s="222"/>
      <c r="AR113" s="222"/>
      <c r="AS113" s="222"/>
      <c r="AT113" s="222"/>
      <c r="AU113" s="222"/>
      <c r="AV113" s="222"/>
      <c r="AW113" s="222"/>
      <c r="AX113" s="222"/>
      <c r="AY113" s="222"/>
      <c r="AZ113" s="222"/>
      <c r="BA113" s="222"/>
      <c r="BB113" s="222"/>
      <c r="BC113" s="222"/>
      <c r="BD113" s="222"/>
      <c r="BE113" s="222"/>
      <c r="BF113" s="222"/>
      <c r="BG113" s="222"/>
      <c r="BH113" s="222"/>
      <c r="BI113" s="222"/>
      <c r="BJ113" s="222"/>
      <c r="BK113" s="222"/>
      <c r="BL113" s="222"/>
      <c r="BM113" s="222"/>
      <c r="BN113" s="222"/>
      <c r="BO113" s="222"/>
      <c r="BP113" s="222"/>
      <c r="BQ113" s="188"/>
    </row>
    <row r="114" spans="2:69" ht="18" customHeight="1" thickBot="1">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200"/>
    </row>
    <row r="115" spans="2:69" ht="16.899999999999999" customHeight="1">
      <c r="B115" s="183" t="str">
        <f>IF(C115="","","月")</f>
        <v/>
      </c>
      <c r="C115" s="689" t="str">
        <f>IFERROR(IF(EOMONTH(C108,0)+1&gt;$L$5,"",EOMONTH(C108,0)+1),"")</f>
        <v/>
      </c>
      <c r="D115" s="690"/>
      <c r="E115" s="690"/>
      <c r="F115" s="690"/>
      <c r="G115" s="690"/>
      <c r="H115" s="690"/>
      <c r="I115" s="690"/>
      <c r="J115" s="690"/>
      <c r="K115" s="690"/>
      <c r="L115" s="690"/>
      <c r="M115" s="690"/>
      <c r="N115" s="690"/>
      <c r="O115" s="690"/>
      <c r="P115" s="690"/>
      <c r="Q115" s="690"/>
      <c r="R115" s="690"/>
      <c r="S115" s="690"/>
      <c r="T115" s="690"/>
      <c r="U115" s="690"/>
      <c r="V115" s="690"/>
      <c r="W115" s="690"/>
      <c r="X115" s="690"/>
      <c r="Y115" s="690"/>
      <c r="Z115" s="690"/>
      <c r="AA115" s="690"/>
      <c r="AB115" s="690"/>
      <c r="AC115" s="690"/>
      <c r="AD115" s="690"/>
      <c r="AE115" s="690"/>
      <c r="AF115" s="690"/>
      <c r="AG115" s="690"/>
      <c r="AH115" s="691" t="str">
        <f>IF(C115="","","月単位")</f>
        <v/>
      </c>
      <c r="AI115" s="692"/>
      <c r="AJ115" s="692"/>
      <c r="AK115" s="693"/>
      <c r="AL115" s="694"/>
      <c r="AM115" s="706" t="str">
        <f>IF(C115="","","累計")</f>
        <v/>
      </c>
      <c r="AN115" s="707"/>
      <c r="AO115" s="707"/>
      <c r="AP115" s="708"/>
      <c r="AQ115" s="293"/>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c r="BM115" s="293"/>
      <c r="BN115" s="293"/>
      <c r="BO115" s="293"/>
      <c r="BP115" s="293"/>
    </row>
    <row r="116" spans="2:69" ht="15" customHeight="1">
      <c r="B116" s="184" t="str">
        <f>IF(C115="","","日")</f>
        <v/>
      </c>
      <c r="C116" s="185" t="str" cm="1">
        <f t="array" ref="C116">_xlfn.IFS($C115="","",
  $C115+COLUMN(C116)-COLUMN($B116)-1&gt;$L$5,"",
   $C115+COLUMN(C116)-COLUMN($B116)-1&gt;=EOMONTH($C115,0)+1,"",
    TRUE,$C115+COLUMN(C116)-COLUMN($B116)-1)</f>
        <v/>
      </c>
      <c r="D116" s="185" t="str" cm="1">
        <f t="array" ref="D116">_xlfn.IFS($C115="","",
  $C115+COLUMN(D116)-COLUMN($B116)-1&gt;$L$5,"",
   $C115+COLUMN(D116)-COLUMN($B116)-1&gt;=EOMONTH($C115,0)+1,"",
    TRUE,$C115+COLUMN(D116)-COLUMN($B116)-1)</f>
        <v/>
      </c>
      <c r="E116" s="185" t="str" cm="1">
        <f t="array" ref="E116">_xlfn.IFS($C115="","",
  $C115+COLUMN(E116)-COLUMN($B116)-1&gt;$L$5,"",
   $C115+COLUMN(E116)-COLUMN($B116)-1&gt;=EOMONTH($C115,0)+1,"",
    TRUE,$C115+COLUMN(E116)-COLUMN($B116)-1)</f>
        <v/>
      </c>
      <c r="F116" s="185" t="str" cm="1">
        <f t="array" ref="F116">_xlfn.IFS($C115="","",
  $C115+COLUMN(F116)-COLUMN($B116)-1&gt;$L$5,"",
   $C115+COLUMN(F116)-COLUMN($B116)-1&gt;=EOMONTH($C115,0)+1,"",
    TRUE,$C115+COLUMN(F116)-COLUMN($B116)-1)</f>
        <v/>
      </c>
      <c r="G116" s="185" t="str" cm="1">
        <f t="array" ref="G116">_xlfn.IFS($C115="","",
  $C115+COLUMN(G116)-COLUMN($B116)-1&gt;$L$5,"",
   $C115+COLUMN(G116)-COLUMN($B116)-1&gt;=EOMONTH($C115,0)+1,"",
    TRUE,$C115+COLUMN(G116)-COLUMN($B116)-1)</f>
        <v/>
      </c>
      <c r="H116" s="185" t="str" cm="1">
        <f t="array" ref="H116">_xlfn.IFS($C115="","",
  $C115+COLUMN(H116)-COLUMN($B116)-1&gt;$L$5,"",
   $C115+COLUMN(H116)-COLUMN($B116)-1&gt;=EOMONTH($C115,0)+1,"",
    TRUE,$C115+COLUMN(H116)-COLUMN($B116)-1)</f>
        <v/>
      </c>
      <c r="I116" s="185" t="str" cm="1">
        <f t="array" ref="I116">_xlfn.IFS($C115="","",
  $C115+COLUMN(I116)-COLUMN($B116)-1&gt;$L$5,"",
   $C115+COLUMN(I116)-COLUMN($B116)-1&gt;=EOMONTH($C115,0)+1,"",
    TRUE,$C115+COLUMN(I116)-COLUMN($B116)-1)</f>
        <v/>
      </c>
      <c r="J116" s="185" t="str" cm="1">
        <f t="array" ref="J116">_xlfn.IFS($C115="","",
  $C115+COLUMN(J116)-COLUMN($B116)-1&gt;$L$5,"",
   $C115+COLUMN(J116)-COLUMN($B116)-1&gt;=EOMONTH($C115,0)+1,"",
    TRUE,$C115+COLUMN(J116)-COLUMN($B116)-1)</f>
        <v/>
      </c>
      <c r="K116" s="185" t="str" cm="1">
        <f t="array" ref="K116">_xlfn.IFS($C115="","",
  $C115+COLUMN(K116)-COLUMN($B116)-1&gt;$L$5,"",
   $C115+COLUMN(K116)-COLUMN($B116)-1&gt;=EOMONTH($C115,0)+1,"",
    TRUE,$C115+COLUMN(K116)-COLUMN($B116)-1)</f>
        <v/>
      </c>
      <c r="L116" s="185" t="str" cm="1">
        <f t="array" ref="L116">_xlfn.IFS($C115="","",
  $C115+COLUMN(L116)-COLUMN($B116)-1&gt;$L$5,"",
   $C115+COLUMN(L116)-COLUMN($B116)-1&gt;=EOMONTH($C115,0)+1,"",
    TRUE,$C115+COLUMN(L116)-COLUMN($B116)-1)</f>
        <v/>
      </c>
      <c r="M116" s="185" t="str" cm="1">
        <f t="array" ref="M116">_xlfn.IFS($C115="","",
  $C115+COLUMN(M116)-COLUMN($B116)-1&gt;$L$5,"",
   $C115+COLUMN(M116)-COLUMN($B116)-1&gt;=EOMONTH($C115,0)+1,"",
    TRUE,$C115+COLUMN(M116)-COLUMN($B116)-1)</f>
        <v/>
      </c>
      <c r="N116" s="185" t="str" cm="1">
        <f t="array" ref="N116">_xlfn.IFS($C115="","",
  $C115+COLUMN(N116)-COLUMN($B116)-1&gt;$L$5,"",
   $C115+COLUMN(N116)-COLUMN($B116)-1&gt;=EOMONTH($C115,0)+1,"",
    TRUE,$C115+COLUMN(N116)-COLUMN($B116)-1)</f>
        <v/>
      </c>
      <c r="O116" s="185" t="str" cm="1">
        <f t="array" ref="O116">_xlfn.IFS($C115="","",
  $C115+COLUMN(O116)-COLUMN($B116)-1&gt;$L$5,"",
   $C115+COLUMN(O116)-COLUMN($B116)-1&gt;=EOMONTH($C115,0)+1,"",
    TRUE,$C115+COLUMN(O116)-COLUMN($B116)-1)</f>
        <v/>
      </c>
      <c r="P116" s="185" t="str" cm="1">
        <f t="array" ref="P116">_xlfn.IFS($C115="","",
  $C115+COLUMN(P116)-COLUMN($B116)-1&gt;$L$5,"",
   $C115+COLUMN(P116)-COLUMN($B116)-1&gt;=EOMONTH($C115,0)+1,"",
    TRUE,$C115+COLUMN(P116)-COLUMN($B116)-1)</f>
        <v/>
      </c>
      <c r="Q116" s="185" t="str" cm="1">
        <f t="array" ref="Q116">_xlfn.IFS($C115="","",
  $C115+COLUMN(Q116)-COLUMN($B116)-1&gt;$L$5,"",
   $C115+COLUMN(Q116)-COLUMN($B116)-1&gt;=EOMONTH($C115,0)+1,"",
    TRUE,$C115+COLUMN(Q116)-COLUMN($B116)-1)</f>
        <v/>
      </c>
      <c r="R116" s="185" t="str" cm="1">
        <f t="array" ref="R116">_xlfn.IFS($C115="","",
  $C115+COLUMN(R116)-COLUMN($B116)-1&gt;$L$5,"",
   $C115+COLUMN(R116)-COLUMN($B116)-1&gt;=EOMONTH($C115,0)+1,"",
    TRUE,$C115+COLUMN(R116)-COLUMN($B116)-1)</f>
        <v/>
      </c>
      <c r="S116" s="185" t="str" cm="1">
        <f t="array" ref="S116">_xlfn.IFS($C115="","",
  $C115+COLUMN(S116)-COLUMN($B116)-1&gt;$L$5,"",
   $C115+COLUMN(S116)-COLUMN($B116)-1&gt;=EOMONTH($C115,0)+1,"",
    TRUE,$C115+COLUMN(S116)-COLUMN($B116)-1)</f>
        <v/>
      </c>
      <c r="T116" s="185" t="str" cm="1">
        <f t="array" ref="T116">_xlfn.IFS($C115="","",
  $C115+COLUMN(T116)-COLUMN($B116)-1&gt;$L$5,"",
   $C115+COLUMN(T116)-COLUMN($B116)-1&gt;=EOMONTH($C115,0)+1,"",
    TRUE,$C115+COLUMN(T116)-COLUMN($B116)-1)</f>
        <v/>
      </c>
      <c r="U116" s="185" t="str" cm="1">
        <f t="array" ref="U116">_xlfn.IFS($C115="","",
  $C115+COLUMN(U116)-COLUMN($B116)-1&gt;$L$5,"",
   $C115+COLUMN(U116)-COLUMN($B116)-1&gt;=EOMONTH($C115,0)+1,"",
    TRUE,$C115+COLUMN(U116)-COLUMN($B116)-1)</f>
        <v/>
      </c>
      <c r="V116" s="185" t="str" cm="1">
        <f t="array" ref="V116">_xlfn.IFS($C115="","",
  $C115+COLUMN(V116)-COLUMN($B116)-1&gt;$L$5,"",
   $C115+COLUMN(V116)-COLUMN($B116)-1&gt;=EOMONTH($C115,0)+1,"",
    TRUE,$C115+COLUMN(V116)-COLUMN($B116)-1)</f>
        <v/>
      </c>
      <c r="W116" s="185" t="str" cm="1">
        <f t="array" ref="W116">_xlfn.IFS($C115="","",
  $C115+COLUMN(W116)-COLUMN($B116)-1&gt;$L$5,"",
   $C115+COLUMN(W116)-COLUMN($B116)-1&gt;=EOMONTH($C115,0)+1,"",
    TRUE,$C115+COLUMN(W116)-COLUMN($B116)-1)</f>
        <v/>
      </c>
      <c r="X116" s="185" t="str" cm="1">
        <f t="array" ref="X116">_xlfn.IFS($C115="","",
  $C115+COLUMN(X116)-COLUMN($B116)-1&gt;$L$5,"",
   $C115+COLUMN(X116)-COLUMN($B116)-1&gt;=EOMONTH($C115,0)+1,"",
    TRUE,$C115+COLUMN(X116)-COLUMN($B116)-1)</f>
        <v/>
      </c>
      <c r="Y116" s="185" t="str" cm="1">
        <f t="array" ref="Y116">_xlfn.IFS($C115="","",
  $C115+COLUMN(Y116)-COLUMN($B116)-1&gt;$L$5,"",
   $C115+COLUMN(Y116)-COLUMN($B116)-1&gt;=EOMONTH($C115,0)+1,"",
    TRUE,$C115+COLUMN(Y116)-COLUMN($B116)-1)</f>
        <v/>
      </c>
      <c r="Z116" s="185" t="str" cm="1">
        <f t="array" ref="Z116">_xlfn.IFS($C115="","",
  $C115+COLUMN(Z116)-COLUMN($B116)-1&gt;$L$5,"",
   $C115+COLUMN(Z116)-COLUMN($B116)-1&gt;=EOMONTH($C115,0)+1,"",
    TRUE,$C115+COLUMN(Z116)-COLUMN($B116)-1)</f>
        <v/>
      </c>
      <c r="AA116" s="185" t="str" cm="1">
        <f t="array" ref="AA116">_xlfn.IFS($C115="","",
  $C115+COLUMN(AA116)-COLUMN($B116)-1&gt;$L$5,"",
   $C115+COLUMN(AA116)-COLUMN($B116)-1&gt;=EOMONTH($C115,0)+1,"",
    TRUE,$C115+COLUMN(AA116)-COLUMN($B116)-1)</f>
        <v/>
      </c>
      <c r="AB116" s="185" t="str" cm="1">
        <f t="array" ref="AB116">_xlfn.IFS($C115="","",
  $C115+COLUMN(AB116)-COLUMN($B116)-1&gt;$L$5,"",
   $C115+COLUMN(AB116)-COLUMN($B116)-1&gt;=EOMONTH($C115,0)+1,"",
    TRUE,$C115+COLUMN(AB116)-COLUMN($B116)-1)</f>
        <v/>
      </c>
      <c r="AC116" s="185" t="str" cm="1">
        <f t="array" ref="AC116">_xlfn.IFS($C115="","",
  $C115+COLUMN(AC116)-COLUMN($B116)-1&gt;$L$5,"",
   $C115+COLUMN(AC116)-COLUMN($B116)-1&gt;=EOMONTH($C115,0)+1,"",
    TRUE,$C115+COLUMN(AC116)-COLUMN($B116)-1)</f>
        <v/>
      </c>
      <c r="AD116" s="185" t="str" cm="1">
        <f t="array" ref="AD116">_xlfn.IFS($C115="","",
  $C115+COLUMN(AD116)-COLUMN($B116)-1&gt;$L$5,"",
   $C115+COLUMN(AD116)-COLUMN($B116)-1&gt;=EOMONTH($C115,0)+1,"",
    TRUE,$C115+COLUMN(AD116)-COLUMN($B116)-1)</f>
        <v/>
      </c>
      <c r="AE116" s="185" t="str" cm="1">
        <f t="array" ref="AE116">_xlfn.IFS($C115="","",
  $C115+COLUMN(AE116)-COLUMN($B116)-1&gt;$L$5,"",
   $C115+COLUMN(AE116)-COLUMN($B116)-1&gt;=EOMONTH($C115,0)+1,"",
    TRUE,$C115+COLUMN(AE116)-COLUMN($B116)-1)</f>
        <v/>
      </c>
      <c r="AF116" s="185" t="str" cm="1">
        <f t="array" ref="AF116">_xlfn.IFS($C115="","",
  $C115+COLUMN(AF116)-COLUMN($B116)-1&gt;$L$5,"",
   $C115+COLUMN(AF116)-COLUMN($B116)-1&gt;=EOMONTH($C115,0)+1,"",
    TRUE,$C115+COLUMN(AF116)-COLUMN($B116)-1)</f>
        <v/>
      </c>
      <c r="AG116" s="186" t="str" cm="1">
        <f t="array" ref="AG116">_xlfn.IFS($C115="","",
  $C115+COLUMN(AG116)-COLUMN($B116)-1&gt;$L$5,"",
   $C115+COLUMN(AG116)-COLUMN($B116)-1&gt;=EOMONTH($C115,0)+1,"",
    TRUE,$C115+COLUMN(AG116)-COLUMN($B116)-1)</f>
        <v/>
      </c>
      <c r="AH116" s="709" t="str">
        <f>IF(C115="","","閉所日数計")</f>
        <v/>
      </c>
      <c r="AI116" s="710" t="str">
        <f>IF(C115="","","対象日数計")</f>
        <v/>
      </c>
      <c r="AJ116" s="710" t="str">
        <f>IF(C115="","","現場閉所率")</f>
        <v/>
      </c>
      <c r="AK116" s="711" t="str">
        <f>IF(C115="","","達成状況")</f>
        <v/>
      </c>
      <c r="AL116" s="695"/>
      <c r="AM116" s="696" t="str">
        <f>IF(C115="","","閉所日数計")</f>
        <v/>
      </c>
      <c r="AN116" s="699" t="str">
        <f>IF(C115="","","対象日数計")</f>
        <v/>
      </c>
      <c r="AO116" s="699" t="str">
        <f>IF(C115="","","現場閉所率")</f>
        <v/>
      </c>
      <c r="AP116" s="712" t="str" cm="1">
        <f t="array" ref="AP116">_xlfn.IFS(C115="","",C122="","達成状況",TRUE,"-")</f>
        <v/>
      </c>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row>
    <row r="117" spans="2:69" ht="15" customHeight="1">
      <c r="B117" s="184" t="str">
        <f>IF(C115="","","曜日")</f>
        <v/>
      </c>
      <c r="C117" s="187" t="str" cm="1">
        <f t="array" ref="C117">_xlfn.IFS(C116="","",COUNTIF(休み,C116)&gt;0,"休",OR(WEEKDAY(C116)=1,WEEKDAY(C116)=7),TEXT(C116,"aaa"),COUNTIF(祝日,C116)&gt;0,"祝",TRUE,TEXT(C116,"aaa"))</f>
        <v/>
      </c>
      <c r="D117" s="187" t="str" cm="1">
        <f t="array" ref="D117">_xlfn.IFS(D116="","",COUNTIF(休み,D116)&gt;0,"休",OR(WEEKDAY(D116)=1,WEEKDAY(D116)=7),TEXT(D116,"aaa"),COUNTIF(祝日,D116)&gt;0,"祝",TRUE,TEXT(D116,"aaa"))</f>
        <v/>
      </c>
      <c r="E117" s="187" t="str" cm="1">
        <f t="array" ref="E117">_xlfn.IFS(E116="","",COUNTIF(休み,E116)&gt;0,"休",OR(WEEKDAY(E116)=1,WEEKDAY(E116)=7),TEXT(E116,"aaa"),COUNTIF(祝日,E116)&gt;0,"祝",TRUE,TEXT(E116,"aaa"))</f>
        <v/>
      </c>
      <c r="F117" s="187" t="str" cm="1">
        <f t="array" ref="F117">_xlfn.IFS(F116="","",COUNTIF(休み,F116)&gt;0,"休",OR(WEEKDAY(F116)=1,WEEKDAY(F116)=7),TEXT(F116,"aaa"),COUNTIF(祝日,F116)&gt;0,"祝",TRUE,TEXT(F116,"aaa"))</f>
        <v/>
      </c>
      <c r="G117" s="187" t="str" cm="1">
        <f t="array" ref="G117">_xlfn.IFS(G116="","",COUNTIF(休み,G116)&gt;0,"休",OR(WEEKDAY(G116)=1,WEEKDAY(G116)=7),TEXT(G116,"aaa"),COUNTIF(祝日,G116)&gt;0,"祝",TRUE,TEXT(G116,"aaa"))</f>
        <v/>
      </c>
      <c r="H117" s="187" t="str" cm="1">
        <f t="array" ref="H117">_xlfn.IFS(H116="","",COUNTIF(休み,H116)&gt;0,"休",OR(WEEKDAY(H116)=1,WEEKDAY(H116)=7),TEXT(H116,"aaa"),COUNTIF(祝日,H116)&gt;0,"祝",TRUE,TEXT(H116,"aaa"))</f>
        <v/>
      </c>
      <c r="I117" s="187" t="str" cm="1">
        <f t="array" ref="I117">_xlfn.IFS(I116="","",COUNTIF(休み,I116)&gt;0,"休",OR(WEEKDAY(I116)=1,WEEKDAY(I116)=7),TEXT(I116,"aaa"),COUNTIF(祝日,I116)&gt;0,"祝",TRUE,TEXT(I116,"aaa"))</f>
        <v/>
      </c>
      <c r="J117" s="187" t="str" cm="1">
        <f t="array" ref="J117">_xlfn.IFS(J116="","",COUNTIF(休み,J116)&gt;0,"休",OR(WEEKDAY(J116)=1,WEEKDAY(J116)=7),TEXT(J116,"aaa"),COUNTIF(祝日,J116)&gt;0,"祝",TRUE,TEXT(J116,"aaa"))</f>
        <v/>
      </c>
      <c r="K117" s="187" t="str" cm="1">
        <f t="array" ref="K117">_xlfn.IFS(K116="","",COUNTIF(休み,K116)&gt;0,"休",OR(WEEKDAY(K116)=1,WEEKDAY(K116)=7),TEXT(K116,"aaa"),COUNTIF(祝日,K116)&gt;0,"祝",TRUE,TEXT(K116,"aaa"))</f>
        <v/>
      </c>
      <c r="L117" s="187" t="str" cm="1">
        <f t="array" ref="L117">_xlfn.IFS(L116="","",COUNTIF(休み,L116)&gt;0,"休",OR(WEEKDAY(L116)=1,WEEKDAY(L116)=7),TEXT(L116,"aaa"),COUNTIF(祝日,L116)&gt;0,"祝",TRUE,TEXT(L116,"aaa"))</f>
        <v/>
      </c>
      <c r="M117" s="187" t="str" cm="1">
        <f t="array" ref="M117">_xlfn.IFS(M116="","",COUNTIF(休み,M116)&gt;0,"休",OR(WEEKDAY(M116)=1,WEEKDAY(M116)=7),TEXT(M116,"aaa"),COUNTIF(祝日,M116)&gt;0,"祝",TRUE,TEXT(M116,"aaa"))</f>
        <v/>
      </c>
      <c r="N117" s="187" t="str" cm="1">
        <f t="array" ref="N117">_xlfn.IFS(N116="","",COUNTIF(休み,N116)&gt;0,"休",OR(WEEKDAY(N116)=1,WEEKDAY(N116)=7),TEXT(N116,"aaa"),COUNTIF(祝日,N116)&gt;0,"祝",TRUE,TEXT(N116,"aaa"))</f>
        <v/>
      </c>
      <c r="O117" s="187" t="str" cm="1">
        <f t="array" ref="O117">_xlfn.IFS(O116="","",COUNTIF(休み,O116)&gt;0,"休",OR(WEEKDAY(O116)=1,WEEKDAY(O116)=7),TEXT(O116,"aaa"),COUNTIF(祝日,O116)&gt;0,"祝",TRUE,TEXT(O116,"aaa"))</f>
        <v/>
      </c>
      <c r="P117" s="187" t="str" cm="1">
        <f t="array" ref="P117">_xlfn.IFS(P116="","",COUNTIF(休み,P116)&gt;0,"休",OR(WEEKDAY(P116)=1,WEEKDAY(P116)=7),TEXT(P116,"aaa"),COUNTIF(祝日,P116)&gt;0,"祝",TRUE,TEXT(P116,"aaa"))</f>
        <v/>
      </c>
      <c r="Q117" s="187" t="str" cm="1">
        <f t="array" ref="Q117">_xlfn.IFS(Q116="","",COUNTIF(休み,Q116)&gt;0,"休",OR(WEEKDAY(Q116)=1,WEEKDAY(Q116)=7),TEXT(Q116,"aaa"),COUNTIF(祝日,Q116)&gt;0,"祝",TRUE,TEXT(Q116,"aaa"))</f>
        <v/>
      </c>
      <c r="R117" s="187" t="str" cm="1">
        <f t="array" ref="R117">_xlfn.IFS(R116="","",COUNTIF(休み,R116)&gt;0,"休",OR(WEEKDAY(R116)=1,WEEKDAY(R116)=7),TEXT(R116,"aaa"),COUNTIF(祝日,R116)&gt;0,"祝",TRUE,TEXT(R116,"aaa"))</f>
        <v/>
      </c>
      <c r="S117" s="187" t="str" cm="1">
        <f t="array" ref="S117">_xlfn.IFS(S116="","",COUNTIF(休み,S116)&gt;0,"休",OR(WEEKDAY(S116)=1,WEEKDAY(S116)=7),TEXT(S116,"aaa"),COUNTIF(祝日,S116)&gt;0,"祝",TRUE,TEXT(S116,"aaa"))</f>
        <v/>
      </c>
      <c r="T117" s="187" t="str" cm="1">
        <f t="array" ref="T117">_xlfn.IFS(T116="","",COUNTIF(休み,T116)&gt;0,"休",OR(WEEKDAY(T116)=1,WEEKDAY(T116)=7),TEXT(T116,"aaa"),COUNTIF(祝日,T116)&gt;0,"祝",TRUE,TEXT(T116,"aaa"))</f>
        <v/>
      </c>
      <c r="U117" s="187" t="str" cm="1">
        <f t="array" ref="U117">_xlfn.IFS(U116="","",COUNTIF(休み,U116)&gt;0,"休",OR(WEEKDAY(U116)=1,WEEKDAY(U116)=7),TEXT(U116,"aaa"),COUNTIF(祝日,U116)&gt;0,"祝",TRUE,TEXT(U116,"aaa"))</f>
        <v/>
      </c>
      <c r="V117" s="187" t="str" cm="1">
        <f t="array" ref="V117">_xlfn.IFS(V116="","",COUNTIF(休み,V116)&gt;0,"休",OR(WEEKDAY(V116)=1,WEEKDAY(V116)=7),TEXT(V116,"aaa"),COUNTIF(祝日,V116)&gt;0,"祝",TRUE,TEXT(V116,"aaa"))</f>
        <v/>
      </c>
      <c r="W117" s="187" t="str" cm="1">
        <f t="array" ref="W117">_xlfn.IFS(W116="","",COUNTIF(休み,W116)&gt;0,"休",OR(WEEKDAY(W116)=1,WEEKDAY(W116)=7),TEXT(W116,"aaa"),COUNTIF(祝日,W116)&gt;0,"祝",TRUE,TEXT(W116,"aaa"))</f>
        <v/>
      </c>
      <c r="X117" s="187" t="str" cm="1">
        <f t="array" ref="X117">_xlfn.IFS(X116="","",COUNTIF(休み,X116)&gt;0,"休",OR(WEEKDAY(X116)=1,WEEKDAY(X116)=7),TEXT(X116,"aaa"),COUNTIF(祝日,X116)&gt;0,"祝",TRUE,TEXT(X116,"aaa"))</f>
        <v/>
      </c>
      <c r="Y117" s="187" t="str" cm="1">
        <f t="array" ref="Y117">_xlfn.IFS(Y116="","",COUNTIF(休み,Y116)&gt;0,"休",OR(WEEKDAY(Y116)=1,WEEKDAY(Y116)=7),TEXT(Y116,"aaa"),COUNTIF(祝日,Y116)&gt;0,"祝",TRUE,TEXT(Y116,"aaa"))</f>
        <v/>
      </c>
      <c r="Z117" s="187" t="str" cm="1">
        <f t="array" ref="Z117">_xlfn.IFS(Z116="","",COUNTIF(休み,Z116)&gt;0,"休",OR(WEEKDAY(Z116)=1,WEEKDAY(Z116)=7),TEXT(Z116,"aaa"),COUNTIF(祝日,Z116)&gt;0,"祝",TRUE,TEXT(Z116,"aaa"))</f>
        <v/>
      </c>
      <c r="AA117" s="187" t="str" cm="1">
        <f t="array" ref="AA117">_xlfn.IFS(AA116="","",COUNTIF(休み,AA116)&gt;0,"休",OR(WEEKDAY(AA116)=1,WEEKDAY(AA116)=7),TEXT(AA116,"aaa"),COUNTIF(祝日,AA116)&gt;0,"祝",TRUE,TEXT(AA116,"aaa"))</f>
        <v/>
      </c>
      <c r="AB117" s="187" t="str" cm="1">
        <f t="array" ref="AB117">_xlfn.IFS(AB116="","",COUNTIF(休み,AB116)&gt;0,"休",OR(WEEKDAY(AB116)=1,WEEKDAY(AB116)=7),TEXT(AB116,"aaa"),COUNTIF(祝日,AB116)&gt;0,"祝",TRUE,TEXT(AB116,"aaa"))</f>
        <v/>
      </c>
      <c r="AC117" s="187" t="str" cm="1">
        <f t="array" ref="AC117">_xlfn.IFS(AC116="","",COUNTIF(休み,AC116)&gt;0,"休",OR(WEEKDAY(AC116)=1,WEEKDAY(AC116)=7),TEXT(AC116,"aaa"),COUNTIF(祝日,AC116)&gt;0,"祝",TRUE,TEXT(AC116,"aaa"))</f>
        <v/>
      </c>
      <c r="AD117" s="187" t="str" cm="1">
        <f t="array" ref="AD117">_xlfn.IFS(AD116="","",COUNTIF(休み,AD116)&gt;0,"休",OR(WEEKDAY(AD116)=1,WEEKDAY(AD116)=7),TEXT(AD116,"aaa"),COUNTIF(祝日,AD116)&gt;0,"祝",TRUE,TEXT(AD116,"aaa"))</f>
        <v/>
      </c>
      <c r="AE117" s="187" t="str" cm="1">
        <f t="array" ref="AE117">_xlfn.IFS(AE116="","",COUNTIF(休み,AE116)&gt;0,"休",OR(WEEKDAY(AE116)=1,WEEKDAY(AE116)=7),TEXT(AE116,"aaa"),COUNTIF(祝日,AE116)&gt;0,"祝",TRUE,TEXT(AE116,"aaa"))</f>
        <v/>
      </c>
      <c r="AF117" s="187" t="str" cm="1">
        <f t="array" ref="AF117">_xlfn.IFS(AF116="","",COUNTIF(休み,AF116)&gt;0,"休",OR(WEEKDAY(AF116)=1,WEEKDAY(AF116)=7),TEXT(AF116,"aaa"),COUNTIF(祝日,AF116)&gt;0,"祝",TRUE,TEXT(AF116,"aaa"))</f>
        <v/>
      </c>
      <c r="AG117" s="187" t="str" cm="1">
        <f t="array" ref="AG117">_xlfn.IFS(AG116="","",COUNTIF(休み,AG116)&gt;0,"休",OR(WEEKDAY(AG116)=1,WEEKDAY(AG116)=7),TEXT(AG116,"aaa"),COUNTIF(祝日,AG116)&gt;0,"祝",TRUE,TEXT(AG116,"aaa"))</f>
        <v/>
      </c>
      <c r="AH117" s="709"/>
      <c r="AI117" s="710"/>
      <c r="AJ117" s="710"/>
      <c r="AK117" s="711"/>
      <c r="AL117" s="695"/>
      <c r="AM117" s="697"/>
      <c r="AN117" s="700"/>
      <c r="AO117" s="700"/>
      <c r="AP117" s="713"/>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188"/>
    </row>
    <row r="118" spans="2:69" s="192" customFormat="1" ht="60" customHeight="1">
      <c r="B118" s="271" t="str">
        <f>IF(C115="","","行事")</f>
        <v/>
      </c>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90"/>
      <c r="AH118" s="709"/>
      <c r="AI118" s="710"/>
      <c r="AJ118" s="710"/>
      <c r="AK118" s="711"/>
      <c r="AL118" s="695"/>
      <c r="AM118" s="698"/>
      <c r="AN118" s="701"/>
      <c r="AO118" s="701"/>
      <c r="AP118" s="714"/>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191"/>
    </row>
    <row r="119" spans="2:69" s="195" customFormat="1" ht="15" customHeight="1">
      <c r="B119" s="184" t="str">
        <f>IF(C115="","","計画")</f>
        <v/>
      </c>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93"/>
      <c r="AF119" s="193"/>
      <c r="AG119" s="193"/>
      <c r="AH119" s="184" t="str">
        <f>IF(C115="","",COUNTIF(C119:AG119,"○"))</f>
        <v/>
      </c>
      <c r="AI119" s="193" t="str">
        <f>IF(C115="","",31-COUNTIF(C117:AG117,"")-COUNTIF(C117:AG117,"休")-COUNTIF(C119:AH119,"/"))</f>
        <v/>
      </c>
      <c r="AJ119" s="194" t="str">
        <f>IF(C115="","",IFERROR(AH119/AI119,""))</f>
        <v/>
      </c>
      <c r="AK119" s="295" t="str" cm="1">
        <f t="array" ref="AK119">_xlfn.IFS(OR(C115="",AI119=0),"",
      COUNTIFS(C117:AG117,"日",C119:AG119,"")+COUNTIFS(C117:AG117,"日",C119:AG119,"○")+COUNTIFS(C117:AG117,"土",C119:AG119,"")+COUNTIFS(C117:AG117,"土",C119:AG119,"○")&lt;=COUNTIF(C119:AG119,"○"),"○",
        AH119/AI119&gt;=2/7,"○",
         TRUE,"NG")</f>
        <v/>
      </c>
      <c r="AM119" s="184" t="str">
        <f>IF(C115="","",AM112+AH119)</f>
        <v/>
      </c>
      <c r="AN119" s="193" t="str">
        <f>IF(C115="","",AN112+AI119)</f>
        <v/>
      </c>
      <c r="AO119" s="194" t="str">
        <f>IFERROR(AM119/AN119,"")</f>
        <v/>
      </c>
      <c r="AP119" s="301" t="str">
        <f>IF(C115="","",IF(C122="",IF(AM119/AN119&gt;=2/7,"OK","NG"),"-"))</f>
        <v/>
      </c>
      <c r="AQ119" s="297"/>
      <c r="AR119" s="297"/>
      <c r="AS119" s="297"/>
      <c r="AT119" s="297"/>
      <c r="AU119" s="297"/>
      <c r="AV119" s="297"/>
      <c r="AW119" s="297"/>
      <c r="AX119" s="297"/>
      <c r="AY119" s="297"/>
      <c r="AZ119" s="297"/>
      <c r="BA119" s="297"/>
      <c r="BB119" s="297"/>
      <c r="BC119" s="297"/>
      <c r="BD119" s="297"/>
      <c r="BE119" s="297"/>
      <c r="BF119" s="297"/>
      <c r="BG119" s="297"/>
      <c r="BH119" s="297"/>
      <c r="BI119" s="297"/>
      <c r="BJ119" s="297"/>
      <c r="BK119" s="297"/>
      <c r="BL119" s="297"/>
      <c r="BM119" s="297"/>
      <c r="BN119" s="297"/>
      <c r="BO119" s="297"/>
      <c r="BP119" s="297"/>
      <c r="BQ119" s="196"/>
    </row>
    <row r="120" spans="2:69" s="195" customFormat="1" ht="15" customHeight="1" thickBot="1">
      <c r="B120" s="197" t="str">
        <f>IF(C115="","","実施")</f>
        <v/>
      </c>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7" t="str">
        <f>IF(C115="","",COUNTIF(C120:AG120,"●"))</f>
        <v/>
      </c>
      <c r="AI120" s="198" t="str">
        <f>IF(C115="","",31-COUNTIF(C117:AG117,"")-COUNTIF(C117:AG117,"休")-COUNTIF(C120:AH120,"/"))</f>
        <v/>
      </c>
      <c r="AJ120" s="199" t="str">
        <f>IF(C115="","",IFERROR(AH120/AI120,""))</f>
        <v/>
      </c>
      <c r="AK120" s="298" t="str" cm="1">
        <f t="array" ref="AK120">_xlfn.IFS(OR(C115="",AI120=0),"",
      COUNTIFS(C117:AG117,"日",C120:AG120,"")+COUNTIFS(C117:AG117,"日",C120:AG120,"●")+COUNTIFS(C117:AG117,"土",C120:AG120,"")+COUNTIFS(C117:AG117,"土",C120:AG120,"●")&lt;=COUNTIF(C120:AG120,"●"),"○",
        AH120/AI120&gt;=2/7,"○",
         TRUE,"NG")</f>
        <v/>
      </c>
      <c r="AM120" s="197" t="str">
        <f>IF(C115="","",AM113+AH120)</f>
        <v/>
      </c>
      <c r="AN120" s="198" t="str">
        <f>IF(C115="","",AN113+AI120)</f>
        <v/>
      </c>
      <c r="AO120" s="199" t="str">
        <f>IFERROR(AM120/AN120,"")</f>
        <v/>
      </c>
      <c r="AP120" s="302" t="str">
        <f>IF(C115="","",IF(C122="",IF(AM120/AN120&gt;=2/7,"OK","NG"),"-"))</f>
        <v/>
      </c>
      <c r="AQ120" s="222"/>
      <c r="AR120" s="222"/>
      <c r="AS120" s="222"/>
      <c r="AT120" s="222"/>
      <c r="AU120" s="222"/>
      <c r="AV120" s="222"/>
      <c r="AW120" s="222"/>
      <c r="AX120" s="222"/>
      <c r="AY120" s="222"/>
      <c r="AZ120" s="222"/>
      <c r="BA120" s="222"/>
      <c r="BB120" s="222"/>
      <c r="BC120" s="222"/>
      <c r="BD120" s="222"/>
      <c r="BE120" s="222"/>
      <c r="BF120" s="222"/>
      <c r="BG120" s="222"/>
      <c r="BH120" s="222"/>
      <c r="BI120" s="222"/>
      <c r="BJ120" s="222"/>
      <c r="BK120" s="222"/>
      <c r="BL120" s="222"/>
      <c r="BM120" s="222"/>
      <c r="BN120" s="222"/>
      <c r="BO120" s="222"/>
      <c r="BP120" s="222"/>
      <c r="BQ120" s="188"/>
    </row>
    <row r="121" spans="2:69" ht="18" customHeight="1" thickBot="1">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200"/>
    </row>
    <row r="122" spans="2:69" ht="16.899999999999999" customHeight="1">
      <c r="B122" s="183" t="str">
        <f>IF(C122="","","月")</f>
        <v/>
      </c>
      <c r="C122" s="689" t="str">
        <f>IFERROR(IF(EOMONTH(C115,0)+1&gt;$L$5,"",EOMONTH(C115,0)+1),"")</f>
        <v/>
      </c>
      <c r="D122" s="690"/>
      <c r="E122" s="690"/>
      <c r="F122" s="690"/>
      <c r="G122" s="690"/>
      <c r="H122" s="690"/>
      <c r="I122" s="690"/>
      <c r="J122" s="690"/>
      <c r="K122" s="690"/>
      <c r="L122" s="690"/>
      <c r="M122" s="690"/>
      <c r="N122" s="690"/>
      <c r="O122" s="690"/>
      <c r="P122" s="690"/>
      <c r="Q122" s="690"/>
      <c r="R122" s="690"/>
      <c r="S122" s="690"/>
      <c r="T122" s="690"/>
      <c r="U122" s="690"/>
      <c r="V122" s="690"/>
      <c r="W122" s="690"/>
      <c r="X122" s="690"/>
      <c r="Y122" s="690"/>
      <c r="Z122" s="690"/>
      <c r="AA122" s="690"/>
      <c r="AB122" s="690"/>
      <c r="AC122" s="690"/>
      <c r="AD122" s="690"/>
      <c r="AE122" s="690"/>
      <c r="AF122" s="690"/>
      <c r="AG122" s="690"/>
      <c r="AH122" s="691" t="str">
        <f>IF(C122="","","月単位")</f>
        <v/>
      </c>
      <c r="AI122" s="692"/>
      <c r="AJ122" s="692"/>
      <c r="AK122" s="693"/>
      <c r="AL122" s="694"/>
      <c r="AM122" s="706" t="str">
        <f>IF(C122="","","累計")</f>
        <v/>
      </c>
      <c r="AN122" s="707"/>
      <c r="AO122" s="707"/>
      <c r="AP122" s="708"/>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293"/>
      <c r="BN122" s="293"/>
      <c r="BO122" s="293"/>
      <c r="BP122" s="293"/>
    </row>
    <row r="123" spans="2:69" ht="15" customHeight="1">
      <c r="B123" s="184" t="str">
        <f>IF(C122="","","日")</f>
        <v/>
      </c>
      <c r="C123" s="185" t="str" cm="1">
        <f t="array" ref="C123">_xlfn.IFS($C122="","",
  $C122+COLUMN(C123)-COLUMN($B123)-1&gt;$L$5,"",
   $C122+COLUMN(C123)-COLUMN($B123)-1&gt;=EOMONTH($C122,0)+1,"",
    TRUE,$C122+COLUMN(C123)-COLUMN($B123)-1)</f>
        <v/>
      </c>
      <c r="D123" s="185" t="str" cm="1">
        <f t="array" ref="D123">_xlfn.IFS($C122="","",
  $C122+COLUMN(D123)-COLUMN($B123)-1&gt;$L$5,"",
   $C122+COLUMN(D123)-COLUMN($B123)-1&gt;=EOMONTH($C122,0)+1,"",
    TRUE,$C122+COLUMN(D123)-COLUMN($B123)-1)</f>
        <v/>
      </c>
      <c r="E123" s="185" t="str" cm="1">
        <f t="array" ref="E123">_xlfn.IFS($C122="","",
  $C122+COLUMN(E123)-COLUMN($B123)-1&gt;$L$5,"",
   $C122+COLUMN(E123)-COLUMN($B123)-1&gt;=EOMONTH($C122,0)+1,"",
    TRUE,$C122+COLUMN(E123)-COLUMN($B123)-1)</f>
        <v/>
      </c>
      <c r="F123" s="185" t="str" cm="1">
        <f t="array" ref="F123">_xlfn.IFS($C122="","",
  $C122+COLUMN(F123)-COLUMN($B123)-1&gt;$L$5,"",
   $C122+COLUMN(F123)-COLUMN($B123)-1&gt;=EOMONTH($C122,0)+1,"",
    TRUE,$C122+COLUMN(F123)-COLUMN($B123)-1)</f>
        <v/>
      </c>
      <c r="G123" s="185" t="str" cm="1">
        <f t="array" ref="G123">_xlfn.IFS($C122="","",
  $C122+COLUMN(G123)-COLUMN($B123)-1&gt;$L$5,"",
   $C122+COLUMN(G123)-COLUMN($B123)-1&gt;=EOMONTH($C122,0)+1,"",
    TRUE,$C122+COLUMN(G123)-COLUMN($B123)-1)</f>
        <v/>
      </c>
      <c r="H123" s="185" t="str" cm="1">
        <f t="array" ref="H123">_xlfn.IFS($C122="","",
  $C122+COLUMN(H123)-COLUMN($B123)-1&gt;$L$5,"",
   $C122+COLUMN(H123)-COLUMN($B123)-1&gt;=EOMONTH($C122,0)+1,"",
    TRUE,$C122+COLUMN(H123)-COLUMN($B123)-1)</f>
        <v/>
      </c>
      <c r="I123" s="185" t="str" cm="1">
        <f t="array" ref="I123">_xlfn.IFS($C122="","",
  $C122+COLUMN(I123)-COLUMN($B123)-1&gt;$L$5,"",
   $C122+COLUMN(I123)-COLUMN($B123)-1&gt;=EOMONTH($C122,0)+1,"",
    TRUE,$C122+COLUMN(I123)-COLUMN($B123)-1)</f>
        <v/>
      </c>
      <c r="J123" s="185" t="str" cm="1">
        <f t="array" ref="J123">_xlfn.IFS($C122="","",
  $C122+COLUMN(J123)-COLUMN($B123)-1&gt;$L$5,"",
   $C122+COLUMN(J123)-COLUMN($B123)-1&gt;=EOMONTH($C122,0)+1,"",
    TRUE,$C122+COLUMN(J123)-COLUMN($B123)-1)</f>
        <v/>
      </c>
      <c r="K123" s="185" t="str" cm="1">
        <f t="array" ref="K123">_xlfn.IFS($C122="","",
  $C122+COLUMN(K123)-COLUMN($B123)-1&gt;$L$5,"",
   $C122+COLUMN(K123)-COLUMN($B123)-1&gt;=EOMONTH($C122,0)+1,"",
    TRUE,$C122+COLUMN(K123)-COLUMN($B123)-1)</f>
        <v/>
      </c>
      <c r="L123" s="185" t="str" cm="1">
        <f t="array" ref="L123">_xlfn.IFS($C122="","",
  $C122+COLUMN(L123)-COLUMN($B123)-1&gt;$L$5,"",
   $C122+COLUMN(L123)-COLUMN($B123)-1&gt;=EOMONTH($C122,0)+1,"",
    TRUE,$C122+COLUMN(L123)-COLUMN($B123)-1)</f>
        <v/>
      </c>
      <c r="M123" s="185" t="str" cm="1">
        <f t="array" ref="M123">_xlfn.IFS($C122="","",
  $C122+COLUMN(M123)-COLUMN($B123)-1&gt;$L$5,"",
   $C122+COLUMN(M123)-COLUMN($B123)-1&gt;=EOMONTH($C122,0)+1,"",
    TRUE,$C122+COLUMN(M123)-COLUMN($B123)-1)</f>
        <v/>
      </c>
      <c r="N123" s="185" t="str" cm="1">
        <f t="array" ref="N123">_xlfn.IFS($C122="","",
  $C122+COLUMN(N123)-COLUMN($B123)-1&gt;$L$5,"",
   $C122+COLUMN(N123)-COLUMN($B123)-1&gt;=EOMONTH($C122,0)+1,"",
    TRUE,$C122+COLUMN(N123)-COLUMN($B123)-1)</f>
        <v/>
      </c>
      <c r="O123" s="185" t="str" cm="1">
        <f t="array" ref="O123">_xlfn.IFS($C122="","",
  $C122+COLUMN(O123)-COLUMN($B123)-1&gt;$L$5,"",
   $C122+COLUMN(O123)-COLUMN($B123)-1&gt;=EOMONTH($C122,0)+1,"",
    TRUE,$C122+COLUMN(O123)-COLUMN($B123)-1)</f>
        <v/>
      </c>
      <c r="P123" s="185" t="str" cm="1">
        <f t="array" ref="P123">_xlfn.IFS($C122="","",
  $C122+COLUMN(P123)-COLUMN($B123)-1&gt;$L$5,"",
   $C122+COLUMN(P123)-COLUMN($B123)-1&gt;=EOMONTH($C122,0)+1,"",
    TRUE,$C122+COLUMN(P123)-COLUMN($B123)-1)</f>
        <v/>
      </c>
      <c r="Q123" s="185" t="str" cm="1">
        <f t="array" ref="Q123">_xlfn.IFS($C122="","",
  $C122+COLUMN(Q123)-COLUMN($B123)-1&gt;$L$5,"",
   $C122+COLUMN(Q123)-COLUMN($B123)-1&gt;=EOMONTH($C122,0)+1,"",
    TRUE,$C122+COLUMN(Q123)-COLUMN($B123)-1)</f>
        <v/>
      </c>
      <c r="R123" s="185" t="str" cm="1">
        <f t="array" ref="R123">_xlfn.IFS($C122="","",
  $C122+COLUMN(R123)-COLUMN($B123)-1&gt;$L$5,"",
   $C122+COLUMN(R123)-COLUMN($B123)-1&gt;=EOMONTH($C122,0)+1,"",
    TRUE,$C122+COLUMN(R123)-COLUMN($B123)-1)</f>
        <v/>
      </c>
      <c r="S123" s="185" t="str" cm="1">
        <f t="array" ref="S123">_xlfn.IFS($C122="","",
  $C122+COLUMN(S123)-COLUMN($B123)-1&gt;$L$5,"",
   $C122+COLUMN(S123)-COLUMN($B123)-1&gt;=EOMONTH($C122,0)+1,"",
    TRUE,$C122+COLUMN(S123)-COLUMN($B123)-1)</f>
        <v/>
      </c>
      <c r="T123" s="185" t="str" cm="1">
        <f t="array" ref="T123">_xlfn.IFS($C122="","",
  $C122+COLUMN(T123)-COLUMN($B123)-1&gt;$L$5,"",
   $C122+COLUMN(T123)-COLUMN($B123)-1&gt;=EOMONTH($C122,0)+1,"",
    TRUE,$C122+COLUMN(T123)-COLUMN($B123)-1)</f>
        <v/>
      </c>
      <c r="U123" s="185" t="str" cm="1">
        <f t="array" ref="U123">_xlfn.IFS($C122="","",
  $C122+COLUMN(U123)-COLUMN($B123)-1&gt;$L$5,"",
   $C122+COLUMN(U123)-COLUMN($B123)-1&gt;=EOMONTH($C122,0)+1,"",
    TRUE,$C122+COLUMN(U123)-COLUMN($B123)-1)</f>
        <v/>
      </c>
      <c r="V123" s="185" t="str" cm="1">
        <f t="array" ref="V123">_xlfn.IFS($C122="","",
  $C122+COLUMN(V123)-COLUMN($B123)-1&gt;$L$5,"",
   $C122+COLUMN(V123)-COLUMN($B123)-1&gt;=EOMONTH($C122,0)+1,"",
    TRUE,$C122+COLUMN(V123)-COLUMN($B123)-1)</f>
        <v/>
      </c>
      <c r="W123" s="185" t="str" cm="1">
        <f t="array" ref="W123">_xlfn.IFS($C122="","",
  $C122+COLUMN(W123)-COLUMN($B123)-1&gt;$L$5,"",
   $C122+COLUMN(W123)-COLUMN($B123)-1&gt;=EOMONTH($C122,0)+1,"",
    TRUE,$C122+COLUMN(W123)-COLUMN($B123)-1)</f>
        <v/>
      </c>
      <c r="X123" s="185" t="str" cm="1">
        <f t="array" ref="X123">_xlfn.IFS($C122="","",
  $C122+COLUMN(X123)-COLUMN($B123)-1&gt;$L$5,"",
   $C122+COLUMN(X123)-COLUMN($B123)-1&gt;=EOMONTH($C122,0)+1,"",
    TRUE,$C122+COLUMN(X123)-COLUMN($B123)-1)</f>
        <v/>
      </c>
      <c r="Y123" s="185" t="str" cm="1">
        <f t="array" ref="Y123">_xlfn.IFS($C122="","",
  $C122+COLUMN(Y123)-COLUMN($B123)-1&gt;$L$5,"",
   $C122+COLUMN(Y123)-COLUMN($B123)-1&gt;=EOMONTH($C122,0)+1,"",
    TRUE,$C122+COLUMN(Y123)-COLUMN($B123)-1)</f>
        <v/>
      </c>
      <c r="Z123" s="185" t="str" cm="1">
        <f t="array" ref="Z123">_xlfn.IFS($C122="","",
  $C122+COLUMN(Z123)-COLUMN($B123)-1&gt;$L$5,"",
   $C122+COLUMN(Z123)-COLUMN($B123)-1&gt;=EOMONTH($C122,0)+1,"",
    TRUE,$C122+COLUMN(Z123)-COLUMN($B123)-1)</f>
        <v/>
      </c>
      <c r="AA123" s="185" t="str" cm="1">
        <f t="array" ref="AA123">_xlfn.IFS($C122="","",
  $C122+COLUMN(AA123)-COLUMN($B123)-1&gt;$L$5,"",
   $C122+COLUMN(AA123)-COLUMN($B123)-1&gt;=EOMONTH($C122,0)+1,"",
    TRUE,$C122+COLUMN(AA123)-COLUMN($B123)-1)</f>
        <v/>
      </c>
      <c r="AB123" s="185" t="str" cm="1">
        <f t="array" ref="AB123">_xlfn.IFS($C122="","",
  $C122+COLUMN(AB123)-COLUMN($B123)-1&gt;$L$5,"",
   $C122+COLUMN(AB123)-COLUMN($B123)-1&gt;=EOMONTH($C122,0)+1,"",
    TRUE,$C122+COLUMN(AB123)-COLUMN($B123)-1)</f>
        <v/>
      </c>
      <c r="AC123" s="185" t="str" cm="1">
        <f t="array" ref="AC123">_xlfn.IFS($C122="","",
  $C122+COLUMN(AC123)-COLUMN($B123)-1&gt;$L$5,"",
   $C122+COLUMN(AC123)-COLUMN($B123)-1&gt;=EOMONTH($C122,0)+1,"",
    TRUE,$C122+COLUMN(AC123)-COLUMN($B123)-1)</f>
        <v/>
      </c>
      <c r="AD123" s="185" t="str" cm="1">
        <f t="array" ref="AD123">_xlfn.IFS($C122="","",
  $C122+COLUMN(AD123)-COLUMN($B123)-1&gt;$L$5,"",
   $C122+COLUMN(AD123)-COLUMN($B123)-1&gt;=EOMONTH($C122,0)+1,"",
    TRUE,$C122+COLUMN(AD123)-COLUMN($B123)-1)</f>
        <v/>
      </c>
      <c r="AE123" s="185" t="str" cm="1">
        <f t="array" ref="AE123">_xlfn.IFS($C122="","",
  $C122+COLUMN(AE123)-COLUMN($B123)-1&gt;$L$5,"",
   $C122+COLUMN(AE123)-COLUMN($B123)-1&gt;=EOMONTH($C122,0)+1,"",
    TRUE,$C122+COLUMN(AE123)-COLUMN($B123)-1)</f>
        <v/>
      </c>
      <c r="AF123" s="185" t="str" cm="1">
        <f t="array" ref="AF123">_xlfn.IFS($C122="","",
  $C122+COLUMN(AF123)-COLUMN($B123)-1&gt;$L$5,"",
   $C122+COLUMN(AF123)-COLUMN($B123)-1&gt;=EOMONTH($C122,0)+1,"",
    TRUE,$C122+COLUMN(AF123)-COLUMN($B123)-1)</f>
        <v/>
      </c>
      <c r="AG123" s="186" t="str" cm="1">
        <f t="array" ref="AG123">_xlfn.IFS($C122="","",
  $C122+COLUMN(AG123)-COLUMN($B123)-1&gt;$L$5,"",
   $C122+COLUMN(AG123)-COLUMN($B123)-1&gt;=EOMONTH($C122,0)+1,"",
    TRUE,$C122+COLUMN(AG123)-COLUMN($B123)-1)</f>
        <v/>
      </c>
      <c r="AH123" s="709" t="str">
        <f>IF(C122="","","閉所日数計")</f>
        <v/>
      </c>
      <c r="AI123" s="710" t="str">
        <f>IF(C122="","","対象日数計")</f>
        <v/>
      </c>
      <c r="AJ123" s="710" t="str">
        <f>IF(C122="","","現場閉所率")</f>
        <v/>
      </c>
      <c r="AK123" s="711" t="str">
        <f>IF(C122="","","達成状況")</f>
        <v/>
      </c>
      <c r="AL123" s="695"/>
      <c r="AM123" s="696" t="str">
        <f>IF(C122="","","閉所日数計")</f>
        <v/>
      </c>
      <c r="AN123" s="699" t="str">
        <f>IF(C122="","","対象日数計")</f>
        <v/>
      </c>
      <c r="AO123" s="699" t="str">
        <f>IF(C122="","","現場閉所率")</f>
        <v/>
      </c>
      <c r="AP123" s="712" t="str" cm="1">
        <f t="array" ref="AP123">_xlfn.IFS(C122="","",C129="","達成状況",TRUE,"-")</f>
        <v/>
      </c>
      <c r="AQ123" s="300"/>
      <c r="AR123" s="300"/>
      <c r="AS123" s="300"/>
      <c r="AT123" s="300"/>
      <c r="AU123" s="300"/>
      <c r="AV123" s="300"/>
      <c r="AW123" s="300"/>
      <c r="AX123" s="300"/>
      <c r="AY123" s="300"/>
      <c r="AZ123" s="300"/>
      <c r="BA123" s="300"/>
      <c r="BB123" s="300"/>
      <c r="BC123" s="300"/>
      <c r="BD123" s="300"/>
      <c r="BE123" s="300"/>
      <c r="BF123" s="300"/>
      <c r="BG123" s="300"/>
      <c r="BH123" s="300"/>
      <c r="BI123" s="300"/>
      <c r="BJ123" s="300"/>
      <c r="BK123" s="300"/>
      <c r="BL123" s="300"/>
      <c r="BM123" s="300"/>
      <c r="BN123" s="300"/>
      <c r="BO123" s="300"/>
      <c r="BP123" s="300"/>
    </row>
    <row r="124" spans="2:69" ht="15" customHeight="1">
      <c r="B124" s="184" t="str">
        <f>IF(C122="","","曜日")</f>
        <v/>
      </c>
      <c r="C124" s="187" t="str" cm="1">
        <f t="array" ref="C124">_xlfn.IFS(C123="","",COUNTIF(休み,C123)&gt;0,"休",OR(WEEKDAY(C123)=1,WEEKDAY(C123)=7),TEXT(C123,"aaa"),COUNTIF(祝日,C123)&gt;0,"祝",TRUE,TEXT(C123,"aaa"))</f>
        <v/>
      </c>
      <c r="D124" s="187" t="str" cm="1">
        <f t="array" ref="D124">_xlfn.IFS(D123="","",COUNTIF(休み,D123)&gt;0,"休",OR(WEEKDAY(D123)=1,WEEKDAY(D123)=7),TEXT(D123,"aaa"),COUNTIF(祝日,D123)&gt;0,"祝",TRUE,TEXT(D123,"aaa"))</f>
        <v/>
      </c>
      <c r="E124" s="187" t="str" cm="1">
        <f t="array" ref="E124">_xlfn.IFS(E123="","",COUNTIF(休み,E123)&gt;0,"休",OR(WEEKDAY(E123)=1,WEEKDAY(E123)=7),TEXT(E123,"aaa"),COUNTIF(祝日,E123)&gt;0,"祝",TRUE,TEXT(E123,"aaa"))</f>
        <v/>
      </c>
      <c r="F124" s="187" t="str" cm="1">
        <f t="array" ref="F124">_xlfn.IFS(F123="","",COUNTIF(休み,F123)&gt;0,"休",OR(WEEKDAY(F123)=1,WEEKDAY(F123)=7),TEXT(F123,"aaa"),COUNTIF(祝日,F123)&gt;0,"祝",TRUE,TEXT(F123,"aaa"))</f>
        <v/>
      </c>
      <c r="G124" s="187" t="str" cm="1">
        <f t="array" ref="G124">_xlfn.IFS(G123="","",COUNTIF(休み,G123)&gt;0,"休",OR(WEEKDAY(G123)=1,WEEKDAY(G123)=7),TEXT(G123,"aaa"),COUNTIF(祝日,G123)&gt;0,"祝",TRUE,TEXT(G123,"aaa"))</f>
        <v/>
      </c>
      <c r="H124" s="187" t="str" cm="1">
        <f t="array" ref="H124">_xlfn.IFS(H123="","",COUNTIF(休み,H123)&gt;0,"休",OR(WEEKDAY(H123)=1,WEEKDAY(H123)=7),TEXT(H123,"aaa"),COUNTIF(祝日,H123)&gt;0,"祝",TRUE,TEXT(H123,"aaa"))</f>
        <v/>
      </c>
      <c r="I124" s="187" t="str" cm="1">
        <f t="array" ref="I124">_xlfn.IFS(I123="","",COUNTIF(休み,I123)&gt;0,"休",OR(WEEKDAY(I123)=1,WEEKDAY(I123)=7),TEXT(I123,"aaa"),COUNTIF(祝日,I123)&gt;0,"祝",TRUE,TEXT(I123,"aaa"))</f>
        <v/>
      </c>
      <c r="J124" s="187" t="str" cm="1">
        <f t="array" ref="J124">_xlfn.IFS(J123="","",COUNTIF(休み,J123)&gt;0,"休",OR(WEEKDAY(J123)=1,WEEKDAY(J123)=7),TEXT(J123,"aaa"),COUNTIF(祝日,J123)&gt;0,"祝",TRUE,TEXT(J123,"aaa"))</f>
        <v/>
      </c>
      <c r="K124" s="187" t="str" cm="1">
        <f t="array" ref="K124">_xlfn.IFS(K123="","",COUNTIF(休み,K123)&gt;0,"休",OR(WEEKDAY(K123)=1,WEEKDAY(K123)=7),TEXT(K123,"aaa"),COUNTIF(祝日,K123)&gt;0,"祝",TRUE,TEXT(K123,"aaa"))</f>
        <v/>
      </c>
      <c r="L124" s="187" t="str" cm="1">
        <f t="array" ref="L124">_xlfn.IFS(L123="","",COUNTIF(休み,L123)&gt;0,"休",OR(WEEKDAY(L123)=1,WEEKDAY(L123)=7),TEXT(L123,"aaa"),COUNTIF(祝日,L123)&gt;0,"祝",TRUE,TEXT(L123,"aaa"))</f>
        <v/>
      </c>
      <c r="M124" s="187" t="str" cm="1">
        <f t="array" ref="M124">_xlfn.IFS(M123="","",COUNTIF(休み,M123)&gt;0,"休",OR(WEEKDAY(M123)=1,WEEKDAY(M123)=7),TEXT(M123,"aaa"),COUNTIF(祝日,M123)&gt;0,"祝",TRUE,TEXT(M123,"aaa"))</f>
        <v/>
      </c>
      <c r="N124" s="187" t="str" cm="1">
        <f t="array" ref="N124">_xlfn.IFS(N123="","",COUNTIF(休み,N123)&gt;0,"休",OR(WEEKDAY(N123)=1,WEEKDAY(N123)=7),TEXT(N123,"aaa"),COUNTIF(祝日,N123)&gt;0,"祝",TRUE,TEXT(N123,"aaa"))</f>
        <v/>
      </c>
      <c r="O124" s="187" t="str" cm="1">
        <f t="array" ref="O124">_xlfn.IFS(O123="","",COUNTIF(休み,O123)&gt;0,"休",OR(WEEKDAY(O123)=1,WEEKDAY(O123)=7),TEXT(O123,"aaa"),COUNTIF(祝日,O123)&gt;0,"祝",TRUE,TEXT(O123,"aaa"))</f>
        <v/>
      </c>
      <c r="P124" s="187" t="str" cm="1">
        <f t="array" ref="P124">_xlfn.IFS(P123="","",COUNTIF(休み,P123)&gt;0,"休",OR(WEEKDAY(P123)=1,WEEKDAY(P123)=7),TEXT(P123,"aaa"),COUNTIF(祝日,P123)&gt;0,"祝",TRUE,TEXT(P123,"aaa"))</f>
        <v/>
      </c>
      <c r="Q124" s="187" t="str" cm="1">
        <f t="array" ref="Q124">_xlfn.IFS(Q123="","",COUNTIF(休み,Q123)&gt;0,"休",OR(WEEKDAY(Q123)=1,WEEKDAY(Q123)=7),TEXT(Q123,"aaa"),COUNTIF(祝日,Q123)&gt;0,"祝",TRUE,TEXT(Q123,"aaa"))</f>
        <v/>
      </c>
      <c r="R124" s="187" t="str" cm="1">
        <f t="array" ref="R124">_xlfn.IFS(R123="","",COUNTIF(休み,R123)&gt;0,"休",OR(WEEKDAY(R123)=1,WEEKDAY(R123)=7),TEXT(R123,"aaa"),COUNTIF(祝日,R123)&gt;0,"祝",TRUE,TEXT(R123,"aaa"))</f>
        <v/>
      </c>
      <c r="S124" s="187" t="str" cm="1">
        <f t="array" ref="S124">_xlfn.IFS(S123="","",COUNTIF(休み,S123)&gt;0,"休",OR(WEEKDAY(S123)=1,WEEKDAY(S123)=7),TEXT(S123,"aaa"),COUNTIF(祝日,S123)&gt;0,"祝",TRUE,TEXT(S123,"aaa"))</f>
        <v/>
      </c>
      <c r="T124" s="187" t="str" cm="1">
        <f t="array" ref="T124">_xlfn.IFS(T123="","",COUNTIF(休み,T123)&gt;0,"休",OR(WEEKDAY(T123)=1,WEEKDAY(T123)=7),TEXT(T123,"aaa"),COUNTIF(祝日,T123)&gt;0,"祝",TRUE,TEXT(T123,"aaa"))</f>
        <v/>
      </c>
      <c r="U124" s="187" t="str" cm="1">
        <f t="array" ref="U124">_xlfn.IFS(U123="","",COUNTIF(休み,U123)&gt;0,"休",OR(WEEKDAY(U123)=1,WEEKDAY(U123)=7),TEXT(U123,"aaa"),COUNTIF(祝日,U123)&gt;0,"祝",TRUE,TEXT(U123,"aaa"))</f>
        <v/>
      </c>
      <c r="V124" s="187" t="str" cm="1">
        <f t="array" ref="V124">_xlfn.IFS(V123="","",COUNTIF(休み,V123)&gt;0,"休",OR(WEEKDAY(V123)=1,WEEKDAY(V123)=7),TEXT(V123,"aaa"),COUNTIF(祝日,V123)&gt;0,"祝",TRUE,TEXT(V123,"aaa"))</f>
        <v/>
      </c>
      <c r="W124" s="187" t="str" cm="1">
        <f t="array" ref="W124">_xlfn.IFS(W123="","",COUNTIF(休み,W123)&gt;0,"休",OR(WEEKDAY(W123)=1,WEEKDAY(W123)=7),TEXT(W123,"aaa"),COUNTIF(祝日,W123)&gt;0,"祝",TRUE,TEXT(W123,"aaa"))</f>
        <v/>
      </c>
      <c r="X124" s="187" t="str" cm="1">
        <f t="array" ref="X124">_xlfn.IFS(X123="","",COUNTIF(休み,X123)&gt;0,"休",OR(WEEKDAY(X123)=1,WEEKDAY(X123)=7),TEXT(X123,"aaa"),COUNTIF(祝日,X123)&gt;0,"祝",TRUE,TEXT(X123,"aaa"))</f>
        <v/>
      </c>
      <c r="Y124" s="187" t="str" cm="1">
        <f t="array" ref="Y124">_xlfn.IFS(Y123="","",COUNTIF(休み,Y123)&gt;0,"休",OR(WEEKDAY(Y123)=1,WEEKDAY(Y123)=7),TEXT(Y123,"aaa"),COUNTIF(祝日,Y123)&gt;0,"祝",TRUE,TEXT(Y123,"aaa"))</f>
        <v/>
      </c>
      <c r="Z124" s="187" t="str" cm="1">
        <f t="array" ref="Z124">_xlfn.IFS(Z123="","",COUNTIF(休み,Z123)&gt;0,"休",OR(WEEKDAY(Z123)=1,WEEKDAY(Z123)=7),TEXT(Z123,"aaa"),COUNTIF(祝日,Z123)&gt;0,"祝",TRUE,TEXT(Z123,"aaa"))</f>
        <v/>
      </c>
      <c r="AA124" s="187" t="str" cm="1">
        <f t="array" ref="AA124">_xlfn.IFS(AA123="","",COUNTIF(休み,AA123)&gt;0,"休",OR(WEEKDAY(AA123)=1,WEEKDAY(AA123)=7),TEXT(AA123,"aaa"),COUNTIF(祝日,AA123)&gt;0,"祝",TRUE,TEXT(AA123,"aaa"))</f>
        <v/>
      </c>
      <c r="AB124" s="187" t="str" cm="1">
        <f t="array" ref="AB124">_xlfn.IFS(AB123="","",COUNTIF(休み,AB123)&gt;0,"休",OR(WEEKDAY(AB123)=1,WEEKDAY(AB123)=7),TEXT(AB123,"aaa"),COUNTIF(祝日,AB123)&gt;0,"祝",TRUE,TEXT(AB123,"aaa"))</f>
        <v/>
      </c>
      <c r="AC124" s="187" t="str" cm="1">
        <f t="array" ref="AC124">_xlfn.IFS(AC123="","",COUNTIF(休み,AC123)&gt;0,"休",OR(WEEKDAY(AC123)=1,WEEKDAY(AC123)=7),TEXT(AC123,"aaa"),COUNTIF(祝日,AC123)&gt;0,"祝",TRUE,TEXT(AC123,"aaa"))</f>
        <v/>
      </c>
      <c r="AD124" s="187" t="str" cm="1">
        <f t="array" ref="AD124">_xlfn.IFS(AD123="","",COUNTIF(休み,AD123)&gt;0,"休",OR(WEEKDAY(AD123)=1,WEEKDAY(AD123)=7),TEXT(AD123,"aaa"),COUNTIF(祝日,AD123)&gt;0,"祝",TRUE,TEXT(AD123,"aaa"))</f>
        <v/>
      </c>
      <c r="AE124" s="187" t="str" cm="1">
        <f t="array" ref="AE124">_xlfn.IFS(AE123="","",COUNTIF(休み,AE123)&gt;0,"休",OR(WEEKDAY(AE123)=1,WEEKDAY(AE123)=7),TEXT(AE123,"aaa"),COUNTIF(祝日,AE123)&gt;0,"祝",TRUE,TEXT(AE123,"aaa"))</f>
        <v/>
      </c>
      <c r="AF124" s="187" t="str" cm="1">
        <f t="array" ref="AF124">_xlfn.IFS(AF123="","",COUNTIF(休み,AF123)&gt;0,"休",OR(WEEKDAY(AF123)=1,WEEKDAY(AF123)=7),TEXT(AF123,"aaa"),COUNTIF(祝日,AF123)&gt;0,"祝",TRUE,TEXT(AF123,"aaa"))</f>
        <v/>
      </c>
      <c r="AG124" s="187" t="str" cm="1">
        <f t="array" ref="AG124">_xlfn.IFS(AG123="","",COUNTIF(休み,AG123)&gt;0,"休",OR(WEEKDAY(AG123)=1,WEEKDAY(AG123)=7),TEXT(AG123,"aaa"),COUNTIF(祝日,AG123)&gt;0,"祝",TRUE,TEXT(AG123,"aaa"))</f>
        <v/>
      </c>
      <c r="AH124" s="709"/>
      <c r="AI124" s="710"/>
      <c r="AJ124" s="710"/>
      <c r="AK124" s="711"/>
      <c r="AL124" s="695"/>
      <c r="AM124" s="697"/>
      <c r="AN124" s="700"/>
      <c r="AO124" s="700"/>
      <c r="AP124" s="713"/>
      <c r="AQ124" s="300"/>
      <c r="AR124" s="300"/>
      <c r="AS124" s="300"/>
      <c r="AT124" s="300"/>
      <c r="AU124" s="300"/>
      <c r="AV124" s="300"/>
      <c r="AW124" s="300"/>
      <c r="AX124" s="300"/>
      <c r="AY124" s="300"/>
      <c r="AZ124" s="300"/>
      <c r="BA124" s="300"/>
      <c r="BB124" s="300"/>
      <c r="BC124" s="300"/>
      <c r="BD124" s="300"/>
      <c r="BE124" s="300"/>
      <c r="BF124" s="300"/>
      <c r="BG124" s="300"/>
      <c r="BH124" s="300"/>
      <c r="BI124" s="300"/>
      <c r="BJ124" s="300"/>
      <c r="BK124" s="300"/>
      <c r="BL124" s="300"/>
      <c r="BM124" s="300"/>
      <c r="BN124" s="300"/>
      <c r="BO124" s="300"/>
      <c r="BP124" s="300"/>
      <c r="BQ124" s="188"/>
    </row>
    <row r="125" spans="2:69" s="192" customFormat="1" ht="60" customHeight="1">
      <c r="B125" s="271" t="str">
        <f>IF(C122="","","行事")</f>
        <v/>
      </c>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90"/>
      <c r="AH125" s="709"/>
      <c r="AI125" s="710"/>
      <c r="AJ125" s="710"/>
      <c r="AK125" s="711"/>
      <c r="AL125" s="695"/>
      <c r="AM125" s="698"/>
      <c r="AN125" s="701"/>
      <c r="AO125" s="701"/>
      <c r="AP125" s="714"/>
      <c r="AQ125" s="300"/>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0"/>
      <c r="BM125" s="300"/>
      <c r="BN125" s="300"/>
      <c r="BO125" s="300"/>
      <c r="BP125" s="300"/>
      <c r="BQ125" s="191"/>
    </row>
    <row r="126" spans="2:69" s="195" customFormat="1" ht="15" customHeight="1">
      <c r="B126" s="184" t="str">
        <f>IF(C122="","","計画")</f>
        <v/>
      </c>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84" t="str">
        <f>IF(C122="","",COUNTIF(C126:AG126,"○"))</f>
        <v/>
      </c>
      <c r="AI126" s="193" t="str">
        <f>IF(C122="","",31-COUNTIF(C124:AG124,"")-COUNTIF(C124:AG124,"休")-COUNTIF(C126:AH126,"/"))</f>
        <v/>
      </c>
      <c r="AJ126" s="194" t="str">
        <f>IF(C122="","",IFERROR(AH126/AI126,""))</f>
        <v/>
      </c>
      <c r="AK126" s="295" t="str" cm="1">
        <f t="array" ref="AK126">_xlfn.IFS(OR(C122="",AI126=0),"",
      COUNTIFS(C124:AG124,"日",C126:AG126,"")+COUNTIFS(C124:AG124,"日",C126:AG126,"○")+COUNTIFS(C124:AG124,"土",C126:AG126,"")+COUNTIFS(C124:AG124,"土",C126:AG126,"○")&lt;=COUNTIF(C126:AG126,"○"),"○",
        AH126/AI126&gt;=2/7,"○",
         TRUE,"NG")</f>
        <v/>
      </c>
      <c r="AM126" s="184" t="str">
        <f>IF(C122="","",AM119+AH126)</f>
        <v/>
      </c>
      <c r="AN126" s="193" t="str">
        <f>IF(C122="","",AN119+AI126)</f>
        <v/>
      </c>
      <c r="AO126" s="194" t="str">
        <f>IFERROR(AM126/AN126,"")</f>
        <v/>
      </c>
      <c r="AP126" s="301" t="str">
        <f>IF(C122="","",IF(C129="",IF(AM126/AN126&gt;=2/7,"OK","NG"),"-"))</f>
        <v/>
      </c>
      <c r="AQ126" s="297"/>
      <c r="AR126" s="297"/>
      <c r="AS126" s="297"/>
      <c r="AT126" s="297"/>
      <c r="AU126" s="297"/>
      <c r="AV126" s="297"/>
      <c r="AW126" s="297"/>
      <c r="AX126" s="297"/>
      <c r="AY126" s="297"/>
      <c r="AZ126" s="297"/>
      <c r="BA126" s="297"/>
      <c r="BB126" s="297"/>
      <c r="BC126" s="297"/>
      <c r="BD126" s="297"/>
      <c r="BE126" s="297"/>
      <c r="BF126" s="297"/>
      <c r="BG126" s="297"/>
      <c r="BH126" s="297"/>
      <c r="BI126" s="297"/>
      <c r="BJ126" s="297"/>
      <c r="BK126" s="297"/>
      <c r="BL126" s="297"/>
      <c r="BM126" s="297"/>
      <c r="BN126" s="297"/>
      <c r="BO126" s="297"/>
      <c r="BP126" s="297"/>
      <c r="BQ126" s="196"/>
    </row>
    <row r="127" spans="2:69" s="195" customFormat="1" ht="15" customHeight="1" thickBot="1">
      <c r="B127" s="197" t="str">
        <f>IF(C122="","","実施")</f>
        <v/>
      </c>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7" t="str">
        <f>IF(C122="","",COUNTIF(C127:AG127,"●"))</f>
        <v/>
      </c>
      <c r="AI127" s="198" t="str">
        <f>IF(C122="","",31-COUNTIF(C124:AG124,"")-COUNTIF(C124:AG124,"休")-COUNTIF(C127:AH127,"/"))</f>
        <v/>
      </c>
      <c r="AJ127" s="199" t="str">
        <f>IF(C122="","",IFERROR(AH127/AI127,""))</f>
        <v/>
      </c>
      <c r="AK127" s="298" t="str" cm="1">
        <f t="array" ref="AK127">_xlfn.IFS(OR(C122="",AI127=0),"",
      COUNTIFS(C124:AG124,"日",C127:AG127,"")+COUNTIFS(C124:AG124,"日",C127:AG127,"●")+COUNTIFS(C124:AG124,"土",C127:AG127,"")+COUNTIFS(C124:AG124,"土",C127:AG127,"●")&lt;=COUNTIF(C127:AG127,"●"),"○",
        AH127/AI127&gt;=2/7,"○",
         TRUE,"NG")</f>
        <v/>
      </c>
      <c r="AM127" s="197" t="str">
        <f>IF(C122="","",AM120+AH127)</f>
        <v/>
      </c>
      <c r="AN127" s="198" t="str">
        <f>IF(C122="","",AN120+AI127)</f>
        <v/>
      </c>
      <c r="AO127" s="199" t="str">
        <f>IFERROR(AM127/AN127,"")</f>
        <v/>
      </c>
      <c r="AP127" s="302" t="str">
        <f>IF(C122="","",IF(C129="",IF(AM127/AN127&gt;=2/7,"OK","NG"),"-"))</f>
        <v/>
      </c>
      <c r="AQ127" s="222"/>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c r="BN127" s="222"/>
      <c r="BO127" s="222"/>
      <c r="BP127" s="222"/>
      <c r="BQ127" s="188"/>
    </row>
    <row r="128" spans="2:69" ht="18" customHeight="1" thickBot="1">
      <c r="AP128" s="195"/>
      <c r="AQ128" s="195"/>
      <c r="AR128" s="195"/>
      <c r="AS128" s="195"/>
      <c r="AT128" s="195"/>
      <c r="AU128" s="195"/>
      <c r="AV128" s="195"/>
      <c r="AW128" s="195"/>
      <c r="AX128" s="195"/>
      <c r="AY128" s="195"/>
      <c r="AZ128" s="195"/>
      <c r="BA128" s="195"/>
      <c r="BB128" s="195"/>
      <c r="BC128" s="195"/>
      <c r="BD128" s="195"/>
      <c r="BE128" s="195"/>
      <c r="BF128" s="195"/>
      <c r="BG128" s="195"/>
      <c r="BH128" s="195"/>
      <c r="BI128" s="195"/>
      <c r="BJ128" s="195"/>
      <c r="BK128" s="195"/>
      <c r="BL128" s="195"/>
      <c r="BM128" s="195"/>
      <c r="BN128" s="195"/>
      <c r="BO128" s="195"/>
      <c r="BP128" s="195"/>
      <c r="BQ128" s="200"/>
    </row>
    <row r="129" spans="2:69" ht="16.899999999999999" customHeight="1">
      <c r="B129" s="183" t="str">
        <f>IF(C129="","","月")</f>
        <v/>
      </c>
      <c r="C129" s="689" t="str">
        <f>IFERROR(IF(EOMONTH(C122,0)+1&gt;$L$5,"",EOMONTH(C122,0)+1),"")</f>
        <v/>
      </c>
      <c r="D129" s="690"/>
      <c r="E129" s="690"/>
      <c r="F129" s="690"/>
      <c r="G129" s="690"/>
      <c r="H129" s="690"/>
      <c r="I129" s="690"/>
      <c r="J129" s="690"/>
      <c r="K129" s="690"/>
      <c r="L129" s="690"/>
      <c r="M129" s="690"/>
      <c r="N129" s="690"/>
      <c r="O129" s="690"/>
      <c r="P129" s="690"/>
      <c r="Q129" s="690"/>
      <c r="R129" s="690"/>
      <c r="S129" s="690"/>
      <c r="T129" s="690"/>
      <c r="U129" s="690"/>
      <c r="V129" s="690"/>
      <c r="W129" s="690"/>
      <c r="X129" s="690"/>
      <c r="Y129" s="690"/>
      <c r="Z129" s="690"/>
      <c r="AA129" s="690"/>
      <c r="AB129" s="690"/>
      <c r="AC129" s="690"/>
      <c r="AD129" s="690"/>
      <c r="AE129" s="690"/>
      <c r="AF129" s="690"/>
      <c r="AG129" s="690"/>
      <c r="AH129" s="691" t="str">
        <f>IF(C129="","","月単位")</f>
        <v/>
      </c>
      <c r="AI129" s="692"/>
      <c r="AJ129" s="692"/>
      <c r="AK129" s="693"/>
      <c r="AL129" s="694"/>
      <c r="AM129" s="706" t="str">
        <f>IF(C129="","","累計")</f>
        <v/>
      </c>
      <c r="AN129" s="707"/>
      <c r="AO129" s="707"/>
      <c r="AP129" s="708"/>
      <c r="AQ129" s="293"/>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c r="BM129" s="293"/>
      <c r="BN129" s="293"/>
      <c r="BO129" s="293"/>
      <c r="BP129" s="293"/>
    </row>
    <row r="130" spans="2:69" ht="15" customHeight="1">
      <c r="B130" s="184" t="str">
        <f>IF(C129="","","日")</f>
        <v/>
      </c>
      <c r="C130" s="185" t="str" cm="1">
        <f t="array" ref="C130">_xlfn.IFS($C129="","",
  $C129+COLUMN(C130)-COLUMN($B130)-1&gt;$L$5,"",
   $C129+COLUMN(C130)-COLUMN($B130)-1&gt;=EOMONTH($C129,0)+1,"",
    TRUE,$C129+COLUMN(C130)-COLUMN($B130)-1)</f>
        <v/>
      </c>
      <c r="D130" s="185" t="str" cm="1">
        <f t="array" ref="D130">_xlfn.IFS($C129="","",
  $C129+COLUMN(D130)-COLUMN($B130)-1&gt;$L$5,"",
   $C129+COLUMN(D130)-COLUMN($B130)-1&gt;=EOMONTH($C129,0)+1,"",
    TRUE,$C129+COLUMN(D130)-COLUMN($B130)-1)</f>
        <v/>
      </c>
      <c r="E130" s="185" t="str" cm="1">
        <f t="array" ref="E130">_xlfn.IFS($C129="","",
  $C129+COLUMN(E130)-COLUMN($B130)-1&gt;$L$5,"",
   $C129+COLUMN(E130)-COLUMN($B130)-1&gt;=EOMONTH($C129,0)+1,"",
    TRUE,$C129+COLUMN(E130)-COLUMN($B130)-1)</f>
        <v/>
      </c>
      <c r="F130" s="185" t="str" cm="1">
        <f t="array" ref="F130">_xlfn.IFS($C129="","",
  $C129+COLUMN(F130)-COLUMN($B130)-1&gt;$L$5,"",
   $C129+COLUMN(F130)-COLUMN($B130)-1&gt;=EOMONTH($C129,0)+1,"",
    TRUE,$C129+COLUMN(F130)-COLUMN($B130)-1)</f>
        <v/>
      </c>
      <c r="G130" s="185" t="str" cm="1">
        <f t="array" ref="G130">_xlfn.IFS($C129="","",
  $C129+COLUMN(G130)-COLUMN($B130)-1&gt;$L$5,"",
   $C129+COLUMN(G130)-COLUMN($B130)-1&gt;=EOMONTH($C129,0)+1,"",
    TRUE,$C129+COLUMN(G130)-COLUMN($B130)-1)</f>
        <v/>
      </c>
      <c r="H130" s="185" t="str" cm="1">
        <f t="array" ref="H130">_xlfn.IFS($C129="","",
  $C129+COLUMN(H130)-COLUMN($B130)-1&gt;$L$5,"",
   $C129+COLUMN(H130)-COLUMN($B130)-1&gt;=EOMONTH($C129,0)+1,"",
    TRUE,$C129+COLUMN(H130)-COLUMN($B130)-1)</f>
        <v/>
      </c>
      <c r="I130" s="185" t="str" cm="1">
        <f t="array" ref="I130">_xlfn.IFS($C129="","",
  $C129+COLUMN(I130)-COLUMN($B130)-1&gt;$L$5,"",
   $C129+COLUMN(I130)-COLUMN($B130)-1&gt;=EOMONTH($C129,0)+1,"",
    TRUE,$C129+COLUMN(I130)-COLUMN($B130)-1)</f>
        <v/>
      </c>
      <c r="J130" s="185" t="str" cm="1">
        <f t="array" ref="J130">_xlfn.IFS($C129="","",
  $C129+COLUMN(J130)-COLUMN($B130)-1&gt;$L$5,"",
   $C129+COLUMN(J130)-COLUMN($B130)-1&gt;=EOMONTH($C129,0)+1,"",
    TRUE,$C129+COLUMN(J130)-COLUMN($B130)-1)</f>
        <v/>
      </c>
      <c r="K130" s="185" t="str" cm="1">
        <f t="array" ref="K130">_xlfn.IFS($C129="","",
  $C129+COLUMN(K130)-COLUMN($B130)-1&gt;$L$5,"",
   $C129+COLUMN(K130)-COLUMN($B130)-1&gt;=EOMONTH($C129,0)+1,"",
    TRUE,$C129+COLUMN(K130)-COLUMN($B130)-1)</f>
        <v/>
      </c>
      <c r="L130" s="185" t="str" cm="1">
        <f t="array" ref="L130">_xlfn.IFS($C129="","",
  $C129+COLUMN(L130)-COLUMN($B130)-1&gt;$L$5,"",
   $C129+COLUMN(L130)-COLUMN($B130)-1&gt;=EOMONTH($C129,0)+1,"",
    TRUE,$C129+COLUMN(L130)-COLUMN($B130)-1)</f>
        <v/>
      </c>
      <c r="M130" s="185" t="str" cm="1">
        <f t="array" ref="M130">_xlfn.IFS($C129="","",
  $C129+COLUMN(M130)-COLUMN($B130)-1&gt;$L$5,"",
   $C129+COLUMN(M130)-COLUMN($B130)-1&gt;=EOMONTH($C129,0)+1,"",
    TRUE,$C129+COLUMN(M130)-COLUMN($B130)-1)</f>
        <v/>
      </c>
      <c r="N130" s="185" t="str" cm="1">
        <f t="array" ref="N130">_xlfn.IFS($C129="","",
  $C129+COLUMN(N130)-COLUMN($B130)-1&gt;$L$5,"",
   $C129+COLUMN(N130)-COLUMN($B130)-1&gt;=EOMONTH($C129,0)+1,"",
    TRUE,$C129+COLUMN(N130)-COLUMN($B130)-1)</f>
        <v/>
      </c>
      <c r="O130" s="185" t="str" cm="1">
        <f t="array" ref="O130">_xlfn.IFS($C129="","",
  $C129+COLUMN(O130)-COLUMN($B130)-1&gt;$L$5,"",
   $C129+COLUMN(O130)-COLUMN($B130)-1&gt;=EOMONTH($C129,0)+1,"",
    TRUE,$C129+COLUMN(O130)-COLUMN($B130)-1)</f>
        <v/>
      </c>
      <c r="P130" s="185" t="str" cm="1">
        <f t="array" ref="P130">_xlfn.IFS($C129="","",
  $C129+COLUMN(P130)-COLUMN($B130)-1&gt;$L$5,"",
   $C129+COLUMN(P130)-COLUMN($B130)-1&gt;=EOMONTH($C129,0)+1,"",
    TRUE,$C129+COLUMN(P130)-COLUMN($B130)-1)</f>
        <v/>
      </c>
      <c r="Q130" s="185" t="str" cm="1">
        <f t="array" ref="Q130">_xlfn.IFS($C129="","",
  $C129+COLUMN(Q130)-COLUMN($B130)-1&gt;$L$5,"",
   $C129+COLUMN(Q130)-COLUMN($B130)-1&gt;=EOMONTH($C129,0)+1,"",
    TRUE,$C129+COLUMN(Q130)-COLUMN($B130)-1)</f>
        <v/>
      </c>
      <c r="R130" s="185" t="str" cm="1">
        <f t="array" ref="R130">_xlfn.IFS($C129="","",
  $C129+COLUMN(R130)-COLUMN($B130)-1&gt;$L$5,"",
   $C129+COLUMN(R130)-COLUMN($B130)-1&gt;=EOMONTH($C129,0)+1,"",
    TRUE,$C129+COLUMN(R130)-COLUMN($B130)-1)</f>
        <v/>
      </c>
      <c r="S130" s="185" t="str" cm="1">
        <f t="array" ref="S130">_xlfn.IFS($C129="","",
  $C129+COLUMN(S130)-COLUMN($B130)-1&gt;$L$5,"",
   $C129+COLUMN(S130)-COLUMN($B130)-1&gt;=EOMONTH($C129,0)+1,"",
    TRUE,$C129+COLUMN(S130)-COLUMN($B130)-1)</f>
        <v/>
      </c>
      <c r="T130" s="185" t="str" cm="1">
        <f t="array" ref="T130">_xlfn.IFS($C129="","",
  $C129+COLUMN(T130)-COLUMN($B130)-1&gt;$L$5,"",
   $C129+COLUMN(T130)-COLUMN($B130)-1&gt;=EOMONTH($C129,0)+1,"",
    TRUE,$C129+COLUMN(T130)-COLUMN($B130)-1)</f>
        <v/>
      </c>
      <c r="U130" s="185" t="str" cm="1">
        <f t="array" ref="U130">_xlfn.IFS($C129="","",
  $C129+COLUMN(U130)-COLUMN($B130)-1&gt;$L$5,"",
   $C129+COLUMN(U130)-COLUMN($B130)-1&gt;=EOMONTH($C129,0)+1,"",
    TRUE,$C129+COLUMN(U130)-COLUMN($B130)-1)</f>
        <v/>
      </c>
      <c r="V130" s="185" t="str" cm="1">
        <f t="array" ref="V130">_xlfn.IFS($C129="","",
  $C129+COLUMN(V130)-COLUMN($B130)-1&gt;$L$5,"",
   $C129+COLUMN(V130)-COLUMN($B130)-1&gt;=EOMONTH($C129,0)+1,"",
    TRUE,$C129+COLUMN(V130)-COLUMN($B130)-1)</f>
        <v/>
      </c>
      <c r="W130" s="185" t="str" cm="1">
        <f t="array" ref="W130">_xlfn.IFS($C129="","",
  $C129+COLUMN(W130)-COLUMN($B130)-1&gt;$L$5,"",
   $C129+COLUMN(W130)-COLUMN($B130)-1&gt;=EOMONTH($C129,0)+1,"",
    TRUE,$C129+COLUMN(W130)-COLUMN($B130)-1)</f>
        <v/>
      </c>
      <c r="X130" s="185" t="str" cm="1">
        <f t="array" ref="X130">_xlfn.IFS($C129="","",
  $C129+COLUMN(X130)-COLUMN($B130)-1&gt;$L$5,"",
   $C129+COLUMN(X130)-COLUMN($B130)-1&gt;=EOMONTH($C129,0)+1,"",
    TRUE,$C129+COLUMN(X130)-COLUMN($B130)-1)</f>
        <v/>
      </c>
      <c r="Y130" s="185" t="str" cm="1">
        <f t="array" ref="Y130">_xlfn.IFS($C129="","",
  $C129+COLUMN(Y130)-COLUMN($B130)-1&gt;$L$5,"",
   $C129+COLUMN(Y130)-COLUMN($B130)-1&gt;=EOMONTH($C129,0)+1,"",
    TRUE,$C129+COLUMN(Y130)-COLUMN($B130)-1)</f>
        <v/>
      </c>
      <c r="Z130" s="185" t="str" cm="1">
        <f t="array" ref="Z130">_xlfn.IFS($C129="","",
  $C129+COLUMN(Z130)-COLUMN($B130)-1&gt;$L$5,"",
   $C129+COLUMN(Z130)-COLUMN($B130)-1&gt;=EOMONTH($C129,0)+1,"",
    TRUE,$C129+COLUMN(Z130)-COLUMN($B130)-1)</f>
        <v/>
      </c>
      <c r="AA130" s="185" t="str" cm="1">
        <f t="array" ref="AA130">_xlfn.IFS($C129="","",
  $C129+COLUMN(AA130)-COLUMN($B130)-1&gt;$L$5,"",
   $C129+COLUMN(AA130)-COLUMN($B130)-1&gt;=EOMONTH($C129,0)+1,"",
    TRUE,$C129+COLUMN(AA130)-COLUMN($B130)-1)</f>
        <v/>
      </c>
      <c r="AB130" s="185" t="str" cm="1">
        <f t="array" ref="AB130">_xlfn.IFS($C129="","",
  $C129+COLUMN(AB130)-COLUMN($B130)-1&gt;$L$5,"",
   $C129+COLUMN(AB130)-COLUMN($B130)-1&gt;=EOMONTH($C129,0)+1,"",
    TRUE,$C129+COLUMN(AB130)-COLUMN($B130)-1)</f>
        <v/>
      </c>
      <c r="AC130" s="185" t="str" cm="1">
        <f t="array" ref="AC130">_xlfn.IFS($C129="","",
  $C129+COLUMN(AC130)-COLUMN($B130)-1&gt;$L$5,"",
   $C129+COLUMN(AC130)-COLUMN($B130)-1&gt;=EOMONTH($C129,0)+1,"",
    TRUE,$C129+COLUMN(AC130)-COLUMN($B130)-1)</f>
        <v/>
      </c>
      <c r="AD130" s="185" t="str" cm="1">
        <f t="array" ref="AD130">_xlfn.IFS($C129="","",
  $C129+COLUMN(AD130)-COLUMN($B130)-1&gt;$L$5,"",
   $C129+COLUMN(AD130)-COLUMN($B130)-1&gt;=EOMONTH($C129,0)+1,"",
    TRUE,$C129+COLUMN(AD130)-COLUMN($B130)-1)</f>
        <v/>
      </c>
      <c r="AE130" s="185" t="str" cm="1">
        <f t="array" ref="AE130">_xlfn.IFS($C129="","",
  $C129+COLUMN(AE130)-COLUMN($B130)-1&gt;$L$5,"",
   $C129+COLUMN(AE130)-COLUMN($B130)-1&gt;=EOMONTH($C129,0)+1,"",
    TRUE,$C129+COLUMN(AE130)-COLUMN($B130)-1)</f>
        <v/>
      </c>
      <c r="AF130" s="185" t="str" cm="1">
        <f t="array" ref="AF130">_xlfn.IFS($C129="","",
  $C129+COLUMN(AF130)-COLUMN($B130)-1&gt;$L$5,"",
   $C129+COLUMN(AF130)-COLUMN($B130)-1&gt;=EOMONTH($C129,0)+1,"",
    TRUE,$C129+COLUMN(AF130)-COLUMN($B130)-1)</f>
        <v/>
      </c>
      <c r="AG130" s="186" t="str" cm="1">
        <f t="array" ref="AG130">_xlfn.IFS($C129="","",
  $C129+COLUMN(AG130)-COLUMN($B130)-1&gt;$L$5,"",
   $C129+COLUMN(AG130)-COLUMN($B130)-1&gt;=EOMONTH($C129,0)+1,"",
    TRUE,$C129+COLUMN(AG130)-COLUMN($B130)-1)</f>
        <v/>
      </c>
      <c r="AH130" s="709" t="str">
        <f>IF(C129="","","閉所日数計")</f>
        <v/>
      </c>
      <c r="AI130" s="710" t="str">
        <f>IF(C129="","","対象日数計")</f>
        <v/>
      </c>
      <c r="AJ130" s="710" t="str">
        <f>IF(C129="","","現場閉所率")</f>
        <v/>
      </c>
      <c r="AK130" s="711" t="str">
        <f>IF(C129="","","達成状況")</f>
        <v/>
      </c>
      <c r="AL130" s="695"/>
      <c r="AM130" s="696" t="str">
        <f>IF(C129="","","閉所日数計")</f>
        <v/>
      </c>
      <c r="AN130" s="699" t="str">
        <f>IF(C129="","","対象日数計")</f>
        <v/>
      </c>
      <c r="AO130" s="699" t="str">
        <f>IF(C129="","","現場閉所率")</f>
        <v/>
      </c>
      <c r="AP130" s="712" t="str" cm="1">
        <f t="array" ref="AP130">_xlfn.IFS(C129="","",C136="","達成状況",TRUE,"-")</f>
        <v/>
      </c>
      <c r="AQ130" s="300"/>
      <c r="AR130" s="300"/>
      <c r="AS130" s="300"/>
      <c r="AT130" s="300"/>
      <c r="AU130" s="300"/>
      <c r="AV130" s="300"/>
      <c r="AW130" s="300"/>
      <c r="AX130" s="300"/>
      <c r="AY130" s="300"/>
      <c r="AZ130" s="300"/>
      <c r="BA130" s="300"/>
      <c r="BB130" s="300"/>
      <c r="BC130" s="300"/>
      <c r="BD130" s="300"/>
      <c r="BE130" s="300"/>
      <c r="BF130" s="300"/>
      <c r="BG130" s="300"/>
      <c r="BH130" s="300"/>
      <c r="BI130" s="300"/>
      <c r="BJ130" s="300"/>
      <c r="BK130" s="300"/>
      <c r="BL130" s="300"/>
      <c r="BM130" s="300"/>
      <c r="BN130" s="300"/>
      <c r="BO130" s="300"/>
      <c r="BP130" s="300"/>
    </row>
    <row r="131" spans="2:69" ht="15" customHeight="1">
      <c r="B131" s="184" t="str">
        <f>IF(C129="","","曜日")</f>
        <v/>
      </c>
      <c r="C131" s="187" t="str" cm="1">
        <f t="array" ref="C131">_xlfn.IFS(C130="","",COUNTIF(休み,C130)&gt;0,"休",OR(WEEKDAY(C130)=1,WEEKDAY(C130)=7),TEXT(C130,"aaa"),COUNTIF(祝日,C130)&gt;0,"祝",TRUE,TEXT(C130,"aaa"))</f>
        <v/>
      </c>
      <c r="D131" s="187" t="str" cm="1">
        <f t="array" ref="D131">_xlfn.IFS(D130="","",COUNTIF(休み,D130)&gt;0,"休",OR(WEEKDAY(D130)=1,WEEKDAY(D130)=7),TEXT(D130,"aaa"),COUNTIF(祝日,D130)&gt;0,"祝",TRUE,TEXT(D130,"aaa"))</f>
        <v/>
      </c>
      <c r="E131" s="187" t="str" cm="1">
        <f t="array" ref="E131">_xlfn.IFS(E130="","",COUNTIF(休み,E130)&gt;0,"休",OR(WEEKDAY(E130)=1,WEEKDAY(E130)=7),TEXT(E130,"aaa"),COUNTIF(祝日,E130)&gt;0,"祝",TRUE,TEXT(E130,"aaa"))</f>
        <v/>
      </c>
      <c r="F131" s="187" t="str" cm="1">
        <f t="array" ref="F131">_xlfn.IFS(F130="","",COUNTIF(休み,F130)&gt;0,"休",OR(WEEKDAY(F130)=1,WEEKDAY(F130)=7),TEXT(F130,"aaa"),COUNTIF(祝日,F130)&gt;0,"祝",TRUE,TEXT(F130,"aaa"))</f>
        <v/>
      </c>
      <c r="G131" s="187" t="str" cm="1">
        <f t="array" ref="G131">_xlfn.IFS(G130="","",COUNTIF(休み,G130)&gt;0,"休",OR(WEEKDAY(G130)=1,WEEKDAY(G130)=7),TEXT(G130,"aaa"),COUNTIF(祝日,G130)&gt;0,"祝",TRUE,TEXT(G130,"aaa"))</f>
        <v/>
      </c>
      <c r="H131" s="187" t="str" cm="1">
        <f t="array" ref="H131">_xlfn.IFS(H130="","",COUNTIF(休み,H130)&gt;0,"休",OR(WEEKDAY(H130)=1,WEEKDAY(H130)=7),TEXT(H130,"aaa"),COUNTIF(祝日,H130)&gt;0,"祝",TRUE,TEXT(H130,"aaa"))</f>
        <v/>
      </c>
      <c r="I131" s="187" t="str" cm="1">
        <f t="array" ref="I131">_xlfn.IFS(I130="","",COUNTIF(休み,I130)&gt;0,"休",OR(WEEKDAY(I130)=1,WEEKDAY(I130)=7),TEXT(I130,"aaa"),COUNTIF(祝日,I130)&gt;0,"祝",TRUE,TEXT(I130,"aaa"))</f>
        <v/>
      </c>
      <c r="J131" s="187" t="str" cm="1">
        <f t="array" ref="J131">_xlfn.IFS(J130="","",COUNTIF(休み,J130)&gt;0,"休",OR(WEEKDAY(J130)=1,WEEKDAY(J130)=7),TEXT(J130,"aaa"),COUNTIF(祝日,J130)&gt;0,"祝",TRUE,TEXT(J130,"aaa"))</f>
        <v/>
      </c>
      <c r="K131" s="187" t="str" cm="1">
        <f t="array" ref="K131">_xlfn.IFS(K130="","",COUNTIF(休み,K130)&gt;0,"休",OR(WEEKDAY(K130)=1,WEEKDAY(K130)=7),TEXT(K130,"aaa"),COUNTIF(祝日,K130)&gt;0,"祝",TRUE,TEXT(K130,"aaa"))</f>
        <v/>
      </c>
      <c r="L131" s="187" t="str" cm="1">
        <f t="array" ref="L131">_xlfn.IFS(L130="","",COUNTIF(休み,L130)&gt;0,"休",OR(WEEKDAY(L130)=1,WEEKDAY(L130)=7),TEXT(L130,"aaa"),COUNTIF(祝日,L130)&gt;0,"祝",TRUE,TEXT(L130,"aaa"))</f>
        <v/>
      </c>
      <c r="M131" s="187" t="str" cm="1">
        <f t="array" ref="M131">_xlfn.IFS(M130="","",COUNTIF(休み,M130)&gt;0,"休",OR(WEEKDAY(M130)=1,WEEKDAY(M130)=7),TEXT(M130,"aaa"),COUNTIF(祝日,M130)&gt;0,"祝",TRUE,TEXT(M130,"aaa"))</f>
        <v/>
      </c>
      <c r="N131" s="187" t="str" cm="1">
        <f t="array" ref="N131">_xlfn.IFS(N130="","",COUNTIF(休み,N130)&gt;0,"休",OR(WEEKDAY(N130)=1,WEEKDAY(N130)=7),TEXT(N130,"aaa"),COUNTIF(祝日,N130)&gt;0,"祝",TRUE,TEXT(N130,"aaa"))</f>
        <v/>
      </c>
      <c r="O131" s="187" t="str" cm="1">
        <f t="array" ref="O131">_xlfn.IFS(O130="","",COUNTIF(休み,O130)&gt;0,"休",OR(WEEKDAY(O130)=1,WEEKDAY(O130)=7),TEXT(O130,"aaa"),COUNTIF(祝日,O130)&gt;0,"祝",TRUE,TEXT(O130,"aaa"))</f>
        <v/>
      </c>
      <c r="P131" s="187" t="str" cm="1">
        <f t="array" ref="P131">_xlfn.IFS(P130="","",COUNTIF(休み,P130)&gt;0,"休",OR(WEEKDAY(P130)=1,WEEKDAY(P130)=7),TEXT(P130,"aaa"),COUNTIF(祝日,P130)&gt;0,"祝",TRUE,TEXT(P130,"aaa"))</f>
        <v/>
      </c>
      <c r="Q131" s="187" t="str" cm="1">
        <f t="array" ref="Q131">_xlfn.IFS(Q130="","",COUNTIF(休み,Q130)&gt;0,"休",OR(WEEKDAY(Q130)=1,WEEKDAY(Q130)=7),TEXT(Q130,"aaa"),COUNTIF(祝日,Q130)&gt;0,"祝",TRUE,TEXT(Q130,"aaa"))</f>
        <v/>
      </c>
      <c r="R131" s="187" t="str" cm="1">
        <f t="array" ref="R131">_xlfn.IFS(R130="","",COUNTIF(休み,R130)&gt;0,"休",OR(WEEKDAY(R130)=1,WEEKDAY(R130)=7),TEXT(R130,"aaa"),COUNTIF(祝日,R130)&gt;0,"祝",TRUE,TEXT(R130,"aaa"))</f>
        <v/>
      </c>
      <c r="S131" s="187" t="str" cm="1">
        <f t="array" ref="S131">_xlfn.IFS(S130="","",COUNTIF(休み,S130)&gt;0,"休",OR(WEEKDAY(S130)=1,WEEKDAY(S130)=7),TEXT(S130,"aaa"),COUNTIF(祝日,S130)&gt;0,"祝",TRUE,TEXT(S130,"aaa"))</f>
        <v/>
      </c>
      <c r="T131" s="187" t="str" cm="1">
        <f t="array" ref="T131">_xlfn.IFS(T130="","",COUNTIF(休み,T130)&gt;0,"休",OR(WEEKDAY(T130)=1,WEEKDAY(T130)=7),TEXT(T130,"aaa"),COUNTIF(祝日,T130)&gt;0,"祝",TRUE,TEXT(T130,"aaa"))</f>
        <v/>
      </c>
      <c r="U131" s="187" t="str" cm="1">
        <f t="array" ref="U131">_xlfn.IFS(U130="","",COUNTIF(休み,U130)&gt;0,"休",OR(WEEKDAY(U130)=1,WEEKDAY(U130)=7),TEXT(U130,"aaa"),COUNTIF(祝日,U130)&gt;0,"祝",TRUE,TEXT(U130,"aaa"))</f>
        <v/>
      </c>
      <c r="V131" s="187" t="str" cm="1">
        <f t="array" ref="V131">_xlfn.IFS(V130="","",COUNTIF(休み,V130)&gt;0,"休",OR(WEEKDAY(V130)=1,WEEKDAY(V130)=7),TEXT(V130,"aaa"),COUNTIF(祝日,V130)&gt;0,"祝",TRUE,TEXT(V130,"aaa"))</f>
        <v/>
      </c>
      <c r="W131" s="187" t="str" cm="1">
        <f t="array" ref="W131">_xlfn.IFS(W130="","",COUNTIF(休み,W130)&gt;0,"休",OR(WEEKDAY(W130)=1,WEEKDAY(W130)=7),TEXT(W130,"aaa"),COUNTIF(祝日,W130)&gt;0,"祝",TRUE,TEXT(W130,"aaa"))</f>
        <v/>
      </c>
      <c r="X131" s="187" t="str" cm="1">
        <f t="array" ref="X131">_xlfn.IFS(X130="","",COUNTIF(休み,X130)&gt;0,"休",OR(WEEKDAY(X130)=1,WEEKDAY(X130)=7),TEXT(X130,"aaa"),COUNTIF(祝日,X130)&gt;0,"祝",TRUE,TEXT(X130,"aaa"))</f>
        <v/>
      </c>
      <c r="Y131" s="187" t="str" cm="1">
        <f t="array" ref="Y131">_xlfn.IFS(Y130="","",COUNTIF(休み,Y130)&gt;0,"休",OR(WEEKDAY(Y130)=1,WEEKDAY(Y130)=7),TEXT(Y130,"aaa"),COUNTIF(祝日,Y130)&gt;0,"祝",TRUE,TEXT(Y130,"aaa"))</f>
        <v/>
      </c>
      <c r="Z131" s="187" t="str" cm="1">
        <f t="array" ref="Z131">_xlfn.IFS(Z130="","",COUNTIF(休み,Z130)&gt;0,"休",OR(WEEKDAY(Z130)=1,WEEKDAY(Z130)=7),TEXT(Z130,"aaa"),COUNTIF(祝日,Z130)&gt;0,"祝",TRUE,TEXT(Z130,"aaa"))</f>
        <v/>
      </c>
      <c r="AA131" s="187" t="str" cm="1">
        <f t="array" ref="AA131">_xlfn.IFS(AA130="","",COUNTIF(休み,AA130)&gt;0,"休",OR(WEEKDAY(AA130)=1,WEEKDAY(AA130)=7),TEXT(AA130,"aaa"),COUNTIF(祝日,AA130)&gt;0,"祝",TRUE,TEXT(AA130,"aaa"))</f>
        <v/>
      </c>
      <c r="AB131" s="187" t="str" cm="1">
        <f t="array" ref="AB131">_xlfn.IFS(AB130="","",COUNTIF(休み,AB130)&gt;0,"休",OR(WEEKDAY(AB130)=1,WEEKDAY(AB130)=7),TEXT(AB130,"aaa"),COUNTIF(祝日,AB130)&gt;0,"祝",TRUE,TEXT(AB130,"aaa"))</f>
        <v/>
      </c>
      <c r="AC131" s="187" t="str" cm="1">
        <f t="array" ref="AC131">_xlfn.IFS(AC130="","",COUNTIF(休み,AC130)&gt;0,"休",OR(WEEKDAY(AC130)=1,WEEKDAY(AC130)=7),TEXT(AC130,"aaa"),COUNTIF(祝日,AC130)&gt;0,"祝",TRUE,TEXT(AC130,"aaa"))</f>
        <v/>
      </c>
      <c r="AD131" s="187" t="str" cm="1">
        <f t="array" ref="AD131">_xlfn.IFS(AD130="","",COUNTIF(休み,AD130)&gt;0,"休",OR(WEEKDAY(AD130)=1,WEEKDAY(AD130)=7),TEXT(AD130,"aaa"),COUNTIF(祝日,AD130)&gt;0,"祝",TRUE,TEXT(AD130,"aaa"))</f>
        <v/>
      </c>
      <c r="AE131" s="187" t="str" cm="1">
        <f t="array" ref="AE131">_xlfn.IFS(AE130="","",COUNTIF(休み,AE130)&gt;0,"休",OR(WEEKDAY(AE130)=1,WEEKDAY(AE130)=7),TEXT(AE130,"aaa"),COUNTIF(祝日,AE130)&gt;0,"祝",TRUE,TEXT(AE130,"aaa"))</f>
        <v/>
      </c>
      <c r="AF131" s="187" t="str" cm="1">
        <f t="array" ref="AF131">_xlfn.IFS(AF130="","",COUNTIF(休み,AF130)&gt;0,"休",OR(WEEKDAY(AF130)=1,WEEKDAY(AF130)=7),TEXT(AF130,"aaa"),COUNTIF(祝日,AF130)&gt;0,"祝",TRUE,TEXT(AF130,"aaa"))</f>
        <v/>
      </c>
      <c r="AG131" s="187" t="str" cm="1">
        <f t="array" ref="AG131">_xlfn.IFS(AG130="","",COUNTIF(休み,AG130)&gt;0,"休",OR(WEEKDAY(AG130)=1,WEEKDAY(AG130)=7),TEXT(AG130,"aaa"),COUNTIF(祝日,AG130)&gt;0,"祝",TRUE,TEXT(AG130,"aaa"))</f>
        <v/>
      </c>
      <c r="AH131" s="709"/>
      <c r="AI131" s="710"/>
      <c r="AJ131" s="710"/>
      <c r="AK131" s="711"/>
      <c r="AL131" s="695"/>
      <c r="AM131" s="697"/>
      <c r="AN131" s="700"/>
      <c r="AO131" s="700"/>
      <c r="AP131" s="713"/>
      <c r="AQ131" s="300"/>
      <c r="AR131" s="300"/>
      <c r="AS131" s="300"/>
      <c r="AT131" s="300"/>
      <c r="AU131" s="300"/>
      <c r="AV131" s="300"/>
      <c r="AW131" s="300"/>
      <c r="AX131" s="300"/>
      <c r="AY131" s="300"/>
      <c r="AZ131" s="300"/>
      <c r="BA131" s="300"/>
      <c r="BB131" s="300"/>
      <c r="BC131" s="300"/>
      <c r="BD131" s="300"/>
      <c r="BE131" s="300"/>
      <c r="BF131" s="300"/>
      <c r="BG131" s="300"/>
      <c r="BH131" s="300"/>
      <c r="BI131" s="300"/>
      <c r="BJ131" s="300"/>
      <c r="BK131" s="300"/>
      <c r="BL131" s="300"/>
      <c r="BM131" s="300"/>
      <c r="BN131" s="300"/>
      <c r="BO131" s="300"/>
      <c r="BP131" s="300"/>
      <c r="BQ131" s="188"/>
    </row>
    <row r="132" spans="2:69" s="192" customFormat="1" ht="60" customHeight="1">
      <c r="B132" s="271" t="str">
        <f>IF(C129="","","行事")</f>
        <v/>
      </c>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90"/>
      <c r="AH132" s="709"/>
      <c r="AI132" s="710"/>
      <c r="AJ132" s="710"/>
      <c r="AK132" s="711"/>
      <c r="AL132" s="695"/>
      <c r="AM132" s="698"/>
      <c r="AN132" s="701"/>
      <c r="AO132" s="701"/>
      <c r="AP132" s="714"/>
      <c r="AQ132" s="300"/>
      <c r="AR132" s="300"/>
      <c r="AS132" s="300"/>
      <c r="AT132" s="300"/>
      <c r="AU132" s="300"/>
      <c r="AV132" s="300"/>
      <c r="AW132" s="300"/>
      <c r="AX132" s="300"/>
      <c r="AY132" s="300"/>
      <c r="AZ132" s="300"/>
      <c r="BA132" s="300"/>
      <c r="BB132" s="300"/>
      <c r="BC132" s="300"/>
      <c r="BD132" s="300"/>
      <c r="BE132" s="300"/>
      <c r="BF132" s="300"/>
      <c r="BG132" s="300"/>
      <c r="BH132" s="300"/>
      <c r="BI132" s="300"/>
      <c r="BJ132" s="300"/>
      <c r="BK132" s="300"/>
      <c r="BL132" s="300"/>
      <c r="BM132" s="300"/>
      <c r="BN132" s="300"/>
      <c r="BO132" s="300"/>
      <c r="BP132" s="300"/>
      <c r="BQ132" s="191"/>
    </row>
    <row r="133" spans="2:69" s="195" customFormat="1" ht="15" customHeight="1">
      <c r="B133" s="184" t="str">
        <f>IF(C129="","","計画")</f>
        <v/>
      </c>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84" t="str">
        <f>IF(C129="","",COUNTIF(C133:AG133,"○"))</f>
        <v/>
      </c>
      <c r="AI133" s="193" t="str">
        <f>IF(C129="","",31-COUNTIF(C131:AG131,"")-COUNTIF(C131:AG131,"休")-COUNTIF(C133:AH133,"/"))</f>
        <v/>
      </c>
      <c r="AJ133" s="194" t="str">
        <f>IF(C129="","",IFERROR(AH133/AI133,""))</f>
        <v/>
      </c>
      <c r="AK133" s="295" t="str" cm="1">
        <f t="array" ref="AK133">_xlfn.IFS(OR(C129="",AI133=0),"",
      COUNTIFS(C131:AG131,"日",C133:AG133,"")+COUNTIFS(C131:AG131,"日",C133:AG133,"○")+COUNTIFS(C131:AG131,"土",C133:AG133,"")+COUNTIFS(C131:AG131,"土",C133:AG133,"○")&lt;=COUNTIF(C133:AG133,"○"),"○",
        AH133/AI133&gt;=2/7,"○",
         TRUE,"NG")</f>
        <v/>
      </c>
      <c r="AM133" s="184" t="str">
        <f>IF(C129="","",AM126+AH133)</f>
        <v/>
      </c>
      <c r="AN133" s="193" t="str">
        <f>IF(C129="","",AN126+AI133)</f>
        <v/>
      </c>
      <c r="AO133" s="194" t="str">
        <f>IFERROR(AM133/AN133,"")</f>
        <v/>
      </c>
      <c r="AP133" s="301" t="str">
        <f>IF(C129="","",IF(C136="",IF(AM133/AN133&gt;=2/7,"OK","NG"),"-"))</f>
        <v/>
      </c>
      <c r="AQ133" s="297"/>
      <c r="AR133" s="297"/>
      <c r="AS133" s="297"/>
      <c r="AT133" s="297"/>
      <c r="AU133" s="297"/>
      <c r="AV133" s="297"/>
      <c r="AW133" s="297"/>
      <c r="AX133" s="297"/>
      <c r="AY133" s="297"/>
      <c r="AZ133" s="297"/>
      <c r="BA133" s="297"/>
      <c r="BB133" s="297"/>
      <c r="BC133" s="297"/>
      <c r="BD133" s="297"/>
      <c r="BE133" s="297"/>
      <c r="BF133" s="297"/>
      <c r="BG133" s="297"/>
      <c r="BH133" s="297"/>
      <c r="BI133" s="297"/>
      <c r="BJ133" s="297"/>
      <c r="BK133" s="297"/>
      <c r="BL133" s="297"/>
      <c r="BM133" s="297"/>
      <c r="BN133" s="297"/>
      <c r="BO133" s="297"/>
      <c r="BP133" s="297"/>
      <c r="BQ133" s="196"/>
    </row>
    <row r="134" spans="2:69" s="195" customFormat="1" ht="15" customHeight="1" thickBot="1">
      <c r="B134" s="197" t="str">
        <f>IF(C129="","","実施")</f>
        <v/>
      </c>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7" t="str">
        <f>IF(C129="","",COUNTIF(C134:AG134,"●"))</f>
        <v/>
      </c>
      <c r="AI134" s="198" t="str">
        <f>IF(C129="","",31-COUNTIF(C131:AG131,"")-COUNTIF(C131:AG131,"休")-COUNTIF(C134:AH134,"/"))</f>
        <v/>
      </c>
      <c r="AJ134" s="199" t="str">
        <f>IF(C129="","",IFERROR(AH134/AI134,""))</f>
        <v/>
      </c>
      <c r="AK134" s="298" t="str" cm="1">
        <f t="array" ref="AK134">_xlfn.IFS(OR(C129="",AI134=0),"",
      COUNTIFS(C131:AG131,"日",C134:AG134,"")+COUNTIFS(C131:AG131,"日",C134:AG134,"●")+COUNTIFS(C131:AG131,"土",C134:AG134,"")+COUNTIFS(C131:AG131,"土",C134:AG134,"●")&lt;=COUNTIF(C134:AG134,"●"),"○",
        AH134/AI134&gt;=2/7,"○",
         TRUE,"NG")</f>
        <v/>
      </c>
      <c r="AM134" s="197" t="str">
        <f>IF(C129="","",AM127+AH134)</f>
        <v/>
      </c>
      <c r="AN134" s="198" t="str">
        <f>IF(C129="","",AN127+AI134)</f>
        <v/>
      </c>
      <c r="AO134" s="199" t="str">
        <f>IFERROR(AM134/AN134,"")</f>
        <v/>
      </c>
      <c r="AP134" s="302" t="str">
        <f>IF(C129="","",IF(C136="",IF(AM134/AN134&gt;=2/7,"OK","NG"),"-"))</f>
        <v/>
      </c>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188"/>
    </row>
    <row r="135" spans="2:69" ht="18" customHeight="1" thickBot="1">
      <c r="AP135" s="195"/>
      <c r="AQ135" s="195"/>
      <c r="AR135" s="195"/>
      <c r="AS135" s="195"/>
      <c r="AT135" s="195"/>
      <c r="AU135" s="195"/>
      <c r="AV135" s="195"/>
      <c r="AW135" s="195"/>
      <c r="AX135" s="195"/>
      <c r="AY135" s="195"/>
      <c r="AZ135" s="195"/>
      <c r="BA135" s="195"/>
      <c r="BB135" s="195"/>
      <c r="BC135" s="195"/>
      <c r="BD135" s="195"/>
      <c r="BE135" s="195"/>
      <c r="BF135" s="195"/>
      <c r="BG135" s="195"/>
      <c r="BH135" s="195"/>
      <c r="BI135" s="195"/>
      <c r="BJ135" s="195"/>
      <c r="BK135" s="195"/>
      <c r="BL135" s="195"/>
      <c r="BM135" s="195"/>
      <c r="BN135" s="195"/>
      <c r="BO135" s="195"/>
      <c r="BP135" s="195"/>
      <c r="BQ135" s="200"/>
    </row>
    <row r="136" spans="2:69" ht="16.899999999999999" customHeight="1">
      <c r="B136" s="183" t="str">
        <f>IF(C136="","","月")</f>
        <v/>
      </c>
      <c r="C136" s="689" t="str">
        <f>IFERROR(IF(EOMONTH(C129,0)+1&gt;$L$5,"",EOMONTH(C129,0)+1),"")</f>
        <v/>
      </c>
      <c r="D136" s="690"/>
      <c r="E136" s="690"/>
      <c r="F136" s="690"/>
      <c r="G136" s="690"/>
      <c r="H136" s="690"/>
      <c r="I136" s="690"/>
      <c r="J136" s="690"/>
      <c r="K136" s="690"/>
      <c r="L136" s="690"/>
      <c r="M136" s="690"/>
      <c r="N136" s="690"/>
      <c r="O136" s="690"/>
      <c r="P136" s="690"/>
      <c r="Q136" s="690"/>
      <c r="R136" s="690"/>
      <c r="S136" s="690"/>
      <c r="T136" s="690"/>
      <c r="U136" s="690"/>
      <c r="V136" s="690"/>
      <c r="W136" s="690"/>
      <c r="X136" s="690"/>
      <c r="Y136" s="690"/>
      <c r="Z136" s="690"/>
      <c r="AA136" s="690"/>
      <c r="AB136" s="690"/>
      <c r="AC136" s="690"/>
      <c r="AD136" s="690"/>
      <c r="AE136" s="690"/>
      <c r="AF136" s="690"/>
      <c r="AG136" s="690"/>
      <c r="AH136" s="691" t="str">
        <f>IF(C136="","","月単位")</f>
        <v/>
      </c>
      <c r="AI136" s="692"/>
      <c r="AJ136" s="692"/>
      <c r="AK136" s="693"/>
      <c r="AL136" s="694"/>
      <c r="AM136" s="706" t="str">
        <f>IF(C136="","","累計")</f>
        <v/>
      </c>
      <c r="AN136" s="707"/>
      <c r="AO136" s="707"/>
      <c r="AP136" s="708"/>
      <c r="AQ136" s="293"/>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c r="BM136" s="293"/>
      <c r="BN136" s="293"/>
      <c r="BO136" s="293"/>
      <c r="BP136" s="293"/>
    </row>
    <row r="137" spans="2:69" ht="15" customHeight="1">
      <c r="B137" s="184" t="str">
        <f>IF(C136="","","日")</f>
        <v/>
      </c>
      <c r="C137" s="185" t="str" cm="1">
        <f t="array" ref="C137">_xlfn.IFS($C136="","",
  $C136+COLUMN(C137)-COLUMN($B137)-1&gt;$L$5,"",
   $C136+COLUMN(C137)-COLUMN($B137)-1&gt;=EOMONTH($C136,0)+1,"",
    TRUE,$C136+COLUMN(C137)-COLUMN($B137)-1)</f>
        <v/>
      </c>
      <c r="D137" s="185" t="str" cm="1">
        <f t="array" ref="D137">_xlfn.IFS($C136="","",
  $C136+COLUMN(D137)-COLUMN($B137)-1&gt;$L$5,"",
   $C136+COLUMN(D137)-COLUMN($B137)-1&gt;=EOMONTH($C136,0)+1,"",
    TRUE,$C136+COLUMN(D137)-COLUMN($B137)-1)</f>
        <v/>
      </c>
      <c r="E137" s="185" t="str" cm="1">
        <f t="array" ref="E137">_xlfn.IFS($C136="","",
  $C136+COLUMN(E137)-COLUMN($B137)-1&gt;$L$5,"",
   $C136+COLUMN(E137)-COLUMN($B137)-1&gt;=EOMONTH($C136,0)+1,"",
    TRUE,$C136+COLUMN(E137)-COLUMN($B137)-1)</f>
        <v/>
      </c>
      <c r="F137" s="185" t="str" cm="1">
        <f t="array" ref="F137">_xlfn.IFS($C136="","",
  $C136+COLUMN(F137)-COLUMN($B137)-1&gt;$L$5,"",
   $C136+COLUMN(F137)-COLUMN($B137)-1&gt;=EOMONTH($C136,0)+1,"",
    TRUE,$C136+COLUMN(F137)-COLUMN($B137)-1)</f>
        <v/>
      </c>
      <c r="G137" s="185" t="str" cm="1">
        <f t="array" ref="G137">_xlfn.IFS($C136="","",
  $C136+COLUMN(G137)-COLUMN($B137)-1&gt;$L$5,"",
   $C136+COLUMN(G137)-COLUMN($B137)-1&gt;=EOMONTH($C136,0)+1,"",
    TRUE,$C136+COLUMN(G137)-COLUMN($B137)-1)</f>
        <v/>
      </c>
      <c r="H137" s="185" t="str" cm="1">
        <f t="array" ref="H137">_xlfn.IFS($C136="","",
  $C136+COLUMN(H137)-COLUMN($B137)-1&gt;$L$5,"",
   $C136+COLUMN(H137)-COLUMN($B137)-1&gt;=EOMONTH($C136,0)+1,"",
    TRUE,$C136+COLUMN(H137)-COLUMN($B137)-1)</f>
        <v/>
      </c>
      <c r="I137" s="185" t="str" cm="1">
        <f t="array" ref="I137">_xlfn.IFS($C136="","",
  $C136+COLUMN(I137)-COLUMN($B137)-1&gt;$L$5,"",
   $C136+COLUMN(I137)-COLUMN($B137)-1&gt;=EOMONTH($C136,0)+1,"",
    TRUE,$C136+COLUMN(I137)-COLUMN($B137)-1)</f>
        <v/>
      </c>
      <c r="J137" s="185" t="str" cm="1">
        <f t="array" ref="J137">_xlfn.IFS($C136="","",
  $C136+COLUMN(J137)-COLUMN($B137)-1&gt;$L$5,"",
   $C136+COLUMN(J137)-COLUMN($B137)-1&gt;=EOMONTH($C136,0)+1,"",
    TRUE,$C136+COLUMN(J137)-COLUMN($B137)-1)</f>
        <v/>
      </c>
      <c r="K137" s="185" t="str" cm="1">
        <f t="array" ref="K137">_xlfn.IFS($C136="","",
  $C136+COLUMN(K137)-COLUMN($B137)-1&gt;$L$5,"",
   $C136+COLUMN(K137)-COLUMN($B137)-1&gt;=EOMONTH($C136,0)+1,"",
    TRUE,$C136+COLUMN(K137)-COLUMN($B137)-1)</f>
        <v/>
      </c>
      <c r="L137" s="185" t="str" cm="1">
        <f t="array" ref="L137">_xlfn.IFS($C136="","",
  $C136+COLUMN(L137)-COLUMN($B137)-1&gt;$L$5,"",
   $C136+COLUMN(L137)-COLUMN($B137)-1&gt;=EOMONTH($C136,0)+1,"",
    TRUE,$C136+COLUMN(L137)-COLUMN($B137)-1)</f>
        <v/>
      </c>
      <c r="M137" s="185" t="str" cm="1">
        <f t="array" ref="M137">_xlfn.IFS($C136="","",
  $C136+COLUMN(M137)-COLUMN($B137)-1&gt;$L$5,"",
   $C136+COLUMN(M137)-COLUMN($B137)-1&gt;=EOMONTH($C136,0)+1,"",
    TRUE,$C136+COLUMN(M137)-COLUMN($B137)-1)</f>
        <v/>
      </c>
      <c r="N137" s="185" t="str" cm="1">
        <f t="array" ref="N137">_xlfn.IFS($C136="","",
  $C136+COLUMN(N137)-COLUMN($B137)-1&gt;$L$5,"",
   $C136+COLUMN(N137)-COLUMN($B137)-1&gt;=EOMONTH($C136,0)+1,"",
    TRUE,$C136+COLUMN(N137)-COLUMN($B137)-1)</f>
        <v/>
      </c>
      <c r="O137" s="185" t="str" cm="1">
        <f t="array" ref="O137">_xlfn.IFS($C136="","",
  $C136+COLUMN(O137)-COLUMN($B137)-1&gt;$L$5,"",
   $C136+COLUMN(O137)-COLUMN($B137)-1&gt;=EOMONTH($C136,0)+1,"",
    TRUE,$C136+COLUMN(O137)-COLUMN($B137)-1)</f>
        <v/>
      </c>
      <c r="P137" s="185" t="str" cm="1">
        <f t="array" ref="P137">_xlfn.IFS($C136="","",
  $C136+COLUMN(P137)-COLUMN($B137)-1&gt;$L$5,"",
   $C136+COLUMN(P137)-COLUMN($B137)-1&gt;=EOMONTH($C136,0)+1,"",
    TRUE,$C136+COLUMN(P137)-COLUMN($B137)-1)</f>
        <v/>
      </c>
      <c r="Q137" s="185" t="str" cm="1">
        <f t="array" ref="Q137">_xlfn.IFS($C136="","",
  $C136+COLUMN(Q137)-COLUMN($B137)-1&gt;$L$5,"",
   $C136+COLUMN(Q137)-COLUMN($B137)-1&gt;=EOMONTH($C136,0)+1,"",
    TRUE,$C136+COLUMN(Q137)-COLUMN($B137)-1)</f>
        <v/>
      </c>
      <c r="R137" s="185" t="str" cm="1">
        <f t="array" ref="R137">_xlfn.IFS($C136="","",
  $C136+COLUMN(R137)-COLUMN($B137)-1&gt;$L$5,"",
   $C136+COLUMN(R137)-COLUMN($B137)-1&gt;=EOMONTH($C136,0)+1,"",
    TRUE,$C136+COLUMN(R137)-COLUMN($B137)-1)</f>
        <v/>
      </c>
      <c r="S137" s="185" t="str" cm="1">
        <f t="array" ref="S137">_xlfn.IFS($C136="","",
  $C136+COLUMN(S137)-COLUMN($B137)-1&gt;$L$5,"",
   $C136+COLUMN(S137)-COLUMN($B137)-1&gt;=EOMONTH($C136,0)+1,"",
    TRUE,$C136+COLUMN(S137)-COLUMN($B137)-1)</f>
        <v/>
      </c>
      <c r="T137" s="185" t="str" cm="1">
        <f t="array" ref="T137">_xlfn.IFS($C136="","",
  $C136+COLUMN(T137)-COLUMN($B137)-1&gt;$L$5,"",
   $C136+COLUMN(T137)-COLUMN($B137)-1&gt;=EOMONTH($C136,0)+1,"",
    TRUE,$C136+COLUMN(T137)-COLUMN($B137)-1)</f>
        <v/>
      </c>
      <c r="U137" s="185" t="str" cm="1">
        <f t="array" ref="U137">_xlfn.IFS($C136="","",
  $C136+COLUMN(U137)-COLUMN($B137)-1&gt;$L$5,"",
   $C136+COLUMN(U137)-COLUMN($B137)-1&gt;=EOMONTH($C136,0)+1,"",
    TRUE,$C136+COLUMN(U137)-COLUMN($B137)-1)</f>
        <v/>
      </c>
      <c r="V137" s="185" t="str" cm="1">
        <f t="array" ref="V137">_xlfn.IFS($C136="","",
  $C136+COLUMN(V137)-COLUMN($B137)-1&gt;$L$5,"",
   $C136+COLUMN(V137)-COLUMN($B137)-1&gt;=EOMONTH($C136,0)+1,"",
    TRUE,$C136+COLUMN(V137)-COLUMN($B137)-1)</f>
        <v/>
      </c>
      <c r="W137" s="185" t="str" cm="1">
        <f t="array" ref="W137">_xlfn.IFS($C136="","",
  $C136+COLUMN(W137)-COLUMN($B137)-1&gt;$L$5,"",
   $C136+COLUMN(W137)-COLUMN($B137)-1&gt;=EOMONTH($C136,0)+1,"",
    TRUE,$C136+COLUMN(W137)-COLUMN($B137)-1)</f>
        <v/>
      </c>
      <c r="X137" s="185" t="str" cm="1">
        <f t="array" ref="X137">_xlfn.IFS($C136="","",
  $C136+COLUMN(X137)-COLUMN($B137)-1&gt;$L$5,"",
   $C136+COLUMN(X137)-COLUMN($B137)-1&gt;=EOMONTH($C136,0)+1,"",
    TRUE,$C136+COLUMN(X137)-COLUMN($B137)-1)</f>
        <v/>
      </c>
      <c r="Y137" s="185" t="str" cm="1">
        <f t="array" ref="Y137">_xlfn.IFS($C136="","",
  $C136+COLUMN(Y137)-COLUMN($B137)-1&gt;$L$5,"",
   $C136+COLUMN(Y137)-COLUMN($B137)-1&gt;=EOMONTH($C136,0)+1,"",
    TRUE,$C136+COLUMN(Y137)-COLUMN($B137)-1)</f>
        <v/>
      </c>
      <c r="Z137" s="185" t="str" cm="1">
        <f t="array" ref="Z137">_xlfn.IFS($C136="","",
  $C136+COLUMN(Z137)-COLUMN($B137)-1&gt;$L$5,"",
   $C136+COLUMN(Z137)-COLUMN($B137)-1&gt;=EOMONTH($C136,0)+1,"",
    TRUE,$C136+COLUMN(Z137)-COLUMN($B137)-1)</f>
        <v/>
      </c>
      <c r="AA137" s="185" t="str" cm="1">
        <f t="array" ref="AA137">_xlfn.IFS($C136="","",
  $C136+COLUMN(AA137)-COLUMN($B137)-1&gt;$L$5,"",
   $C136+COLUMN(AA137)-COLUMN($B137)-1&gt;=EOMONTH($C136,0)+1,"",
    TRUE,$C136+COLUMN(AA137)-COLUMN($B137)-1)</f>
        <v/>
      </c>
      <c r="AB137" s="185" t="str" cm="1">
        <f t="array" ref="AB137">_xlfn.IFS($C136="","",
  $C136+COLUMN(AB137)-COLUMN($B137)-1&gt;$L$5,"",
   $C136+COLUMN(AB137)-COLUMN($B137)-1&gt;=EOMONTH($C136,0)+1,"",
    TRUE,$C136+COLUMN(AB137)-COLUMN($B137)-1)</f>
        <v/>
      </c>
      <c r="AC137" s="185" t="str" cm="1">
        <f t="array" ref="AC137">_xlfn.IFS($C136="","",
  $C136+COLUMN(AC137)-COLUMN($B137)-1&gt;$L$5,"",
   $C136+COLUMN(AC137)-COLUMN($B137)-1&gt;=EOMONTH($C136,0)+1,"",
    TRUE,$C136+COLUMN(AC137)-COLUMN($B137)-1)</f>
        <v/>
      </c>
      <c r="AD137" s="185" t="str" cm="1">
        <f t="array" ref="AD137">_xlfn.IFS($C136="","",
  $C136+COLUMN(AD137)-COLUMN($B137)-1&gt;$L$5,"",
   $C136+COLUMN(AD137)-COLUMN($B137)-1&gt;=EOMONTH($C136,0)+1,"",
    TRUE,$C136+COLUMN(AD137)-COLUMN($B137)-1)</f>
        <v/>
      </c>
      <c r="AE137" s="185" t="str" cm="1">
        <f t="array" ref="AE137">_xlfn.IFS($C136="","",
  $C136+COLUMN(AE137)-COLUMN($B137)-1&gt;$L$5,"",
   $C136+COLUMN(AE137)-COLUMN($B137)-1&gt;=EOMONTH($C136,0)+1,"",
    TRUE,$C136+COLUMN(AE137)-COLUMN($B137)-1)</f>
        <v/>
      </c>
      <c r="AF137" s="185" t="str" cm="1">
        <f t="array" ref="AF137">_xlfn.IFS($C136="","",
  $C136+COLUMN(AF137)-COLUMN($B137)-1&gt;$L$5,"",
   $C136+COLUMN(AF137)-COLUMN($B137)-1&gt;=EOMONTH($C136,0)+1,"",
    TRUE,$C136+COLUMN(AF137)-COLUMN($B137)-1)</f>
        <v/>
      </c>
      <c r="AG137" s="186" t="str" cm="1">
        <f t="array" ref="AG137">_xlfn.IFS($C136="","",
  $C136+COLUMN(AG137)-COLUMN($B137)-1&gt;$L$5,"",
   $C136+COLUMN(AG137)-COLUMN($B137)-1&gt;=EOMONTH($C136,0)+1,"",
    TRUE,$C136+COLUMN(AG137)-COLUMN($B137)-1)</f>
        <v/>
      </c>
      <c r="AH137" s="709" t="str">
        <f>IF(C136="","","閉所日数計")</f>
        <v/>
      </c>
      <c r="AI137" s="710" t="str">
        <f>IF(C136="","","対象日数計")</f>
        <v/>
      </c>
      <c r="AJ137" s="710" t="str">
        <f>IF(C136="","","現場閉所率")</f>
        <v/>
      </c>
      <c r="AK137" s="711" t="str">
        <f>IF(C136="","","達成状況")</f>
        <v/>
      </c>
      <c r="AL137" s="695"/>
      <c r="AM137" s="696" t="str">
        <f>IF(C136="","","閉所日数計")</f>
        <v/>
      </c>
      <c r="AN137" s="699" t="str">
        <f>IF(C136="","","対象日数計")</f>
        <v/>
      </c>
      <c r="AO137" s="699" t="str">
        <f>IF(C136="","","現場閉所率")</f>
        <v/>
      </c>
      <c r="AP137" s="712" t="str" cm="1">
        <f t="array" ref="AP137">_xlfn.IFS(C136="","",C143="","達成状況",TRUE,"-")</f>
        <v/>
      </c>
      <c r="AQ137" s="300"/>
      <c r="AR137" s="300"/>
      <c r="AS137" s="300"/>
      <c r="AT137" s="300"/>
      <c r="AU137" s="300"/>
      <c r="AV137" s="300"/>
      <c r="AW137" s="300"/>
      <c r="AX137" s="300"/>
      <c r="AY137" s="300"/>
      <c r="AZ137" s="300"/>
      <c r="BA137" s="300"/>
      <c r="BB137" s="300"/>
      <c r="BC137" s="300"/>
      <c r="BD137" s="300"/>
      <c r="BE137" s="300"/>
      <c r="BF137" s="300"/>
      <c r="BG137" s="300"/>
      <c r="BH137" s="300"/>
      <c r="BI137" s="300"/>
      <c r="BJ137" s="300"/>
      <c r="BK137" s="300"/>
      <c r="BL137" s="300"/>
      <c r="BM137" s="300"/>
      <c r="BN137" s="300"/>
      <c r="BO137" s="300"/>
      <c r="BP137" s="300"/>
    </row>
    <row r="138" spans="2:69" ht="15" customHeight="1">
      <c r="B138" s="184" t="str">
        <f>IF(C136="","","曜日")</f>
        <v/>
      </c>
      <c r="C138" s="187" t="str" cm="1">
        <f t="array" ref="C138">_xlfn.IFS(C137="","",COUNTIF(休み,C137)&gt;0,"休",OR(WEEKDAY(C137)=1,WEEKDAY(C137)=7),TEXT(C137,"aaa"),COUNTIF(祝日,C137)&gt;0,"祝",TRUE,TEXT(C137,"aaa"))</f>
        <v/>
      </c>
      <c r="D138" s="187" t="str" cm="1">
        <f t="array" ref="D138">_xlfn.IFS(D137="","",COUNTIF(休み,D137)&gt;0,"休",OR(WEEKDAY(D137)=1,WEEKDAY(D137)=7),TEXT(D137,"aaa"),COUNTIF(祝日,D137)&gt;0,"祝",TRUE,TEXT(D137,"aaa"))</f>
        <v/>
      </c>
      <c r="E138" s="187" t="str" cm="1">
        <f t="array" ref="E138">_xlfn.IFS(E137="","",COUNTIF(休み,E137)&gt;0,"休",OR(WEEKDAY(E137)=1,WEEKDAY(E137)=7),TEXT(E137,"aaa"),COUNTIF(祝日,E137)&gt;0,"祝",TRUE,TEXT(E137,"aaa"))</f>
        <v/>
      </c>
      <c r="F138" s="187" t="str" cm="1">
        <f t="array" ref="F138">_xlfn.IFS(F137="","",COUNTIF(休み,F137)&gt;0,"休",OR(WEEKDAY(F137)=1,WEEKDAY(F137)=7),TEXT(F137,"aaa"),COUNTIF(祝日,F137)&gt;0,"祝",TRUE,TEXT(F137,"aaa"))</f>
        <v/>
      </c>
      <c r="G138" s="187" t="str" cm="1">
        <f t="array" ref="G138">_xlfn.IFS(G137="","",COUNTIF(休み,G137)&gt;0,"休",OR(WEEKDAY(G137)=1,WEEKDAY(G137)=7),TEXT(G137,"aaa"),COUNTIF(祝日,G137)&gt;0,"祝",TRUE,TEXT(G137,"aaa"))</f>
        <v/>
      </c>
      <c r="H138" s="187" t="str" cm="1">
        <f t="array" ref="H138">_xlfn.IFS(H137="","",COUNTIF(休み,H137)&gt;0,"休",OR(WEEKDAY(H137)=1,WEEKDAY(H137)=7),TEXT(H137,"aaa"),COUNTIF(祝日,H137)&gt;0,"祝",TRUE,TEXT(H137,"aaa"))</f>
        <v/>
      </c>
      <c r="I138" s="187" t="str" cm="1">
        <f t="array" ref="I138">_xlfn.IFS(I137="","",COUNTIF(休み,I137)&gt;0,"休",OR(WEEKDAY(I137)=1,WEEKDAY(I137)=7),TEXT(I137,"aaa"),COUNTIF(祝日,I137)&gt;0,"祝",TRUE,TEXT(I137,"aaa"))</f>
        <v/>
      </c>
      <c r="J138" s="187" t="str" cm="1">
        <f t="array" ref="J138">_xlfn.IFS(J137="","",COUNTIF(休み,J137)&gt;0,"休",OR(WEEKDAY(J137)=1,WEEKDAY(J137)=7),TEXT(J137,"aaa"),COUNTIF(祝日,J137)&gt;0,"祝",TRUE,TEXT(J137,"aaa"))</f>
        <v/>
      </c>
      <c r="K138" s="187" t="str" cm="1">
        <f t="array" ref="K138">_xlfn.IFS(K137="","",COUNTIF(休み,K137)&gt;0,"休",OR(WEEKDAY(K137)=1,WEEKDAY(K137)=7),TEXT(K137,"aaa"),COUNTIF(祝日,K137)&gt;0,"祝",TRUE,TEXT(K137,"aaa"))</f>
        <v/>
      </c>
      <c r="L138" s="187" t="str" cm="1">
        <f t="array" ref="L138">_xlfn.IFS(L137="","",COUNTIF(休み,L137)&gt;0,"休",OR(WEEKDAY(L137)=1,WEEKDAY(L137)=7),TEXT(L137,"aaa"),COUNTIF(祝日,L137)&gt;0,"祝",TRUE,TEXT(L137,"aaa"))</f>
        <v/>
      </c>
      <c r="M138" s="187" t="str" cm="1">
        <f t="array" ref="M138">_xlfn.IFS(M137="","",COUNTIF(休み,M137)&gt;0,"休",OR(WEEKDAY(M137)=1,WEEKDAY(M137)=7),TEXT(M137,"aaa"),COUNTIF(祝日,M137)&gt;0,"祝",TRUE,TEXT(M137,"aaa"))</f>
        <v/>
      </c>
      <c r="N138" s="187" t="str" cm="1">
        <f t="array" ref="N138">_xlfn.IFS(N137="","",COUNTIF(休み,N137)&gt;0,"休",OR(WEEKDAY(N137)=1,WEEKDAY(N137)=7),TEXT(N137,"aaa"),COUNTIF(祝日,N137)&gt;0,"祝",TRUE,TEXT(N137,"aaa"))</f>
        <v/>
      </c>
      <c r="O138" s="187" t="str" cm="1">
        <f t="array" ref="O138">_xlfn.IFS(O137="","",COUNTIF(休み,O137)&gt;0,"休",OR(WEEKDAY(O137)=1,WEEKDAY(O137)=7),TEXT(O137,"aaa"),COUNTIF(祝日,O137)&gt;0,"祝",TRUE,TEXT(O137,"aaa"))</f>
        <v/>
      </c>
      <c r="P138" s="187" t="str" cm="1">
        <f t="array" ref="P138">_xlfn.IFS(P137="","",COUNTIF(休み,P137)&gt;0,"休",OR(WEEKDAY(P137)=1,WEEKDAY(P137)=7),TEXT(P137,"aaa"),COUNTIF(祝日,P137)&gt;0,"祝",TRUE,TEXT(P137,"aaa"))</f>
        <v/>
      </c>
      <c r="Q138" s="187" t="str" cm="1">
        <f t="array" ref="Q138">_xlfn.IFS(Q137="","",COUNTIF(休み,Q137)&gt;0,"休",OR(WEEKDAY(Q137)=1,WEEKDAY(Q137)=7),TEXT(Q137,"aaa"),COUNTIF(祝日,Q137)&gt;0,"祝",TRUE,TEXT(Q137,"aaa"))</f>
        <v/>
      </c>
      <c r="R138" s="187" t="str" cm="1">
        <f t="array" ref="R138">_xlfn.IFS(R137="","",COUNTIF(休み,R137)&gt;0,"休",OR(WEEKDAY(R137)=1,WEEKDAY(R137)=7),TEXT(R137,"aaa"),COUNTIF(祝日,R137)&gt;0,"祝",TRUE,TEXT(R137,"aaa"))</f>
        <v/>
      </c>
      <c r="S138" s="187" t="str" cm="1">
        <f t="array" ref="S138">_xlfn.IFS(S137="","",COUNTIF(休み,S137)&gt;0,"休",OR(WEEKDAY(S137)=1,WEEKDAY(S137)=7),TEXT(S137,"aaa"),COUNTIF(祝日,S137)&gt;0,"祝",TRUE,TEXT(S137,"aaa"))</f>
        <v/>
      </c>
      <c r="T138" s="187" t="str" cm="1">
        <f t="array" ref="T138">_xlfn.IFS(T137="","",COUNTIF(休み,T137)&gt;0,"休",OR(WEEKDAY(T137)=1,WEEKDAY(T137)=7),TEXT(T137,"aaa"),COUNTIF(祝日,T137)&gt;0,"祝",TRUE,TEXT(T137,"aaa"))</f>
        <v/>
      </c>
      <c r="U138" s="187" t="str" cm="1">
        <f t="array" ref="U138">_xlfn.IFS(U137="","",COUNTIF(休み,U137)&gt;0,"休",OR(WEEKDAY(U137)=1,WEEKDAY(U137)=7),TEXT(U137,"aaa"),COUNTIF(祝日,U137)&gt;0,"祝",TRUE,TEXT(U137,"aaa"))</f>
        <v/>
      </c>
      <c r="V138" s="187" t="str" cm="1">
        <f t="array" ref="V138">_xlfn.IFS(V137="","",COUNTIF(休み,V137)&gt;0,"休",OR(WEEKDAY(V137)=1,WEEKDAY(V137)=7),TEXT(V137,"aaa"),COUNTIF(祝日,V137)&gt;0,"祝",TRUE,TEXT(V137,"aaa"))</f>
        <v/>
      </c>
      <c r="W138" s="187" t="str" cm="1">
        <f t="array" ref="W138">_xlfn.IFS(W137="","",COUNTIF(休み,W137)&gt;0,"休",OR(WEEKDAY(W137)=1,WEEKDAY(W137)=7),TEXT(W137,"aaa"),COUNTIF(祝日,W137)&gt;0,"祝",TRUE,TEXT(W137,"aaa"))</f>
        <v/>
      </c>
      <c r="X138" s="187" t="str" cm="1">
        <f t="array" ref="X138">_xlfn.IFS(X137="","",COUNTIF(休み,X137)&gt;0,"休",OR(WEEKDAY(X137)=1,WEEKDAY(X137)=7),TEXT(X137,"aaa"),COUNTIF(祝日,X137)&gt;0,"祝",TRUE,TEXT(X137,"aaa"))</f>
        <v/>
      </c>
      <c r="Y138" s="187" t="str" cm="1">
        <f t="array" ref="Y138">_xlfn.IFS(Y137="","",COUNTIF(休み,Y137)&gt;0,"休",OR(WEEKDAY(Y137)=1,WEEKDAY(Y137)=7),TEXT(Y137,"aaa"),COUNTIF(祝日,Y137)&gt;0,"祝",TRUE,TEXT(Y137,"aaa"))</f>
        <v/>
      </c>
      <c r="Z138" s="187" t="str" cm="1">
        <f t="array" ref="Z138">_xlfn.IFS(Z137="","",COUNTIF(休み,Z137)&gt;0,"休",OR(WEEKDAY(Z137)=1,WEEKDAY(Z137)=7),TEXT(Z137,"aaa"),COUNTIF(祝日,Z137)&gt;0,"祝",TRUE,TEXT(Z137,"aaa"))</f>
        <v/>
      </c>
      <c r="AA138" s="187" t="str" cm="1">
        <f t="array" ref="AA138">_xlfn.IFS(AA137="","",COUNTIF(休み,AA137)&gt;0,"休",OR(WEEKDAY(AA137)=1,WEEKDAY(AA137)=7),TEXT(AA137,"aaa"),COUNTIF(祝日,AA137)&gt;0,"祝",TRUE,TEXT(AA137,"aaa"))</f>
        <v/>
      </c>
      <c r="AB138" s="187" t="str" cm="1">
        <f t="array" ref="AB138">_xlfn.IFS(AB137="","",COUNTIF(休み,AB137)&gt;0,"休",OR(WEEKDAY(AB137)=1,WEEKDAY(AB137)=7),TEXT(AB137,"aaa"),COUNTIF(祝日,AB137)&gt;0,"祝",TRUE,TEXT(AB137,"aaa"))</f>
        <v/>
      </c>
      <c r="AC138" s="187" t="str" cm="1">
        <f t="array" ref="AC138">_xlfn.IFS(AC137="","",COUNTIF(休み,AC137)&gt;0,"休",OR(WEEKDAY(AC137)=1,WEEKDAY(AC137)=7),TEXT(AC137,"aaa"),COUNTIF(祝日,AC137)&gt;0,"祝",TRUE,TEXT(AC137,"aaa"))</f>
        <v/>
      </c>
      <c r="AD138" s="187" t="str" cm="1">
        <f t="array" ref="AD138">_xlfn.IFS(AD137="","",COUNTIF(休み,AD137)&gt;0,"休",OR(WEEKDAY(AD137)=1,WEEKDAY(AD137)=7),TEXT(AD137,"aaa"),COUNTIF(祝日,AD137)&gt;0,"祝",TRUE,TEXT(AD137,"aaa"))</f>
        <v/>
      </c>
      <c r="AE138" s="187" t="str" cm="1">
        <f t="array" ref="AE138">_xlfn.IFS(AE137="","",COUNTIF(休み,AE137)&gt;0,"休",OR(WEEKDAY(AE137)=1,WEEKDAY(AE137)=7),TEXT(AE137,"aaa"),COUNTIF(祝日,AE137)&gt;0,"祝",TRUE,TEXT(AE137,"aaa"))</f>
        <v/>
      </c>
      <c r="AF138" s="187" t="str" cm="1">
        <f t="array" ref="AF138">_xlfn.IFS(AF137="","",COUNTIF(休み,AF137)&gt;0,"休",OR(WEEKDAY(AF137)=1,WEEKDAY(AF137)=7),TEXT(AF137,"aaa"),COUNTIF(祝日,AF137)&gt;0,"祝",TRUE,TEXT(AF137,"aaa"))</f>
        <v/>
      </c>
      <c r="AG138" s="187" t="str" cm="1">
        <f t="array" ref="AG138">_xlfn.IFS(AG137="","",COUNTIF(休み,AG137)&gt;0,"休",OR(WEEKDAY(AG137)=1,WEEKDAY(AG137)=7),TEXT(AG137,"aaa"),COUNTIF(祝日,AG137)&gt;0,"祝",TRUE,TEXT(AG137,"aaa"))</f>
        <v/>
      </c>
      <c r="AH138" s="709"/>
      <c r="AI138" s="710"/>
      <c r="AJ138" s="710"/>
      <c r="AK138" s="711"/>
      <c r="AL138" s="695"/>
      <c r="AM138" s="697"/>
      <c r="AN138" s="700"/>
      <c r="AO138" s="700"/>
      <c r="AP138" s="713"/>
      <c r="AQ138" s="300"/>
      <c r="AR138" s="300"/>
      <c r="AS138" s="300"/>
      <c r="AT138" s="300"/>
      <c r="AU138" s="300"/>
      <c r="AV138" s="300"/>
      <c r="AW138" s="300"/>
      <c r="AX138" s="300"/>
      <c r="AY138" s="300"/>
      <c r="AZ138" s="300"/>
      <c r="BA138" s="300"/>
      <c r="BB138" s="300"/>
      <c r="BC138" s="300"/>
      <c r="BD138" s="300"/>
      <c r="BE138" s="300"/>
      <c r="BF138" s="300"/>
      <c r="BG138" s="300"/>
      <c r="BH138" s="300"/>
      <c r="BI138" s="300"/>
      <c r="BJ138" s="300"/>
      <c r="BK138" s="300"/>
      <c r="BL138" s="300"/>
      <c r="BM138" s="300"/>
      <c r="BN138" s="300"/>
      <c r="BO138" s="300"/>
      <c r="BP138" s="300"/>
      <c r="BQ138" s="188"/>
    </row>
    <row r="139" spans="2:69" s="192" customFormat="1" ht="60" customHeight="1">
      <c r="B139" s="271" t="str">
        <f>IF(C136="","","行事")</f>
        <v/>
      </c>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c r="AD139" s="189"/>
      <c r="AE139" s="189"/>
      <c r="AF139" s="189"/>
      <c r="AG139" s="190"/>
      <c r="AH139" s="709"/>
      <c r="AI139" s="710"/>
      <c r="AJ139" s="710"/>
      <c r="AK139" s="711"/>
      <c r="AL139" s="695"/>
      <c r="AM139" s="698"/>
      <c r="AN139" s="701"/>
      <c r="AO139" s="701"/>
      <c r="AP139" s="714"/>
      <c r="AQ139" s="300"/>
      <c r="AR139" s="300"/>
      <c r="AS139" s="300"/>
      <c r="AT139" s="300"/>
      <c r="AU139" s="300"/>
      <c r="AV139" s="300"/>
      <c r="AW139" s="300"/>
      <c r="AX139" s="300"/>
      <c r="AY139" s="300"/>
      <c r="AZ139" s="300"/>
      <c r="BA139" s="300"/>
      <c r="BB139" s="300"/>
      <c r="BC139" s="300"/>
      <c r="BD139" s="300"/>
      <c r="BE139" s="300"/>
      <c r="BF139" s="300"/>
      <c r="BG139" s="300"/>
      <c r="BH139" s="300"/>
      <c r="BI139" s="300"/>
      <c r="BJ139" s="300"/>
      <c r="BK139" s="300"/>
      <c r="BL139" s="300"/>
      <c r="BM139" s="300"/>
      <c r="BN139" s="300"/>
      <c r="BO139" s="300"/>
      <c r="BP139" s="300"/>
      <c r="BQ139" s="191"/>
    </row>
    <row r="140" spans="2:69" s="195" customFormat="1" ht="15" customHeight="1">
      <c r="B140" s="184" t="str">
        <f>IF(C136="","","計画")</f>
        <v/>
      </c>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84" t="str">
        <f>IF(C136="","",COUNTIF(C140:AG140,"○"))</f>
        <v/>
      </c>
      <c r="AI140" s="193" t="str">
        <f>IF(C136="","",31-COUNTIF(C138:AG138,"")-COUNTIF(C138:AG138,"休")-COUNTIF(C140:AH140,"/"))</f>
        <v/>
      </c>
      <c r="AJ140" s="194" t="str">
        <f>IF(C136="","",IFERROR(AH140/AI140,""))</f>
        <v/>
      </c>
      <c r="AK140" s="295" t="str" cm="1">
        <f t="array" ref="AK140">_xlfn.IFS(OR(C136="",AI140=0),"",
      COUNTIFS(C138:AG138,"日",C140:AG140,"")+COUNTIFS(C138:AG138,"日",C140:AG140,"○")+COUNTIFS(C138:AG138,"土",C140:AG140,"")+COUNTIFS(C138:AG138,"土",C140:AG140,"○")&lt;=COUNTIF(C140:AG140,"○"),"○",
        AH140/AI140&gt;=2/7,"○",
         TRUE,"NG")</f>
        <v/>
      </c>
      <c r="AM140" s="184" t="str">
        <f>IF(C136="","",AM133+AH140)</f>
        <v/>
      </c>
      <c r="AN140" s="193" t="str">
        <f>IF(C136="","",AN133+AI140)</f>
        <v/>
      </c>
      <c r="AO140" s="194" t="str">
        <f>IFERROR(AM140/AN140,"")</f>
        <v/>
      </c>
      <c r="AP140" s="301" t="str">
        <f>IF(C136="","",IF(C143="",IF(AM140/AN140&gt;=2/7,"OK","NG"),"-"))</f>
        <v/>
      </c>
      <c r="AQ140" s="297"/>
      <c r="AR140" s="297"/>
      <c r="AS140" s="297"/>
      <c r="AT140" s="297"/>
      <c r="AU140" s="297"/>
      <c r="AV140" s="297"/>
      <c r="AW140" s="297"/>
      <c r="AX140" s="297"/>
      <c r="AY140" s="297"/>
      <c r="AZ140" s="297"/>
      <c r="BA140" s="297"/>
      <c r="BB140" s="297"/>
      <c r="BC140" s="297"/>
      <c r="BD140" s="297"/>
      <c r="BE140" s="297"/>
      <c r="BF140" s="297"/>
      <c r="BG140" s="297"/>
      <c r="BH140" s="297"/>
      <c r="BI140" s="297"/>
      <c r="BJ140" s="297"/>
      <c r="BK140" s="297"/>
      <c r="BL140" s="297"/>
      <c r="BM140" s="297"/>
      <c r="BN140" s="297"/>
      <c r="BO140" s="297"/>
      <c r="BP140" s="297"/>
      <c r="BQ140" s="196"/>
    </row>
    <row r="141" spans="2:69" s="195" customFormat="1" ht="15" customHeight="1" thickBot="1">
      <c r="B141" s="197" t="str">
        <f>IF(C136="","","実施")</f>
        <v/>
      </c>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7" t="str">
        <f>IF(C136="","",COUNTIF(C141:AG141,"●"))</f>
        <v/>
      </c>
      <c r="AI141" s="198" t="str">
        <f>IF(C136="","",31-COUNTIF(C138:AG138,"")-COUNTIF(C138:AG138,"休")-COUNTIF(C141:AH141,"/"))</f>
        <v/>
      </c>
      <c r="AJ141" s="199" t="str">
        <f>IF(C136="","",IFERROR(AH141/AI141,""))</f>
        <v/>
      </c>
      <c r="AK141" s="298" t="str" cm="1">
        <f t="array" ref="AK141">_xlfn.IFS(OR(C136="",AI141=0),"",
      COUNTIFS(C138:AG138,"日",C141:AG141,"")+COUNTIFS(C138:AG138,"日",C141:AG141,"●")+COUNTIFS(C138:AG138,"土",C141:AG141,"")+COUNTIFS(C138:AG138,"土",C141:AG141,"●")&lt;=COUNTIF(C141:AG141,"●"),"○",
        AH141/AI141&gt;=2/7,"○",
         TRUE,"NG")</f>
        <v/>
      </c>
      <c r="AM141" s="197" t="str">
        <f>IF(C136="","",AM134+AH141)</f>
        <v/>
      </c>
      <c r="AN141" s="198" t="str">
        <f>IF(C136="","",AN134+AI141)</f>
        <v/>
      </c>
      <c r="AO141" s="199" t="str">
        <f>IFERROR(AM141/AN141,"")</f>
        <v/>
      </c>
      <c r="AP141" s="302" t="str">
        <f>IF(C136="","",IF(C143="",IF(AM141/AN141&gt;=2/7,"OK","NG"),"-"))</f>
        <v/>
      </c>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188"/>
    </row>
    <row r="142" spans="2:69" ht="18" customHeight="1" thickBot="1">
      <c r="AP142" s="195"/>
      <c r="AQ142" s="195"/>
      <c r="AR142" s="195"/>
      <c r="AS142" s="195"/>
      <c r="AT142" s="195"/>
      <c r="AU142" s="195"/>
      <c r="AV142" s="195"/>
      <c r="AW142" s="195"/>
      <c r="AX142" s="195"/>
      <c r="AY142" s="195"/>
      <c r="AZ142" s="195"/>
      <c r="BA142" s="195"/>
      <c r="BB142" s="195"/>
      <c r="BC142" s="195"/>
      <c r="BD142" s="195"/>
      <c r="BE142" s="195"/>
      <c r="BF142" s="195"/>
      <c r="BG142" s="195"/>
      <c r="BH142" s="195"/>
      <c r="BI142" s="195"/>
      <c r="BJ142" s="195"/>
      <c r="BK142" s="195"/>
      <c r="BL142" s="195"/>
      <c r="BM142" s="195"/>
      <c r="BN142" s="195"/>
      <c r="BO142" s="195"/>
      <c r="BP142" s="195"/>
      <c r="BQ142" s="200"/>
    </row>
    <row r="143" spans="2:69" ht="16.899999999999999" customHeight="1">
      <c r="B143" s="183" t="str">
        <f>IF(C143="","","月")</f>
        <v/>
      </c>
      <c r="C143" s="689" t="str">
        <f>IFERROR(IF(EOMONTH(C136,0)+1&gt;$L$5,"",EOMONTH(C136,0)+1),"")</f>
        <v/>
      </c>
      <c r="D143" s="690"/>
      <c r="E143" s="690"/>
      <c r="F143" s="690"/>
      <c r="G143" s="690"/>
      <c r="H143" s="690"/>
      <c r="I143" s="690"/>
      <c r="J143" s="690"/>
      <c r="K143" s="690"/>
      <c r="L143" s="690"/>
      <c r="M143" s="690"/>
      <c r="N143" s="690"/>
      <c r="O143" s="690"/>
      <c r="P143" s="690"/>
      <c r="Q143" s="690"/>
      <c r="R143" s="690"/>
      <c r="S143" s="690"/>
      <c r="T143" s="690"/>
      <c r="U143" s="690"/>
      <c r="V143" s="690"/>
      <c r="W143" s="690"/>
      <c r="X143" s="690"/>
      <c r="Y143" s="690"/>
      <c r="Z143" s="690"/>
      <c r="AA143" s="690"/>
      <c r="AB143" s="690"/>
      <c r="AC143" s="690"/>
      <c r="AD143" s="690"/>
      <c r="AE143" s="690"/>
      <c r="AF143" s="690"/>
      <c r="AG143" s="690"/>
      <c r="AH143" s="691" t="str">
        <f>IF(C143="","","月単位")</f>
        <v/>
      </c>
      <c r="AI143" s="692"/>
      <c r="AJ143" s="692"/>
      <c r="AK143" s="693"/>
      <c r="AL143" s="694"/>
      <c r="AM143" s="706" t="str">
        <f>IF(C143="","","累計")</f>
        <v/>
      </c>
      <c r="AN143" s="707"/>
      <c r="AO143" s="707"/>
      <c r="AP143" s="708"/>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c r="BM143" s="293"/>
      <c r="BN143" s="293"/>
      <c r="BO143" s="293"/>
      <c r="BP143" s="293"/>
    </row>
    <row r="144" spans="2:69" ht="15" customHeight="1">
      <c r="B144" s="184" t="str">
        <f>IF(C143="","","日")</f>
        <v/>
      </c>
      <c r="C144" s="185" t="str" cm="1">
        <f t="array" ref="C144">_xlfn.IFS($C143="","",
  $C143+COLUMN(C144)-COLUMN($B144)-1&gt;$L$5,"",
   $C143+COLUMN(C144)-COLUMN($B144)-1&gt;=EOMONTH($C143,0)+1,"",
    TRUE,$C143+COLUMN(C144)-COLUMN($B144)-1)</f>
        <v/>
      </c>
      <c r="D144" s="185" t="str" cm="1">
        <f t="array" ref="D144">_xlfn.IFS($C143="","",
  $C143+COLUMN(D144)-COLUMN($B144)-1&gt;$L$5,"",
   $C143+COLUMN(D144)-COLUMN($B144)-1&gt;=EOMONTH($C143,0)+1,"",
    TRUE,$C143+COLUMN(D144)-COLUMN($B144)-1)</f>
        <v/>
      </c>
      <c r="E144" s="185" t="str" cm="1">
        <f t="array" ref="E144">_xlfn.IFS($C143="","",
  $C143+COLUMN(E144)-COLUMN($B144)-1&gt;$L$5,"",
   $C143+COLUMN(E144)-COLUMN($B144)-1&gt;=EOMONTH($C143,0)+1,"",
    TRUE,$C143+COLUMN(E144)-COLUMN($B144)-1)</f>
        <v/>
      </c>
      <c r="F144" s="185" t="str" cm="1">
        <f t="array" ref="F144">_xlfn.IFS($C143="","",
  $C143+COLUMN(F144)-COLUMN($B144)-1&gt;$L$5,"",
   $C143+COLUMN(F144)-COLUMN($B144)-1&gt;=EOMONTH($C143,0)+1,"",
    TRUE,$C143+COLUMN(F144)-COLUMN($B144)-1)</f>
        <v/>
      </c>
      <c r="G144" s="185" t="str" cm="1">
        <f t="array" ref="G144">_xlfn.IFS($C143="","",
  $C143+COLUMN(G144)-COLUMN($B144)-1&gt;$L$5,"",
   $C143+COLUMN(G144)-COLUMN($B144)-1&gt;=EOMONTH($C143,0)+1,"",
    TRUE,$C143+COLUMN(G144)-COLUMN($B144)-1)</f>
        <v/>
      </c>
      <c r="H144" s="185" t="str" cm="1">
        <f t="array" ref="H144">_xlfn.IFS($C143="","",
  $C143+COLUMN(H144)-COLUMN($B144)-1&gt;$L$5,"",
   $C143+COLUMN(H144)-COLUMN($B144)-1&gt;=EOMONTH($C143,0)+1,"",
    TRUE,$C143+COLUMN(H144)-COLUMN($B144)-1)</f>
        <v/>
      </c>
      <c r="I144" s="185" t="str" cm="1">
        <f t="array" ref="I144">_xlfn.IFS($C143="","",
  $C143+COLUMN(I144)-COLUMN($B144)-1&gt;$L$5,"",
   $C143+COLUMN(I144)-COLUMN($B144)-1&gt;=EOMONTH($C143,0)+1,"",
    TRUE,$C143+COLUMN(I144)-COLUMN($B144)-1)</f>
        <v/>
      </c>
      <c r="J144" s="185" t="str" cm="1">
        <f t="array" ref="J144">_xlfn.IFS($C143="","",
  $C143+COLUMN(J144)-COLUMN($B144)-1&gt;$L$5,"",
   $C143+COLUMN(J144)-COLUMN($B144)-1&gt;=EOMONTH($C143,0)+1,"",
    TRUE,$C143+COLUMN(J144)-COLUMN($B144)-1)</f>
        <v/>
      </c>
      <c r="K144" s="185" t="str" cm="1">
        <f t="array" ref="K144">_xlfn.IFS($C143="","",
  $C143+COLUMN(K144)-COLUMN($B144)-1&gt;$L$5,"",
   $C143+COLUMN(K144)-COLUMN($B144)-1&gt;=EOMONTH($C143,0)+1,"",
    TRUE,$C143+COLUMN(K144)-COLUMN($B144)-1)</f>
        <v/>
      </c>
      <c r="L144" s="185" t="str" cm="1">
        <f t="array" ref="L144">_xlfn.IFS($C143="","",
  $C143+COLUMN(L144)-COLUMN($B144)-1&gt;$L$5,"",
   $C143+COLUMN(L144)-COLUMN($B144)-1&gt;=EOMONTH($C143,0)+1,"",
    TRUE,$C143+COLUMN(L144)-COLUMN($B144)-1)</f>
        <v/>
      </c>
      <c r="M144" s="185" t="str" cm="1">
        <f t="array" ref="M144">_xlfn.IFS($C143="","",
  $C143+COLUMN(M144)-COLUMN($B144)-1&gt;$L$5,"",
   $C143+COLUMN(M144)-COLUMN($B144)-1&gt;=EOMONTH($C143,0)+1,"",
    TRUE,$C143+COLUMN(M144)-COLUMN($B144)-1)</f>
        <v/>
      </c>
      <c r="N144" s="185" t="str" cm="1">
        <f t="array" ref="N144">_xlfn.IFS($C143="","",
  $C143+COLUMN(N144)-COLUMN($B144)-1&gt;$L$5,"",
   $C143+COLUMN(N144)-COLUMN($B144)-1&gt;=EOMONTH($C143,0)+1,"",
    TRUE,$C143+COLUMN(N144)-COLUMN($B144)-1)</f>
        <v/>
      </c>
      <c r="O144" s="185" t="str" cm="1">
        <f t="array" ref="O144">_xlfn.IFS($C143="","",
  $C143+COLUMN(O144)-COLUMN($B144)-1&gt;$L$5,"",
   $C143+COLUMN(O144)-COLUMN($B144)-1&gt;=EOMONTH($C143,0)+1,"",
    TRUE,$C143+COLUMN(O144)-COLUMN($B144)-1)</f>
        <v/>
      </c>
      <c r="P144" s="185" t="str" cm="1">
        <f t="array" ref="P144">_xlfn.IFS($C143="","",
  $C143+COLUMN(P144)-COLUMN($B144)-1&gt;$L$5,"",
   $C143+COLUMN(P144)-COLUMN($B144)-1&gt;=EOMONTH($C143,0)+1,"",
    TRUE,$C143+COLUMN(P144)-COLUMN($B144)-1)</f>
        <v/>
      </c>
      <c r="Q144" s="185" t="str" cm="1">
        <f t="array" ref="Q144">_xlfn.IFS($C143="","",
  $C143+COLUMN(Q144)-COLUMN($B144)-1&gt;$L$5,"",
   $C143+COLUMN(Q144)-COLUMN($B144)-1&gt;=EOMONTH($C143,0)+1,"",
    TRUE,$C143+COLUMN(Q144)-COLUMN($B144)-1)</f>
        <v/>
      </c>
      <c r="R144" s="185" t="str" cm="1">
        <f t="array" ref="R144">_xlfn.IFS($C143="","",
  $C143+COLUMN(R144)-COLUMN($B144)-1&gt;$L$5,"",
   $C143+COLUMN(R144)-COLUMN($B144)-1&gt;=EOMONTH($C143,0)+1,"",
    TRUE,$C143+COLUMN(R144)-COLUMN($B144)-1)</f>
        <v/>
      </c>
      <c r="S144" s="185" t="str" cm="1">
        <f t="array" ref="S144">_xlfn.IFS($C143="","",
  $C143+COLUMN(S144)-COLUMN($B144)-1&gt;$L$5,"",
   $C143+COLUMN(S144)-COLUMN($B144)-1&gt;=EOMONTH($C143,0)+1,"",
    TRUE,$C143+COLUMN(S144)-COLUMN($B144)-1)</f>
        <v/>
      </c>
      <c r="T144" s="185" t="str" cm="1">
        <f t="array" ref="T144">_xlfn.IFS($C143="","",
  $C143+COLUMN(T144)-COLUMN($B144)-1&gt;$L$5,"",
   $C143+COLUMN(T144)-COLUMN($B144)-1&gt;=EOMONTH($C143,0)+1,"",
    TRUE,$C143+COLUMN(T144)-COLUMN($B144)-1)</f>
        <v/>
      </c>
      <c r="U144" s="185" t="str" cm="1">
        <f t="array" ref="U144">_xlfn.IFS($C143="","",
  $C143+COLUMN(U144)-COLUMN($B144)-1&gt;$L$5,"",
   $C143+COLUMN(U144)-COLUMN($B144)-1&gt;=EOMONTH($C143,0)+1,"",
    TRUE,$C143+COLUMN(U144)-COLUMN($B144)-1)</f>
        <v/>
      </c>
      <c r="V144" s="185" t="str" cm="1">
        <f t="array" ref="V144">_xlfn.IFS($C143="","",
  $C143+COLUMN(V144)-COLUMN($B144)-1&gt;$L$5,"",
   $C143+COLUMN(V144)-COLUMN($B144)-1&gt;=EOMONTH($C143,0)+1,"",
    TRUE,$C143+COLUMN(V144)-COLUMN($B144)-1)</f>
        <v/>
      </c>
      <c r="W144" s="185" t="str" cm="1">
        <f t="array" ref="W144">_xlfn.IFS($C143="","",
  $C143+COLUMN(W144)-COLUMN($B144)-1&gt;$L$5,"",
   $C143+COLUMN(W144)-COLUMN($B144)-1&gt;=EOMONTH($C143,0)+1,"",
    TRUE,$C143+COLUMN(W144)-COLUMN($B144)-1)</f>
        <v/>
      </c>
      <c r="X144" s="185" t="str" cm="1">
        <f t="array" ref="X144">_xlfn.IFS($C143="","",
  $C143+COLUMN(X144)-COLUMN($B144)-1&gt;$L$5,"",
   $C143+COLUMN(X144)-COLUMN($B144)-1&gt;=EOMONTH($C143,0)+1,"",
    TRUE,$C143+COLUMN(X144)-COLUMN($B144)-1)</f>
        <v/>
      </c>
      <c r="Y144" s="185" t="str" cm="1">
        <f t="array" ref="Y144">_xlfn.IFS($C143="","",
  $C143+COLUMN(Y144)-COLUMN($B144)-1&gt;$L$5,"",
   $C143+COLUMN(Y144)-COLUMN($B144)-1&gt;=EOMONTH($C143,0)+1,"",
    TRUE,$C143+COLUMN(Y144)-COLUMN($B144)-1)</f>
        <v/>
      </c>
      <c r="Z144" s="185" t="str" cm="1">
        <f t="array" ref="Z144">_xlfn.IFS($C143="","",
  $C143+COLUMN(Z144)-COLUMN($B144)-1&gt;$L$5,"",
   $C143+COLUMN(Z144)-COLUMN($B144)-1&gt;=EOMONTH($C143,0)+1,"",
    TRUE,$C143+COLUMN(Z144)-COLUMN($B144)-1)</f>
        <v/>
      </c>
      <c r="AA144" s="185" t="str" cm="1">
        <f t="array" ref="AA144">_xlfn.IFS($C143="","",
  $C143+COLUMN(AA144)-COLUMN($B144)-1&gt;$L$5,"",
   $C143+COLUMN(AA144)-COLUMN($B144)-1&gt;=EOMONTH($C143,0)+1,"",
    TRUE,$C143+COLUMN(AA144)-COLUMN($B144)-1)</f>
        <v/>
      </c>
      <c r="AB144" s="185" t="str" cm="1">
        <f t="array" ref="AB144">_xlfn.IFS($C143="","",
  $C143+COLUMN(AB144)-COLUMN($B144)-1&gt;$L$5,"",
   $C143+COLUMN(AB144)-COLUMN($B144)-1&gt;=EOMONTH($C143,0)+1,"",
    TRUE,$C143+COLUMN(AB144)-COLUMN($B144)-1)</f>
        <v/>
      </c>
      <c r="AC144" s="185" t="str" cm="1">
        <f t="array" ref="AC144">_xlfn.IFS($C143="","",
  $C143+COLUMN(AC144)-COLUMN($B144)-1&gt;$L$5,"",
   $C143+COLUMN(AC144)-COLUMN($B144)-1&gt;=EOMONTH($C143,0)+1,"",
    TRUE,$C143+COLUMN(AC144)-COLUMN($B144)-1)</f>
        <v/>
      </c>
      <c r="AD144" s="185" t="str" cm="1">
        <f t="array" ref="AD144">_xlfn.IFS($C143="","",
  $C143+COLUMN(AD144)-COLUMN($B144)-1&gt;$L$5,"",
   $C143+COLUMN(AD144)-COLUMN($B144)-1&gt;=EOMONTH($C143,0)+1,"",
    TRUE,$C143+COLUMN(AD144)-COLUMN($B144)-1)</f>
        <v/>
      </c>
      <c r="AE144" s="185" t="str" cm="1">
        <f t="array" ref="AE144">_xlfn.IFS($C143="","",
  $C143+COLUMN(AE144)-COLUMN($B144)-1&gt;$L$5,"",
   $C143+COLUMN(AE144)-COLUMN($B144)-1&gt;=EOMONTH($C143,0)+1,"",
    TRUE,$C143+COLUMN(AE144)-COLUMN($B144)-1)</f>
        <v/>
      </c>
      <c r="AF144" s="185" t="str" cm="1">
        <f t="array" ref="AF144">_xlfn.IFS($C143="","",
  $C143+COLUMN(AF144)-COLUMN($B144)-1&gt;$L$5,"",
   $C143+COLUMN(AF144)-COLUMN($B144)-1&gt;=EOMONTH($C143,0)+1,"",
    TRUE,$C143+COLUMN(AF144)-COLUMN($B144)-1)</f>
        <v/>
      </c>
      <c r="AG144" s="186" t="str" cm="1">
        <f t="array" ref="AG144">_xlfn.IFS($C143="","",
  $C143+COLUMN(AG144)-COLUMN($B144)-1&gt;$L$5,"",
   $C143+COLUMN(AG144)-COLUMN($B144)-1&gt;=EOMONTH($C143,0)+1,"",
    TRUE,$C143+COLUMN(AG144)-COLUMN($B144)-1)</f>
        <v/>
      </c>
      <c r="AH144" s="709" t="str">
        <f>IF(C143="","","閉所日数計")</f>
        <v/>
      </c>
      <c r="AI144" s="710" t="str">
        <f>IF(C143="","","対象日数計")</f>
        <v/>
      </c>
      <c r="AJ144" s="710" t="str">
        <f>IF(C143="","","現場閉所率")</f>
        <v/>
      </c>
      <c r="AK144" s="711" t="str">
        <f>IF(C143="","","達成状況")</f>
        <v/>
      </c>
      <c r="AL144" s="695"/>
      <c r="AM144" s="696" t="str">
        <f>IF(C143="","","閉所日数計")</f>
        <v/>
      </c>
      <c r="AN144" s="699" t="str">
        <f>IF(C143="","","対象日数計")</f>
        <v/>
      </c>
      <c r="AO144" s="699" t="str">
        <f>IF(C143="","","現場閉所率")</f>
        <v/>
      </c>
      <c r="AP144" s="712" t="str" cm="1">
        <f t="array" ref="AP144">_xlfn.IFS(C143="","",C150="","達成状況",TRUE,"-")</f>
        <v/>
      </c>
      <c r="AQ144" s="300"/>
      <c r="AR144" s="300"/>
      <c r="AS144" s="300"/>
      <c r="AT144" s="300"/>
      <c r="AU144" s="300"/>
      <c r="AV144" s="300"/>
      <c r="AW144" s="300"/>
      <c r="AX144" s="300"/>
      <c r="AY144" s="300"/>
      <c r="AZ144" s="300"/>
      <c r="BA144" s="300"/>
      <c r="BB144" s="300"/>
      <c r="BC144" s="300"/>
      <c r="BD144" s="300"/>
      <c r="BE144" s="300"/>
      <c r="BF144" s="300"/>
      <c r="BG144" s="300"/>
      <c r="BH144" s="300"/>
      <c r="BI144" s="300"/>
      <c r="BJ144" s="300"/>
      <c r="BK144" s="300"/>
      <c r="BL144" s="300"/>
      <c r="BM144" s="300"/>
      <c r="BN144" s="300"/>
      <c r="BO144" s="300"/>
      <c r="BP144" s="300"/>
    </row>
    <row r="145" spans="2:69" ht="15" customHeight="1">
      <c r="B145" s="184" t="str">
        <f>IF(C143="","","曜日")</f>
        <v/>
      </c>
      <c r="C145" s="187" t="str" cm="1">
        <f t="array" ref="C145">_xlfn.IFS(C144="","",COUNTIF(休み,C144)&gt;0,"休",OR(WEEKDAY(C144)=1,WEEKDAY(C144)=7),TEXT(C144,"aaa"),COUNTIF(祝日,C144)&gt;0,"祝",TRUE,TEXT(C144,"aaa"))</f>
        <v/>
      </c>
      <c r="D145" s="187" t="str" cm="1">
        <f t="array" ref="D145">_xlfn.IFS(D144="","",COUNTIF(休み,D144)&gt;0,"休",OR(WEEKDAY(D144)=1,WEEKDAY(D144)=7),TEXT(D144,"aaa"),COUNTIF(祝日,D144)&gt;0,"祝",TRUE,TEXT(D144,"aaa"))</f>
        <v/>
      </c>
      <c r="E145" s="187" t="str" cm="1">
        <f t="array" ref="E145">_xlfn.IFS(E144="","",COUNTIF(休み,E144)&gt;0,"休",OR(WEEKDAY(E144)=1,WEEKDAY(E144)=7),TEXT(E144,"aaa"),COUNTIF(祝日,E144)&gt;0,"祝",TRUE,TEXT(E144,"aaa"))</f>
        <v/>
      </c>
      <c r="F145" s="187" t="str" cm="1">
        <f t="array" ref="F145">_xlfn.IFS(F144="","",COUNTIF(休み,F144)&gt;0,"休",OR(WEEKDAY(F144)=1,WEEKDAY(F144)=7),TEXT(F144,"aaa"),COUNTIF(祝日,F144)&gt;0,"祝",TRUE,TEXT(F144,"aaa"))</f>
        <v/>
      </c>
      <c r="G145" s="187" t="str" cm="1">
        <f t="array" ref="G145">_xlfn.IFS(G144="","",COUNTIF(休み,G144)&gt;0,"休",OR(WEEKDAY(G144)=1,WEEKDAY(G144)=7),TEXT(G144,"aaa"),COUNTIF(祝日,G144)&gt;0,"祝",TRUE,TEXT(G144,"aaa"))</f>
        <v/>
      </c>
      <c r="H145" s="187" t="str" cm="1">
        <f t="array" ref="H145">_xlfn.IFS(H144="","",COUNTIF(休み,H144)&gt;0,"休",OR(WEEKDAY(H144)=1,WEEKDAY(H144)=7),TEXT(H144,"aaa"),COUNTIF(祝日,H144)&gt;0,"祝",TRUE,TEXT(H144,"aaa"))</f>
        <v/>
      </c>
      <c r="I145" s="187" t="str" cm="1">
        <f t="array" ref="I145">_xlfn.IFS(I144="","",COUNTIF(休み,I144)&gt;0,"休",OR(WEEKDAY(I144)=1,WEEKDAY(I144)=7),TEXT(I144,"aaa"),COUNTIF(祝日,I144)&gt;0,"祝",TRUE,TEXT(I144,"aaa"))</f>
        <v/>
      </c>
      <c r="J145" s="187" t="str" cm="1">
        <f t="array" ref="J145">_xlfn.IFS(J144="","",COUNTIF(休み,J144)&gt;0,"休",OR(WEEKDAY(J144)=1,WEEKDAY(J144)=7),TEXT(J144,"aaa"),COUNTIF(祝日,J144)&gt;0,"祝",TRUE,TEXT(J144,"aaa"))</f>
        <v/>
      </c>
      <c r="K145" s="187" t="str" cm="1">
        <f t="array" ref="K145">_xlfn.IFS(K144="","",COUNTIF(休み,K144)&gt;0,"休",OR(WEEKDAY(K144)=1,WEEKDAY(K144)=7),TEXT(K144,"aaa"),COUNTIF(祝日,K144)&gt;0,"祝",TRUE,TEXT(K144,"aaa"))</f>
        <v/>
      </c>
      <c r="L145" s="187" t="str" cm="1">
        <f t="array" ref="L145">_xlfn.IFS(L144="","",COUNTIF(休み,L144)&gt;0,"休",OR(WEEKDAY(L144)=1,WEEKDAY(L144)=7),TEXT(L144,"aaa"),COUNTIF(祝日,L144)&gt;0,"祝",TRUE,TEXT(L144,"aaa"))</f>
        <v/>
      </c>
      <c r="M145" s="187" t="str" cm="1">
        <f t="array" ref="M145">_xlfn.IFS(M144="","",COUNTIF(休み,M144)&gt;0,"休",OR(WEEKDAY(M144)=1,WEEKDAY(M144)=7),TEXT(M144,"aaa"),COUNTIF(祝日,M144)&gt;0,"祝",TRUE,TEXT(M144,"aaa"))</f>
        <v/>
      </c>
      <c r="N145" s="187" t="str" cm="1">
        <f t="array" ref="N145">_xlfn.IFS(N144="","",COUNTIF(休み,N144)&gt;0,"休",OR(WEEKDAY(N144)=1,WEEKDAY(N144)=7),TEXT(N144,"aaa"),COUNTIF(祝日,N144)&gt;0,"祝",TRUE,TEXT(N144,"aaa"))</f>
        <v/>
      </c>
      <c r="O145" s="187" t="str" cm="1">
        <f t="array" ref="O145">_xlfn.IFS(O144="","",COUNTIF(休み,O144)&gt;0,"休",OR(WEEKDAY(O144)=1,WEEKDAY(O144)=7),TEXT(O144,"aaa"),COUNTIF(祝日,O144)&gt;0,"祝",TRUE,TEXT(O144,"aaa"))</f>
        <v/>
      </c>
      <c r="P145" s="187" t="str" cm="1">
        <f t="array" ref="P145">_xlfn.IFS(P144="","",COUNTIF(休み,P144)&gt;0,"休",OR(WEEKDAY(P144)=1,WEEKDAY(P144)=7),TEXT(P144,"aaa"),COUNTIF(祝日,P144)&gt;0,"祝",TRUE,TEXT(P144,"aaa"))</f>
        <v/>
      </c>
      <c r="Q145" s="187" t="str" cm="1">
        <f t="array" ref="Q145">_xlfn.IFS(Q144="","",COUNTIF(休み,Q144)&gt;0,"休",OR(WEEKDAY(Q144)=1,WEEKDAY(Q144)=7),TEXT(Q144,"aaa"),COUNTIF(祝日,Q144)&gt;0,"祝",TRUE,TEXT(Q144,"aaa"))</f>
        <v/>
      </c>
      <c r="R145" s="187" t="str" cm="1">
        <f t="array" ref="R145">_xlfn.IFS(R144="","",COUNTIF(休み,R144)&gt;0,"休",OR(WEEKDAY(R144)=1,WEEKDAY(R144)=7),TEXT(R144,"aaa"),COUNTIF(祝日,R144)&gt;0,"祝",TRUE,TEXT(R144,"aaa"))</f>
        <v/>
      </c>
      <c r="S145" s="187" t="str" cm="1">
        <f t="array" ref="S145">_xlfn.IFS(S144="","",COUNTIF(休み,S144)&gt;0,"休",OR(WEEKDAY(S144)=1,WEEKDAY(S144)=7),TEXT(S144,"aaa"),COUNTIF(祝日,S144)&gt;0,"祝",TRUE,TEXT(S144,"aaa"))</f>
        <v/>
      </c>
      <c r="T145" s="187" t="str" cm="1">
        <f t="array" ref="T145">_xlfn.IFS(T144="","",COUNTIF(休み,T144)&gt;0,"休",OR(WEEKDAY(T144)=1,WEEKDAY(T144)=7),TEXT(T144,"aaa"),COUNTIF(祝日,T144)&gt;0,"祝",TRUE,TEXT(T144,"aaa"))</f>
        <v/>
      </c>
      <c r="U145" s="187" t="str" cm="1">
        <f t="array" ref="U145">_xlfn.IFS(U144="","",COUNTIF(休み,U144)&gt;0,"休",OR(WEEKDAY(U144)=1,WEEKDAY(U144)=7),TEXT(U144,"aaa"),COUNTIF(祝日,U144)&gt;0,"祝",TRUE,TEXT(U144,"aaa"))</f>
        <v/>
      </c>
      <c r="V145" s="187" t="str" cm="1">
        <f t="array" ref="V145">_xlfn.IFS(V144="","",COUNTIF(休み,V144)&gt;0,"休",OR(WEEKDAY(V144)=1,WEEKDAY(V144)=7),TEXT(V144,"aaa"),COUNTIF(祝日,V144)&gt;0,"祝",TRUE,TEXT(V144,"aaa"))</f>
        <v/>
      </c>
      <c r="W145" s="187" t="str" cm="1">
        <f t="array" ref="W145">_xlfn.IFS(W144="","",COUNTIF(休み,W144)&gt;0,"休",OR(WEEKDAY(W144)=1,WEEKDAY(W144)=7),TEXT(W144,"aaa"),COUNTIF(祝日,W144)&gt;0,"祝",TRUE,TEXT(W144,"aaa"))</f>
        <v/>
      </c>
      <c r="X145" s="187" t="str" cm="1">
        <f t="array" ref="X145">_xlfn.IFS(X144="","",COUNTIF(休み,X144)&gt;0,"休",OR(WEEKDAY(X144)=1,WEEKDAY(X144)=7),TEXT(X144,"aaa"),COUNTIF(祝日,X144)&gt;0,"祝",TRUE,TEXT(X144,"aaa"))</f>
        <v/>
      </c>
      <c r="Y145" s="187" t="str" cm="1">
        <f t="array" ref="Y145">_xlfn.IFS(Y144="","",COUNTIF(休み,Y144)&gt;0,"休",OR(WEEKDAY(Y144)=1,WEEKDAY(Y144)=7),TEXT(Y144,"aaa"),COUNTIF(祝日,Y144)&gt;0,"祝",TRUE,TEXT(Y144,"aaa"))</f>
        <v/>
      </c>
      <c r="Z145" s="187" t="str" cm="1">
        <f t="array" ref="Z145">_xlfn.IFS(Z144="","",COUNTIF(休み,Z144)&gt;0,"休",OR(WEEKDAY(Z144)=1,WEEKDAY(Z144)=7),TEXT(Z144,"aaa"),COUNTIF(祝日,Z144)&gt;0,"祝",TRUE,TEXT(Z144,"aaa"))</f>
        <v/>
      </c>
      <c r="AA145" s="187" t="str" cm="1">
        <f t="array" ref="AA145">_xlfn.IFS(AA144="","",COUNTIF(休み,AA144)&gt;0,"休",OR(WEEKDAY(AA144)=1,WEEKDAY(AA144)=7),TEXT(AA144,"aaa"),COUNTIF(祝日,AA144)&gt;0,"祝",TRUE,TEXT(AA144,"aaa"))</f>
        <v/>
      </c>
      <c r="AB145" s="187" t="str" cm="1">
        <f t="array" ref="AB145">_xlfn.IFS(AB144="","",COUNTIF(休み,AB144)&gt;0,"休",OR(WEEKDAY(AB144)=1,WEEKDAY(AB144)=7),TEXT(AB144,"aaa"),COUNTIF(祝日,AB144)&gt;0,"祝",TRUE,TEXT(AB144,"aaa"))</f>
        <v/>
      </c>
      <c r="AC145" s="187" t="str" cm="1">
        <f t="array" ref="AC145">_xlfn.IFS(AC144="","",COUNTIF(休み,AC144)&gt;0,"休",OR(WEEKDAY(AC144)=1,WEEKDAY(AC144)=7),TEXT(AC144,"aaa"),COUNTIF(祝日,AC144)&gt;0,"祝",TRUE,TEXT(AC144,"aaa"))</f>
        <v/>
      </c>
      <c r="AD145" s="187" t="str" cm="1">
        <f t="array" ref="AD145">_xlfn.IFS(AD144="","",COUNTIF(休み,AD144)&gt;0,"休",OR(WEEKDAY(AD144)=1,WEEKDAY(AD144)=7),TEXT(AD144,"aaa"),COUNTIF(祝日,AD144)&gt;0,"祝",TRUE,TEXT(AD144,"aaa"))</f>
        <v/>
      </c>
      <c r="AE145" s="187" t="str" cm="1">
        <f t="array" ref="AE145">_xlfn.IFS(AE144="","",COUNTIF(休み,AE144)&gt;0,"休",OR(WEEKDAY(AE144)=1,WEEKDAY(AE144)=7),TEXT(AE144,"aaa"),COUNTIF(祝日,AE144)&gt;0,"祝",TRUE,TEXT(AE144,"aaa"))</f>
        <v/>
      </c>
      <c r="AF145" s="187" t="str" cm="1">
        <f t="array" ref="AF145">_xlfn.IFS(AF144="","",COUNTIF(休み,AF144)&gt;0,"休",OR(WEEKDAY(AF144)=1,WEEKDAY(AF144)=7),TEXT(AF144,"aaa"),COUNTIF(祝日,AF144)&gt;0,"祝",TRUE,TEXT(AF144,"aaa"))</f>
        <v/>
      </c>
      <c r="AG145" s="187" t="str" cm="1">
        <f t="array" ref="AG145">_xlfn.IFS(AG144="","",COUNTIF(休み,AG144)&gt;0,"休",OR(WEEKDAY(AG144)=1,WEEKDAY(AG144)=7),TEXT(AG144,"aaa"),COUNTIF(祝日,AG144)&gt;0,"祝",TRUE,TEXT(AG144,"aaa"))</f>
        <v/>
      </c>
      <c r="AH145" s="709"/>
      <c r="AI145" s="710"/>
      <c r="AJ145" s="710"/>
      <c r="AK145" s="711"/>
      <c r="AL145" s="695"/>
      <c r="AM145" s="697"/>
      <c r="AN145" s="700"/>
      <c r="AO145" s="700"/>
      <c r="AP145" s="713"/>
      <c r="AQ145" s="300"/>
      <c r="AR145" s="300"/>
      <c r="AS145" s="300"/>
      <c r="AT145" s="300"/>
      <c r="AU145" s="300"/>
      <c r="AV145" s="300"/>
      <c r="AW145" s="300"/>
      <c r="AX145" s="300"/>
      <c r="AY145" s="300"/>
      <c r="AZ145" s="300"/>
      <c r="BA145" s="300"/>
      <c r="BB145" s="300"/>
      <c r="BC145" s="300"/>
      <c r="BD145" s="300"/>
      <c r="BE145" s="300"/>
      <c r="BF145" s="300"/>
      <c r="BG145" s="300"/>
      <c r="BH145" s="300"/>
      <c r="BI145" s="300"/>
      <c r="BJ145" s="300"/>
      <c r="BK145" s="300"/>
      <c r="BL145" s="300"/>
      <c r="BM145" s="300"/>
      <c r="BN145" s="300"/>
      <c r="BO145" s="300"/>
      <c r="BP145" s="300"/>
      <c r="BQ145" s="188"/>
    </row>
    <row r="146" spans="2:69" s="192" customFormat="1" ht="60" customHeight="1">
      <c r="B146" s="271" t="str">
        <f>IF(C143="","","行事")</f>
        <v/>
      </c>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90"/>
      <c r="AH146" s="709"/>
      <c r="AI146" s="710"/>
      <c r="AJ146" s="710"/>
      <c r="AK146" s="711"/>
      <c r="AL146" s="695"/>
      <c r="AM146" s="698"/>
      <c r="AN146" s="701"/>
      <c r="AO146" s="701"/>
      <c r="AP146" s="714"/>
      <c r="AQ146" s="300"/>
      <c r="AR146" s="300"/>
      <c r="AS146" s="300"/>
      <c r="AT146" s="300"/>
      <c r="AU146" s="300"/>
      <c r="AV146" s="300"/>
      <c r="AW146" s="300"/>
      <c r="AX146" s="300"/>
      <c r="AY146" s="300"/>
      <c r="AZ146" s="300"/>
      <c r="BA146" s="300"/>
      <c r="BB146" s="300"/>
      <c r="BC146" s="300"/>
      <c r="BD146" s="300"/>
      <c r="BE146" s="300"/>
      <c r="BF146" s="300"/>
      <c r="BG146" s="300"/>
      <c r="BH146" s="300"/>
      <c r="BI146" s="300"/>
      <c r="BJ146" s="300"/>
      <c r="BK146" s="300"/>
      <c r="BL146" s="300"/>
      <c r="BM146" s="300"/>
      <c r="BN146" s="300"/>
      <c r="BO146" s="300"/>
      <c r="BP146" s="300"/>
      <c r="BQ146" s="191"/>
    </row>
    <row r="147" spans="2:69" s="195" customFormat="1" ht="15" customHeight="1">
      <c r="B147" s="184" t="str">
        <f>IF(C143="","","計画")</f>
        <v/>
      </c>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84" t="str">
        <f>IF(C143="","",COUNTIF(C147:AG147,"○"))</f>
        <v/>
      </c>
      <c r="AI147" s="193" t="str">
        <f>IF(C143="","",31-COUNTIF(C145:AG145,"")-COUNTIF(C145:AG145,"休")-COUNTIF(C147:AH147,"/"))</f>
        <v/>
      </c>
      <c r="AJ147" s="194" t="str">
        <f>IF(C143="","",IFERROR(AH147/AI147,""))</f>
        <v/>
      </c>
      <c r="AK147" s="295" t="str" cm="1">
        <f t="array" ref="AK147">_xlfn.IFS(OR(C143="",AI147=0),"",
      COUNTIFS(C145:AG145,"日",C147:AG147,"")+COUNTIFS(C145:AG145,"日",C147:AG147,"○")+COUNTIFS(C145:AG145,"土",C147:AG147,"")+COUNTIFS(C145:AG145,"土",C147:AG147,"○")&lt;=COUNTIF(C147:AG147,"○"),"○",
        AH147/AI147&gt;=2/7,"○",
         TRUE,"NG")</f>
        <v/>
      </c>
      <c r="AM147" s="184" t="str">
        <f>IF(C143="","",AM140+AH147)</f>
        <v/>
      </c>
      <c r="AN147" s="193" t="str">
        <f>IF(C143="","",AN140+AI147)</f>
        <v/>
      </c>
      <c r="AO147" s="194" t="str">
        <f>IFERROR(AM147/AN147,"")</f>
        <v/>
      </c>
      <c r="AP147" s="301" t="str">
        <f>IF(C143="","",IF(C150="",IF(AM147/AN147&gt;=2/7,"OK","NG"),"-"))</f>
        <v/>
      </c>
      <c r="AQ147" s="297"/>
      <c r="AR147" s="297"/>
      <c r="AS147" s="297"/>
      <c r="AT147" s="297"/>
      <c r="AU147" s="297"/>
      <c r="AV147" s="297"/>
      <c r="AW147" s="297"/>
      <c r="AX147" s="297"/>
      <c r="AY147" s="297"/>
      <c r="AZ147" s="297"/>
      <c r="BA147" s="297"/>
      <c r="BB147" s="297"/>
      <c r="BC147" s="297"/>
      <c r="BD147" s="297"/>
      <c r="BE147" s="297"/>
      <c r="BF147" s="297"/>
      <c r="BG147" s="297"/>
      <c r="BH147" s="297"/>
      <c r="BI147" s="297"/>
      <c r="BJ147" s="297"/>
      <c r="BK147" s="297"/>
      <c r="BL147" s="297"/>
      <c r="BM147" s="297"/>
      <c r="BN147" s="297"/>
      <c r="BO147" s="297"/>
      <c r="BP147" s="297"/>
      <c r="BQ147" s="196"/>
    </row>
    <row r="148" spans="2:69" s="195" customFormat="1" ht="15" customHeight="1" thickBot="1">
      <c r="B148" s="197" t="str">
        <f>IF(C143="","","実施")</f>
        <v/>
      </c>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7" t="str">
        <f>IF(C143="","",COUNTIF(C148:AG148,"●"))</f>
        <v/>
      </c>
      <c r="AI148" s="198" t="str">
        <f>IF(C143="","",31-COUNTIF(C145:AG145,"")-COUNTIF(C145:AG145,"休")-COUNTIF(C148:AH148,"/"))</f>
        <v/>
      </c>
      <c r="AJ148" s="199" t="str">
        <f>IF(C143="","",IFERROR(AH148/AI148,""))</f>
        <v/>
      </c>
      <c r="AK148" s="298" t="str" cm="1">
        <f t="array" ref="AK148">_xlfn.IFS(OR(C143="",AI148=0),"",
      COUNTIFS(C145:AG145,"日",C148:AG148,"")+COUNTIFS(C145:AG145,"日",C148:AG148,"●")+COUNTIFS(C145:AG145,"土",C148:AG148,"")+COUNTIFS(C145:AG145,"土",C148:AG148,"●")&lt;=COUNTIF(C148:AG148,"●"),"○",
        AH148/AI148&gt;=2/7,"○",
         TRUE,"NG")</f>
        <v/>
      </c>
      <c r="AM148" s="197" t="str">
        <f>IF(C143="","",AM141+AH148)</f>
        <v/>
      </c>
      <c r="AN148" s="198" t="str">
        <f>IF(C143="","",AN141+AI148)</f>
        <v/>
      </c>
      <c r="AO148" s="199" t="str">
        <f>IFERROR(AM148/AN148,"")</f>
        <v/>
      </c>
      <c r="AP148" s="302" t="str">
        <f>IF(C143="","",IF(C150="",IF(AM148/AN148&gt;=2/7,"OK","NG"),"-"))</f>
        <v/>
      </c>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188"/>
    </row>
    <row r="149" spans="2:69" ht="18" customHeight="1" thickBot="1">
      <c r="AP149" s="195"/>
      <c r="AQ149" s="195"/>
      <c r="AR149" s="195"/>
      <c r="AS149" s="195"/>
      <c r="AT149" s="195"/>
      <c r="AU149" s="195"/>
      <c r="AV149" s="195"/>
      <c r="AW149" s="195"/>
      <c r="AX149" s="195"/>
      <c r="AY149" s="195"/>
      <c r="AZ149" s="195"/>
      <c r="BA149" s="195"/>
      <c r="BB149" s="195"/>
      <c r="BC149" s="195"/>
      <c r="BD149" s="195"/>
      <c r="BE149" s="195"/>
      <c r="BF149" s="195"/>
      <c r="BG149" s="195"/>
      <c r="BH149" s="195"/>
      <c r="BI149" s="195"/>
      <c r="BJ149" s="195"/>
      <c r="BK149" s="195"/>
      <c r="BL149" s="195"/>
      <c r="BM149" s="195"/>
      <c r="BN149" s="195"/>
      <c r="BO149" s="195"/>
      <c r="BP149" s="195"/>
      <c r="BQ149" s="200"/>
    </row>
    <row r="150" spans="2:69" ht="16.899999999999999" customHeight="1">
      <c r="B150" s="183" t="str">
        <f>IF(C150="","","月")</f>
        <v/>
      </c>
      <c r="C150" s="689" t="str">
        <f>IFERROR(IF(EOMONTH(C143,0)+1&gt;$L$5,"",EOMONTH(C143,0)+1),"")</f>
        <v/>
      </c>
      <c r="D150" s="690"/>
      <c r="E150" s="690"/>
      <c r="F150" s="690"/>
      <c r="G150" s="690"/>
      <c r="H150" s="690"/>
      <c r="I150" s="690"/>
      <c r="J150" s="690"/>
      <c r="K150" s="690"/>
      <c r="L150" s="690"/>
      <c r="M150" s="690"/>
      <c r="N150" s="690"/>
      <c r="O150" s="690"/>
      <c r="P150" s="690"/>
      <c r="Q150" s="690"/>
      <c r="R150" s="690"/>
      <c r="S150" s="690"/>
      <c r="T150" s="690"/>
      <c r="U150" s="690"/>
      <c r="V150" s="690"/>
      <c r="W150" s="690"/>
      <c r="X150" s="690"/>
      <c r="Y150" s="690"/>
      <c r="Z150" s="690"/>
      <c r="AA150" s="690"/>
      <c r="AB150" s="690"/>
      <c r="AC150" s="690"/>
      <c r="AD150" s="690"/>
      <c r="AE150" s="690"/>
      <c r="AF150" s="690"/>
      <c r="AG150" s="690"/>
      <c r="AH150" s="691" t="str">
        <f>IF(C150="","","月単位")</f>
        <v/>
      </c>
      <c r="AI150" s="692"/>
      <c r="AJ150" s="692"/>
      <c r="AK150" s="693"/>
      <c r="AL150" s="694"/>
      <c r="AM150" s="706" t="str">
        <f>IF(C150="","","累計")</f>
        <v/>
      </c>
      <c r="AN150" s="707"/>
      <c r="AO150" s="707"/>
      <c r="AP150" s="708"/>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c r="BM150" s="293"/>
      <c r="BN150" s="293"/>
      <c r="BO150" s="293"/>
      <c r="BP150" s="293"/>
    </row>
    <row r="151" spans="2:69" ht="15" customHeight="1">
      <c r="B151" s="184" t="str">
        <f>IF(C150="","","日")</f>
        <v/>
      </c>
      <c r="C151" s="185" t="str" cm="1">
        <f t="array" ref="C151">_xlfn.IFS($C150="","",
  $C150+COLUMN(C151)-COLUMN($B151)-1&gt;$L$5,"",
   $C150+COLUMN(C151)-COLUMN($B151)-1&gt;=EOMONTH($C150,0)+1,"",
    TRUE,$C150+COLUMN(C151)-COLUMN($B151)-1)</f>
        <v/>
      </c>
      <c r="D151" s="185" t="str" cm="1">
        <f t="array" ref="D151">_xlfn.IFS($C150="","",
  $C150+COLUMN(D151)-COLUMN($B151)-1&gt;$L$5,"",
   $C150+COLUMN(D151)-COLUMN($B151)-1&gt;=EOMONTH($C150,0)+1,"",
    TRUE,$C150+COLUMN(D151)-COLUMN($B151)-1)</f>
        <v/>
      </c>
      <c r="E151" s="185" t="str" cm="1">
        <f t="array" ref="E151">_xlfn.IFS($C150="","",
  $C150+COLUMN(E151)-COLUMN($B151)-1&gt;$L$5,"",
   $C150+COLUMN(E151)-COLUMN($B151)-1&gt;=EOMONTH($C150,0)+1,"",
    TRUE,$C150+COLUMN(E151)-COLUMN($B151)-1)</f>
        <v/>
      </c>
      <c r="F151" s="185" t="str" cm="1">
        <f t="array" ref="F151">_xlfn.IFS($C150="","",
  $C150+COLUMN(F151)-COLUMN($B151)-1&gt;$L$5,"",
   $C150+COLUMN(F151)-COLUMN($B151)-1&gt;=EOMONTH($C150,0)+1,"",
    TRUE,$C150+COLUMN(F151)-COLUMN($B151)-1)</f>
        <v/>
      </c>
      <c r="G151" s="185" t="str" cm="1">
        <f t="array" ref="G151">_xlfn.IFS($C150="","",
  $C150+COLUMN(G151)-COLUMN($B151)-1&gt;$L$5,"",
   $C150+COLUMN(G151)-COLUMN($B151)-1&gt;=EOMONTH($C150,0)+1,"",
    TRUE,$C150+COLUMN(G151)-COLUMN($B151)-1)</f>
        <v/>
      </c>
      <c r="H151" s="185" t="str" cm="1">
        <f t="array" ref="H151">_xlfn.IFS($C150="","",
  $C150+COLUMN(H151)-COLUMN($B151)-1&gt;$L$5,"",
   $C150+COLUMN(H151)-COLUMN($B151)-1&gt;=EOMONTH($C150,0)+1,"",
    TRUE,$C150+COLUMN(H151)-COLUMN($B151)-1)</f>
        <v/>
      </c>
      <c r="I151" s="185" t="str" cm="1">
        <f t="array" ref="I151">_xlfn.IFS($C150="","",
  $C150+COLUMN(I151)-COLUMN($B151)-1&gt;$L$5,"",
   $C150+COLUMN(I151)-COLUMN($B151)-1&gt;=EOMONTH($C150,0)+1,"",
    TRUE,$C150+COLUMN(I151)-COLUMN($B151)-1)</f>
        <v/>
      </c>
      <c r="J151" s="185" t="str" cm="1">
        <f t="array" ref="J151">_xlfn.IFS($C150="","",
  $C150+COLUMN(J151)-COLUMN($B151)-1&gt;$L$5,"",
   $C150+COLUMN(J151)-COLUMN($B151)-1&gt;=EOMONTH($C150,0)+1,"",
    TRUE,$C150+COLUMN(J151)-COLUMN($B151)-1)</f>
        <v/>
      </c>
      <c r="K151" s="185" t="str" cm="1">
        <f t="array" ref="K151">_xlfn.IFS($C150="","",
  $C150+COLUMN(K151)-COLUMN($B151)-1&gt;$L$5,"",
   $C150+COLUMN(K151)-COLUMN($B151)-1&gt;=EOMONTH($C150,0)+1,"",
    TRUE,$C150+COLUMN(K151)-COLUMN($B151)-1)</f>
        <v/>
      </c>
      <c r="L151" s="185" t="str" cm="1">
        <f t="array" ref="L151">_xlfn.IFS($C150="","",
  $C150+COLUMN(L151)-COLUMN($B151)-1&gt;$L$5,"",
   $C150+COLUMN(L151)-COLUMN($B151)-1&gt;=EOMONTH($C150,0)+1,"",
    TRUE,$C150+COLUMN(L151)-COLUMN($B151)-1)</f>
        <v/>
      </c>
      <c r="M151" s="185" t="str" cm="1">
        <f t="array" ref="M151">_xlfn.IFS($C150="","",
  $C150+COLUMN(M151)-COLUMN($B151)-1&gt;$L$5,"",
   $C150+COLUMN(M151)-COLUMN($B151)-1&gt;=EOMONTH($C150,0)+1,"",
    TRUE,$C150+COLUMN(M151)-COLUMN($B151)-1)</f>
        <v/>
      </c>
      <c r="N151" s="185" t="str" cm="1">
        <f t="array" ref="N151">_xlfn.IFS($C150="","",
  $C150+COLUMN(N151)-COLUMN($B151)-1&gt;$L$5,"",
   $C150+COLUMN(N151)-COLUMN($B151)-1&gt;=EOMONTH($C150,0)+1,"",
    TRUE,$C150+COLUMN(N151)-COLUMN($B151)-1)</f>
        <v/>
      </c>
      <c r="O151" s="185" t="str" cm="1">
        <f t="array" ref="O151">_xlfn.IFS($C150="","",
  $C150+COLUMN(O151)-COLUMN($B151)-1&gt;$L$5,"",
   $C150+COLUMN(O151)-COLUMN($B151)-1&gt;=EOMONTH($C150,0)+1,"",
    TRUE,$C150+COLUMN(O151)-COLUMN($B151)-1)</f>
        <v/>
      </c>
      <c r="P151" s="185" t="str" cm="1">
        <f t="array" ref="P151">_xlfn.IFS($C150="","",
  $C150+COLUMN(P151)-COLUMN($B151)-1&gt;$L$5,"",
   $C150+COLUMN(P151)-COLUMN($B151)-1&gt;=EOMONTH($C150,0)+1,"",
    TRUE,$C150+COLUMN(P151)-COLUMN($B151)-1)</f>
        <v/>
      </c>
      <c r="Q151" s="185" t="str" cm="1">
        <f t="array" ref="Q151">_xlfn.IFS($C150="","",
  $C150+COLUMN(Q151)-COLUMN($B151)-1&gt;$L$5,"",
   $C150+COLUMN(Q151)-COLUMN($B151)-1&gt;=EOMONTH($C150,0)+1,"",
    TRUE,$C150+COLUMN(Q151)-COLUMN($B151)-1)</f>
        <v/>
      </c>
      <c r="R151" s="185" t="str" cm="1">
        <f t="array" ref="R151">_xlfn.IFS($C150="","",
  $C150+COLUMN(R151)-COLUMN($B151)-1&gt;$L$5,"",
   $C150+COLUMN(R151)-COLUMN($B151)-1&gt;=EOMONTH($C150,0)+1,"",
    TRUE,$C150+COLUMN(R151)-COLUMN($B151)-1)</f>
        <v/>
      </c>
      <c r="S151" s="185" t="str" cm="1">
        <f t="array" ref="S151">_xlfn.IFS($C150="","",
  $C150+COLUMN(S151)-COLUMN($B151)-1&gt;$L$5,"",
   $C150+COLUMN(S151)-COLUMN($B151)-1&gt;=EOMONTH($C150,0)+1,"",
    TRUE,$C150+COLUMN(S151)-COLUMN($B151)-1)</f>
        <v/>
      </c>
      <c r="T151" s="185" t="str" cm="1">
        <f t="array" ref="T151">_xlfn.IFS($C150="","",
  $C150+COLUMN(T151)-COLUMN($B151)-1&gt;$L$5,"",
   $C150+COLUMN(T151)-COLUMN($B151)-1&gt;=EOMONTH($C150,0)+1,"",
    TRUE,$C150+COLUMN(T151)-COLUMN($B151)-1)</f>
        <v/>
      </c>
      <c r="U151" s="185" t="str" cm="1">
        <f t="array" ref="U151">_xlfn.IFS($C150="","",
  $C150+COLUMN(U151)-COLUMN($B151)-1&gt;$L$5,"",
   $C150+COLUMN(U151)-COLUMN($B151)-1&gt;=EOMONTH($C150,0)+1,"",
    TRUE,$C150+COLUMN(U151)-COLUMN($B151)-1)</f>
        <v/>
      </c>
      <c r="V151" s="185" t="str" cm="1">
        <f t="array" ref="V151">_xlfn.IFS($C150="","",
  $C150+COLUMN(V151)-COLUMN($B151)-1&gt;$L$5,"",
   $C150+COLUMN(V151)-COLUMN($B151)-1&gt;=EOMONTH($C150,0)+1,"",
    TRUE,$C150+COLUMN(V151)-COLUMN($B151)-1)</f>
        <v/>
      </c>
      <c r="W151" s="185" t="str" cm="1">
        <f t="array" ref="W151">_xlfn.IFS($C150="","",
  $C150+COLUMN(W151)-COLUMN($B151)-1&gt;$L$5,"",
   $C150+COLUMN(W151)-COLUMN($B151)-1&gt;=EOMONTH($C150,0)+1,"",
    TRUE,$C150+COLUMN(W151)-COLUMN($B151)-1)</f>
        <v/>
      </c>
      <c r="X151" s="185" t="str" cm="1">
        <f t="array" ref="X151">_xlfn.IFS($C150="","",
  $C150+COLUMN(X151)-COLUMN($B151)-1&gt;$L$5,"",
   $C150+COLUMN(X151)-COLUMN($B151)-1&gt;=EOMONTH($C150,0)+1,"",
    TRUE,$C150+COLUMN(X151)-COLUMN($B151)-1)</f>
        <v/>
      </c>
      <c r="Y151" s="185" t="str" cm="1">
        <f t="array" ref="Y151">_xlfn.IFS($C150="","",
  $C150+COLUMN(Y151)-COLUMN($B151)-1&gt;$L$5,"",
   $C150+COLUMN(Y151)-COLUMN($B151)-1&gt;=EOMONTH($C150,0)+1,"",
    TRUE,$C150+COLUMN(Y151)-COLUMN($B151)-1)</f>
        <v/>
      </c>
      <c r="Z151" s="185" t="str" cm="1">
        <f t="array" ref="Z151">_xlfn.IFS($C150="","",
  $C150+COLUMN(Z151)-COLUMN($B151)-1&gt;$L$5,"",
   $C150+COLUMN(Z151)-COLUMN($B151)-1&gt;=EOMONTH($C150,0)+1,"",
    TRUE,$C150+COLUMN(Z151)-COLUMN($B151)-1)</f>
        <v/>
      </c>
      <c r="AA151" s="185" t="str" cm="1">
        <f t="array" ref="AA151">_xlfn.IFS($C150="","",
  $C150+COLUMN(AA151)-COLUMN($B151)-1&gt;$L$5,"",
   $C150+COLUMN(AA151)-COLUMN($B151)-1&gt;=EOMONTH($C150,0)+1,"",
    TRUE,$C150+COLUMN(AA151)-COLUMN($B151)-1)</f>
        <v/>
      </c>
      <c r="AB151" s="185" t="str" cm="1">
        <f t="array" ref="AB151">_xlfn.IFS($C150="","",
  $C150+COLUMN(AB151)-COLUMN($B151)-1&gt;$L$5,"",
   $C150+COLUMN(AB151)-COLUMN($B151)-1&gt;=EOMONTH($C150,0)+1,"",
    TRUE,$C150+COLUMN(AB151)-COLUMN($B151)-1)</f>
        <v/>
      </c>
      <c r="AC151" s="185" t="str" cm="1">
        <f t="array" ref="AC151">_xlfn.IFS($C150="","",
  $C150+COLUMN(AC151)-COLUMN($B151)-1&gt;$L$5,"",
   $C150+COLUMN(AC151)-COLUMN($B151)-1&gt;=EOMONTH($C150,0)+1,"",
    TRUE,$C150+COLUMN(AC151)-COLUMN($B151)-1)</f>
        <v/>
      </c>
      <c r="AD151" s="185" t="str" cm="1">
        <f t="array" ref="AD151">_xlfn.IFS($C150="","",
  $C150+COLUMN(AD151)-COLUMN($B151)-1&gt;$L$5,"",
   $C150+COLUMN(AD151)-COLUMN($B151)-1&gt;=EOMONTH($C150,0)+1,"",
    TRUE,$C150+COLUMN(AD151)-COLUMN($B151)-1)</f>
        <v/>
      </c>
      <c r="AE151" s="185" t="str" cm="1">
        <f t="array" ref="AE151">_xlfn.IFS($C150="","",
  $C150+COLUMN(AE151)-COLUMN($B151)-1&gt;$L$5,"",
   $C150+COLUMN(AE151)-COLUMN($B151)-1&gt;=EOMONTH($C150,0)+1,"",
    TRUE,$C150+COLUMN(AE151)-COLUMN($B151)-1)</f>
        <v/>
      </c>
      <c r="AF151" s="185" t="str" cm="1">
        <f t="array" ref="AF151">_xlfn.IFS($C150="","",
  $C150+COLUMN(AF151)-COLUMN($B151)-1&gt;$L$5,"",
   $C150+COLUMN(AF151)-COLUMN($B151)-1&gt;=EOMONTH($C150,0)+1,"",
    TRUE,$C150+COLUMN(AF151)-COLUMN($B151)-1)</f>
        <v/>
      </c>
      <c r="AG151" s="186" t="str" cm="1">
        <f t="array" ref="AG151">_xlfn.IFS($C150="","",
  $C150+COLUMN(AG151)-COLUMN($B151)-1&gt;$L$5,"",
   $C150+COLUMN(AG151)-COLUMN($B151)-1&gt;=EOMONTH($C150,0)+1,"",
    TRUE,$C150+COLUMN(AG151)-COLUMN($B151)-1)</f>
        <v/>
      </c>
      <c r="AH151" s="709" t="str">
        <f>IF(C150="","","閉所日数計")</f>
        <v/>
      </c>
      <c r="AI151" s="710" t="str">
        <f>IF(C150="","","対象日数計")</f>
        <v/>
      </c>
      <c r="AJ151" s="710" t="str">
        <f>IF(C150="","","現場閉所率")</f>
        <v/>
      </c>
      <c r="AK151" s="711" t="str">
        <f>IF(C150="","","達成状況")</f>
        <v/>
      </c>
      <c r="AL151" s="695"/>
      <c r="AM151" s="696" t="str">
        <f>IF(C150="","","閉所日数計")</f>
        <v/>
      </c>
      <c r="AN151" s="699" t="str">
        <f>IF(C150="","","対象日数計")</f>
        <v/>
      </c>
      <c r="AO151" s="699" t="str">
        <f>IF(C150="","","現場閉所率")</f>
        <v/>
      </c>
      <c r="AP151" s="712" t="str" cm="1">
        <f t="array" ref="AP151">_xlfn.IFS(C150="","",C157="","達成状況",TRUE,"-")</f>
        <v/>
      </c>
      <c r="AQ151" s="300"/>
      <c r="AR151" s="300"/>
      <c r="AS151" s="300"/>
      <c r="AT151" s="300"/>
      <c r="AU151" s="300"/>
      <c r="AV151" s="300"/>
      <c r="AW151" s="300"/>
      <c r="AX151" s="300"/>
      <c r="AY151" s="300"/>
      <c r="AZ151" s="300"/>
      <c r="BA151" s="300"/>
      <c r="BB151" s="300"/>
      <c r="BC151" s="300"/>
      <c r="BD151" s="300"/>
      <c r="BE151" s="300"/>
      <c r="BF151" s="300"/>
      <c r="BG151" s="300"/>
      <c r="BH151" s="300"/>
      <c r="BI151" s="300"/>
      <c r="BJ151" s="300"/>
      <c r="BK151" s="300"/>
      <c r="BL151" s="300"/>
      <c r="BM151" s="300"/>
      <c r="BN151" s="300"/>
      <c r="BO151" s="300"/>
      <c r="BP151" s="300"/>
    </row>
    <row r="152" spans="2:69" ht="15" customHeight="1">
      <c r="B152" s="184" t="str">
        <f>IF(C150="","","曜日")</f>
        <v/>
      </c>
      <c r="C152" s="187" t="str" cm="1">
        <f t="array" ref="C152">_xlfn.IFS(C151="","",COUNTIF(休み,C151)&gt;0,"休",OR(WEEKDAY(C151)=1,WEEKDAY(C151)=7),TEXT(C151,"aaa"),COUNTIF(祝日,C151)&gt;0,"祝",TRUE,TEXT(C151,"aaa"))</f>
        <v/>
      </c>
      <c r="D152" s="187" t="str" cm="1">
        <f t="array" ref="D152">_xlfn.IFS(D151="","",COUNTIF(休み,D151)&gt;0,"休",OR(WEEKDAY(D151)=1,WEEKDAY(D151)=7),TEXT(D151,"aaa"),COUNTIF(祝日,D151)&gt;0,"祝",TRUE,TEXT(D151,"aaa"))</f>
        <v/>
      </c>
      <c r="E152" s="187" t="str" cm="1">
        <f t="array" ref="E152">_xlfn.IFS(E151="","",COUNTIF(休み,E151)&gt;0,"休",OR(WEEKDAY(E151)=1,WEEKDAY(E151)=7),TEXT(E151,"aaa"),COUNTIF(祝日,E151)&gt;0,"祝",TRUE,TEXT(E151,"aaa"))</f>
        <v/>
      </c>
      <c r="F152" s="187" t="str" cm="1">
        <f t="array" ref="F152">_xlfn.IFS(F151="","",COUNTIF(休み,F151)&gt;0,"休",OR(WEEKDAY(F151)=1,WEEKDAY(F151)=7),TEXT(F151,"aaa"),COUNTIF(祝日,F151)&gt;0,"祝",TRUE,TEXT(F151,"aaa"))</f>
        <v/>
      </c>
      <c r="G152" s="187" t="str" cm="1">
        <f t="array" ref="G152">_xlfn.IFS(G151="","",COUNTIF(休み,G151)&gt;0,"休",OR(WEEKDAY(G151)=1,WEEKDAY(G151)=7),TEXT(G151,"aaa"),COUNTIF(祝日,G151)&gt;0,"祝",TRUE,TEXT(G151,"aaa"))</f>
        <v/>
      </c>
      <c r="H152" s="187" t="str" cm="1">
        <f t="array" ref="H152">_xlfn.IFS(H151="","",COUNTIF(休み,H151)&gt;0,"休",OR(WEEKDAY(H151)=1,WEEKDAY(H151)=7),TEXT(H151,"aaa"),COUNTIF(祝日,H151)&gt;0,"祝",TRUE,TEXT(H151,"aaa"))</f>
        <v/>
      </c>
      <c r="I152" s="187" t="str" cm="1">
        <f t="array" ref="I152">_xlfn.IFS(I151="","",COUNTIF(休み,I151)&gt;0,"休",OR(WEEKDAY(I151)=1,WEEKDAY(I151)=7),TEXT(I151,"aaa"),COUNTIF(祝日,I151)&gt;0,"祝",TRUE,TEXT(I151,"aaa"))</f>
        <v/>
      </c>
      <c r="J152" s="187" t="str" cm="1">
        <f t="array" ref="J152">_xlfn.IFS(J151="","",COUNTIF(休み,J151)&gt;0,"休",OR(WEEKDAY(J151)=1,WEEKDAY(J151)=7),TEXT(J151,"aaa"),COUNTIF(祝日,J151)&gt;0,"祝",TRUE,TEXT(J151,"aaa"))</f>
        <v/>
      </c>
      <c r="K152" s="187" t="str" cm="1">
        <f t="array" ref="K152">_xlfn.IFS(K151="","",COUNTIF(休み,K151)&gt;0,"休",OR(WEEKDAY(K151)=1,WEEKDAY(K151)=7),TEXT(K151,"aaa"),COUNTIF(祝日,K151)&gt;0,"祝",TRUE,TEXT(K151,"aaa"))</f>
        <v/>
      </c>
      <c r="L152" s="187" t="str" cm="1">
        <f t="array" ref="L152">_xlfn.IFS(L151="","",COUNTIF(休み,L151)&gt;0,"休",OR(WEEKDAY(L151)=1,WEEKDAY(L151)=7),TEXT(L151,"aaa"),COUNTIF(祝日,L151)&gt;0,"祝",TRUE,TEXT(L151,"aaa"))</f>
        <v/>
      </c>
      <c r="M152" s="187" t="str" cm="1">
        <f t="array" ref="M152">_xlfn.IFS(M151="","",COUNTIF(休み,M151)&gt;0,"休",OR(WEEKDAY(M151)=1,WEEKDAY(M151)=7),TEXT(M151,"aaa"),COUNTIF(祝日,M151)&gt;0,"祝",TRUE,TEXT(M151,"aaa"))</f>
        <v/>
      </c>
      <c r="N152" s="187" t="str" cm="1">
        <f t="array" ref="N152">_xlfn.IFS(N151="","",COUNTIF(休み,N151)&gt;0,"休",OR(WEEKDAY(N151)=1,WEEKDAY(N151)=7),TEXT(N151,"aaa"),COUNTIF(祝日,N151)&gt;0,"祝",TRUE,TEXT(N151,"aaa"))</f>
        <v/>
      </c>
      <c r="O152" s="187" t="str" cm="1">
        <f t="array" ref="O152">_xlfn.IFS(O151="","",COUNTIF(休み,O151)&gt;0,"休",OR(WEEKDAY(O151)=1,WEEKDAY(O151)=7),TEXT(O151,"aaa"),COUNTIF(祝日,O151)&gt;0,"祝",TRUE,TEXT(O151,"aaa"))</f>
        <v/>
      </c>
      <c r="P152" s="187" t="str" cm="1">
        <f t="array" ref="P152">_xlfn.IFS(P151="","",COUNTIF(休み,P151)&gt;0,"休",OR(WEEKDAY(P151)=1,WEEKDAY(P151)=7),TEXT(P151,"aaa"),COUNTIF(祝日,P151)&gt;0,"祝",TRUE,TEXT(P151,"aaa"))</f>
        <v/>
      </c>
      <c r="Q152" s="187" t="str" cm="1">
        <f t="array" ref="Q152">_xlfn.IFS(Q151="","",COUNTIF(休み,Q151)&gt;0,"休",OR(WEEKDAY(Q151)=1,WEEKDAY(Q151)=7),TEXT(Q151,"aaa"),COUNTIF(祝日,Q151)&gt;0,"祝",TRUE,TEXT(Q151,"aaa"))</f>
        <v/>
      </c>
      <c r="R152" s="187" t="str" cm="1">
        <f t="array" ref="R152">_xlfn.IFS(R151="","",COUNTIF(休み,R151)&gt;0,"休",OR(WEEKDAY(R151)=1,WEEKDAY(R151)=7),TEXT(R151,"aaa"),COUNTIF(祝日,R151)&gt;0,"祝",TRUE,TEXT(R151,"aaa"))</f>
        <v/>
      </c>
      <c r="S152" s="187" t="str" cm="1">
        <f t="array" ref="S152">_xlfn.IFS(S151="","",COUNTIF(休み,S151)&gt;0,"休",OR(WEEKDAY(S151)=1,WEEKDAY(S151)=7),TEXT(S151,"aaa"),COUNTIF(祝日,S151)&gt;0,"祝",TRUE,TEXT(S151,"aaa"))</f>
        <v/>
      </c>
      <c r="T152" s="187" t="str" cm="1">
        <f t="array" ref="T152">_xlfn.IFS(T151="","",COUNTIF(休み,T151)&gt;0,"休",OR(WEEKDAY(T151)=1,WEEKDAY(T151)=7),TEXT(T151,"aaa"),COUNTIF(祝日,T151)&gt;0,"祝",TRUE,TEXT(T151,"aaa"))</f>
        <v/>
      </c>
      <c r="U152" s="187" t="str" cm="1">
        <f t="array" ref="U152">_xlfn.IFS(U151="","",COUNTIF(休み,U151)&gt;0,"休",OR(WEEKDAY(U151)=1,WEEKDAY(U151)=7),TEXT(U151,"aaa"),COUNTIF(祝日,U151)&gt;0,"祝",TRUE,TEXT(U151,"aaa"))</f>
        <v/>
      </c>
      <c r="V152" s="187" t="str" cm="1">
        <f t="array" ref="V152">_xlfn.IFS(V151="","",COUNTIF(休み,V151)&gt;0,"休",OR(WEEKDAY(V151)=1,WEEKDAY(V151)=7),TEXT(V151,"aaa"),COUNTIF(祝日,V151)&gt;0,"祝",TRUE,TEXT(V151,"aaa"))</f>
        <v/>
      </c>
      <c r="W152" s="187" t="str" cm="1">
        <f t="array" ref="W152">_xlfn.IFS(W151="","",COUNTIF(休み,W151)&gt;0,"休",OR(WEEKDAY(W151)=1,WEEKDAY(W151)=7),TEXT(W151,"aaa"),COUNTIF(祝日,W151)&gt;0,"祝",TRUE,TEXT(W151,"aaa"))</f>
        <v/>
      </c>
      <c r="X152" s="187" t="str" cm="1">
        <f t="array" ref="X152">_xlfn.IFS(X151="","",COUNTIF(休み,X151)&gt;0,"休",OR(WEEKDAY(X151)=1,WEEKDAY(X151)=7),TEXT(X151,"aaa"),COUNTIF(祝日,X151)&gt;0,"祝",TRUE,TEXT(X151,"aaa"))</f>
        <v/>
      </c>
      <c r="Y152" s="187" t="str" cm="1">
        <f t="array" ref="Y152">_xlfn.IFS(Y151="","",COUNTIF(休み,Y151)&gt;0,"休",OR(WEEKDAY(Y151)=1,WEEKDAY(Y151)=7),TEXT(Y151,"aaa"),COUNTIF(祝日,Y151)&gt;0,"祝",TRUE,TEXT(Y151,"aaa"))</f>
        <v/>
      </c>
      <c r="Z152" s="187" t="str" cm="1">
        <f t="array" ref="Z152">_xlfn.IFS(Z151="","",COUNTIF(休み,Z151)&gt;0,"休",OR(WEEKDAY(Z151)=1,WEEKDAY(Z151)=7),TEXT(Z151,"aaa"),COUNTIF(祝日,Z151)&gt;0,"祝",TRUE,TEXT(Z151,"aaa"))</f>
        <v/>
      </c>
      <c r="AA152" s="187" t="str" cm="1">
        <f t="array" ref="AA152">_xlfn.IFS(AA151="","",COUNTIF(休み,AA151)&gt;0,"休",OR(WEEKDAY(AA151)=1,WEEKDAY(AA151)=7),TEXT(AA151,"aaa"),COUNTIF(祝日,AA151)&gt;0,"祝",TRUE,TEXT(AA151,"aaa"))</f>
        <v/>
      </c>
      <c r="AB152" s="187" t="str" cm="1">
        <f t="array" ref="AB152">_xlfn.IFS(AB151="","",COUNTIF(休み,AB151)&gt;0,"休",OR(WEEKDAY(AB151)=1,WEEKDAY(AB151)=7),TEXT(AB151,"aaa"),COUNTIF(祝日,AB151)&gt;0,"祝",TRUE,TEXT(AB151,"aaa"))</f>
        <v/>
      </c>
      <c r="AC152" s="187" t="str" cm="1">
        <f t="array" ref="AC152">_xlfn.IFS(AC151="","",COUNTIF(休み,AC151)&gt;0,"休",OR(WEEKDAY(AC151)=1,WEEKDAY(AC151)=7),TEXT(AC151,"aaa"),COUNTIF(祝日,AC151)&gt;0,"祝",TRUE,TEXT(AC151,"aaa"))</f>
        <v/>
      </c>
      <c r="AD152" s="187" t="str" cm="1">
        <f t="array" ref="AD152">_xlfn.IFS(AD151="","",COUNTIF(休み,AD151)&gt;0,"休",OR(WEEKDAY(AD151)=1,WEEKDAY(AD151)=7),TEXT(AD151,"aaa"),COUNTIF(祝日,AD151)&gt;0,"祝",TRUE,TEXT(AD151,"aaa"))</f>
        <v/>
      </c>
      <c r="AE152" s="187" t="str" cm="1">
        <f t="array" ref="AE152">_xlfn.IFS(AE151="","",COUNTIF(休み,AE151)&gt;0,"休",OR(WEEKDAY(AE151)=1,WEEKDAY(AE151)=7),TEXT(AE151,"aaa"),COUNTIF(祝日,AE151)&gt;0,"祝",TRUE,TEXT(AE151,"aaa"))</f>
        <v/>
      </c>
      <c r="AF152" s="187" t="str" cm="1">
        <f t="array" ref="AF152">_xlfn.IFS(AF151="","",COUNTIF(休み,AF151)&gt;0,"休",OR(WEEKDAY(AF151)=1,WEEKDAY(AF151)=7),TEXT(AF151,"aaa"),COUNTIF(祝日,AF151)&gt;0,"祝",TRUE,TEXT(AF151,"aaa"))</f>
        <v/>
      </c>
      <c r="AG152" s="187" t="str" cm="1">
        <f t="array" ref="AG152">_xlfn.IFS(AG151="","",COUNTIF(休み,AG151)&gt;0,"休",OR(WEEKDAY(AG151)=1,WEEKDAY(AG151)=7),TEXT(AG151,"aaa"),COUNTIF(祝日,AG151)&gt;0,"祝",TRUE,TEXT(AG151,"aaa"))</f>
        <v/>
      </c>
      <c r="AH152" s="709"/>
      <c r="AI152" s="710"/>
      <c r="AJ152" s="710"/>
      <c r="AK152" s="711"/>
      <c r="AL152" s="695"/>
      <c r="AM152" s="697"/>
      <c r="AN152" s="700"/>
      <c r="AO152" s="700"/>
      <c r="AP152" s="713"/>
      <c r="AQ152" s="300"/>
      <c r="AR152" s="300"/>
      <c r="AS152" s="300"/>
      <c r="AT152" s="300"/>
      <c r="AU152" s="300"/>
      <c r="AV152" s="300"/>
      <c r="AW152" s="300"/>
      <c r="AX152" s="300"/>
      <c r="AY152" s="300"/>
      <c r="AZ152" s="300"/>
      <c r="BA152" s="300"/>
      <c r="BB152" s="300"/>
      <c r="BC152" s="300"/>
      <c r="BD152" s="300"/>
      <c r="BE152" s="300"/>
      <c r="BF152" s="300"/>
      <c r="BG152" s="300"/>
      <c r="BH152" s="300"/>
      <c r="BI152" s="300"/>
      <c r="BJ152" s="300"/>
      <c r="BK152" s="300"/>
      <c r="BL152" s="300"/>
      <c r="BM152" s="300"/>
      <c r="BN152" s="300"/>
      <c r="BO152" s="300"/>
      <c r="BP152" s="300"/>
      <c r="BQ152" s="188"/>
    </row>
    <row r="153" spans="2:69" s="192" customFormat="1" ht="60" customHeight="1">
      <c r="B153" s="271" t="str">
        <f>IF(C150="","","行事")</f>
        <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90"/>
      <c r="AH153" s="709"/>
      <c r="AI153" s="710"/>
      <c r="AJ153" s="710"/>
      <c r="AK153" s="711"/>
      <c r="AL153" s="695"/>
      <c r="AM153" s="698"/>
      <c r="AN153" s="701"/>
      <c r="AO153" s="701"/>
      <c r="AP153" s="714"/>
      <c r="AQ153" s="300"/>
      <c r="AR153" s="300"/>
      <c r="AS153" s="300"/>
      <c r="AT153" s="300"/>
      <c r="AU153" s="300"/>
      <c r="AV153" s="300"/>
      <c r="AW153" s="300"/>
      <c r="AX153" s="300"/>
      <c r="AY153" s="300"/>
      <c r="AZ153" s="300"/>
      <c r="BA153" s="300"/>
      <c r="BB153" s="300"/>
      <c r="BC153" s="300"/>
      <c r="BD153" s="300"/>
      <c r="BE153" s="300"/>
      <c r="BF153" s="300"/>
      <c r="BG153" s="300"/>
      <c r="BH153" s="300"/>
      <c r="BI153" s="300"/>
      <c r="BJ153" s="300"/>
      <c r="BK153" s="300"/>
      <c r="BL153" s="300"/>
      <c r="BM153" s="300"/>
      <c r="BN153" s="300"/>
      <c r="BO153" s="300"/>
      <c r="BP153" s="300"/>
      <c r="BQ153" s="191"/>
    </row>
    <row r="154" spans="2:69" s="195" customFormat="1" ht="15" customHeight="1">
      <c r="B154" s="184" t="str">
        <f>IF(C150="","","計画")</f>
        <v/>
      </c>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84" t="str">
        <f>IF(C150="","",COUNTIF(C154:AG154,"○"))</f>
        <v/>
      </c>
      <c r="AI154" s="193" t="str">
        <f>IF(C150="","",31-COUNTIF(C152:AG152,"")-COUNTIF(C152:AG152,"休")-COUNTIF(C154:AH154,"/"))</f>
        <v/>
      </c>
      <c r="AJ154" s="194" t="str">
        <f>IF(C150="","",IFERROR(AH154/AI154,""))</f>
        <v/>
      </c>
      <c r="AK154" s="295" t="str" cm="1">
        <f t="array" ref="AK154">_xlfn.IFS(OR(C150="",AI154=0),"",
      COUNTIFS(C152:AG152,"日",C154:AG154,"")+COUNTIFS(C152:AG152,"日",C154:AG154,"○")+COUNTIFS(C152:AG152,"土",C154:AG154,"")+COUNTIFS(C152:AG152,"土",C154:AG154,"○")&lt;=COUNTIF(C154:AG154,"○"),"○",
        AH154/AI154&gt;=2/7,"○",
         TRUE,"NG")</f>
        <v/>
      </c>
      <c r="AM154" s="184" t="str">
        <f>IF(C150="","",AM147+AH154)</f>
        <v/>
      </c>
      <c r="AN154" s="193" t="str">
        <f>IF(C150="","",AN147+AI154)</f>
        <v/>
      </c>
      <c r="AO154" s="194" t="str">
        <f>IFERROR(AM154/AN154,"")</f>
        <v/>
      </c>
      <c r="AP154" s="301" t="str">
        <f>IF(C150="","",IF(C157="",IF(AM154/AN154&gt;=2/7,"OK","NG"),"-"))</f>
        <v/>
      </c>
      <c r="AQ154" s="297"/>
      <c r="AR154" s="297"/>
      <c r="AS154" s="297"/>
      <c r="AT154" s="297"/>
      <c r="AU154" s="297"/>
      <c r="AV154" s="297"/>
      <c r="AW154" s="297"/>
      <c r="AX154" s="297"/>
      <c r="AY154" s="297"/>
      <c r="AZ154" s="297"/>
      <c r="BA154" s="297"/>
      <c r="BB154" s="297"/>
      <c r="BC154" s="297"/>
      <c r="BD154" s="297"/>
      <c r="BE154" s="297"/>
      <c r="BF154" s="297"/>
      <c r="BG154" s="297"/>
      <c r="BH154" s="297"/>
      <c r="BI154" s="297"/>
      <c r="BJ154" s="297"/>
      <c r="BK154" s="297"/>
      <c r="BL154" s="297"/>
      <c r="BM154" s="297"/>
      <c r="BN154" s="297"/>
      <c r="BO154" s="297"/>
      <c r="BP154" s="297"/>
      <c r="BQ154" s="196"/>
    </row>
    <row r="155" spans="2:69" s="195" customFormat="1" ht="15" customHeight="1" thickBot="1">
      <c r="B155" s="197" t="str">
        <f>IF(C150="","","実施")</f>
        <v/>
      </c>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7" t="str">
        <f>IF(C150="","",COUNTIF(C155:AG155,"●"))</f>
        <v/>
      </c>
      <c r="AI155" s="198" t="str">
        <f>IF(C150="","",31-COUNTIF(C152:AG152,"")-COUNTIF(C152:AG152,"休")-COUNTIF(C155:AH155,"/"))</f>
        <v/>
      </c>
      <c r="AJ155" s="199" t="str">
        <f>IF(C150="","",IFERROR(AH155/AI155,""))</f>
        <v/>
      </c>
      <c r="AK155" s="298" t="str" cm="1">
        <f t="array" ref="AK155">_xlfn.IFS(OR(C150="",AI155=0),"",
      COUNTIFS(C152:AG152,"日",C155:AG155,"")+COUNTIFS(C152:AG152,"日",C155:AG155,"●")+COUNTIFS(C152:AG152,"土",C155:AG155,"")+COUNTIFS(C152:AG152,"土",C155:AG155,"●")&lt;=COUNTIF(C155:AG155,"●"),"○",
        AH155/AI155&gt;=2/7,"○",
         TRUE,"NG")</f>
        <v/>
      </c>
      <c r="AM155" s="197" t="str">
        <f>IF(C150="","",AM148+AH155)</f>
        <v/>
      </c>
      <c r="AN155" s="198" t="str">
        <f>IF(C150="","",AN148+AI155)</f>
        <v/>
      </c>
      <c r="AO155" s="199" t="str">
        <f>IFERROR(AM155/AN155,"")</f>
        <v/>
      </c>
      <c r="AP155" s="302" t="str">
        <f>IF(C150="","",IF(C157="",IF(AM155/AN155&gt;=2/7,"OK","NG"),"-"))</f>
        <v/>
      </c>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188"/>
    </row>
    <row r="156" spans="2:69" ht="18" customHeight="1" thickBot="1">
      <c r="AP156" s="195"/>
      <c r="AQ156" s="195"/>
      <c r="AR156" s="195"/>
      <c r="AS156" s="195"/>
      <c r="AT156" s="195"/>
      <c r="AU156" s="195"/>
      <c r="AV156" s="195"/>
      <c r="AW156" s="195"/>
      <c r="AX156" s="195"/>
      <c r="AY156" s="195"/>
      <c r="AZ156" s="195"/>
      <c r="BA156" s="195"/>
      <c r="BB156" s="195"/>
      <c r="BC156" s="195"/>
      <c r="BD156" s="195"/>
      <c r="BE156" s="195"/>
      <c r="BF156" s="195"/>
      <c r="BG156" s="195"/>
      <c r="BH156" s="195"/>
      <c r="BI156" s="195"/>
      <c r="BJ156" s="195"/>
      <c r="BK156" s="195"/>
      <c r="BL156" s="195"/>
      <c r="BM156" s="195"/>
      <c r="BN156" s="195"/>
      <c r="BO156" s="195"/>
      <c r="BP156" s="195"/>
      <c r="BQ156" s="200"/>
    </row>
    <row r="157" spans="2:69" ht="16.899999999999999" customHeight="1">
      <c r="B157" s="183" t="str">
        <f>IF(C157="","","月")</f>
        <v/>
      </c>
      <c r="C157" s="689" t="str">
        <f>IFERROR(IF(EOMONTH(C150,0)+1&gt;$L$5,"",EOMONTH(C150,0)+1),"")</f>
        <v/>
      </c>
      <c r="D157" s="690"/>
      <c r="E157" s="690"/>
      <c r="F157" s="690"/>
      <c r="G157" s="690"/>
      <c r="H157" s="690"/>
      <c r="I157" s="690"/>
      <c r="J157" s="690"/>
      <c r="K157" s="690"/>
      <c r="L157" s="690"/>
      <c r="M157" s="690"/>
      <c r="N157" s="690"/>
      <c r="O157" s="690"/>
      <c r="P157" s="690"/>
      <c r="Q157" s="690"/>
      <c r="R157" s="690"/>
      <c r="S157" s="690"/>
      <c r="T157" s="690"/>
      <c r="U157" s="690"/>
      <c r="V157" s="690"/>
      <c r="W157" s="690"/>
      <c r="X157" s="690"/>
      <c r="Y157" s="690"/>
      <c r="Z157" s="690"/>
      <c r="AA157" s="690"/>
      <c r="AB157" s="690"/>
      <c r="AC157" s="690"/>
      <c r="AD157" s="690"/>
      <c r="AE157" s="690"/>
      <c r="AF157" s="690"/>
      <c r="AG157" s="690"/>
      <c r="AH157" s="691" t="str">
        <f>IF(C157="","","月単位")</f>
        <v/>
      </c>
      <c r="AI157" s="692"/>
      <c r="AJ157" s="692"/>
      <c r="AK157" s="693"/>
      <c r="AL157" s="694"/>
      <c r="AM157" s="706" t="str">
        <f>IF(C157="","","累計")</f>
        <v/>
      </c>
      <c r="AN157" s="707"/>
      <c r="AO157" s="707"/>
      <c r="AP157" s="708"/>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c r="BM157" s="293"/>
      <c r="BN157" s="293"/>
      <c r="BO157" s="293"/>
      <c r="BP157" s="293"/>
    </row>
    <row r="158" spans="2:69" ht="15" customHeight="1">
      <c r="B158" s="184" t="str">
        <f>IF(C157="","","日")</f>
        <v/>
      </c>
      <c r="C158" s="185" t="str" cm="1">
        <f t="array" ref="C158">_xlfn.IFS($C157="","",
  $C157+COLUMN(C158)-COLUMN($B158)-1&gt;$L$5,"",
   $C157+COLUMN(C158)-COLUMN($B158)-1&gt;=EOMONTH($C157,0)+1,"",
    TRUE,$C157+COLUMN(C158)-COLUMN($B158)-1)</f>
        <v/>
      </c>
      <c r="D158" s="185" t="str" cm="1">
        <f t="array" ref="D158">_xlfn.IFS($C157="","",
  $C157+COLUMN(D158)-COLUMN($B158)-1&gt;$L$5,"",
   $C157+COLUMN(D158)-COLUMN($B158)-1&gt;=EOMONTH($C157,0)+1,"",
    TRUE,$C157+COLUMN(D158)-COLUMN($B158)-1)</f>
        <v/>
      </c>
      <c r="E158" s="185" t="str" cm="1">
        <f t="array" ref="E158">_xlfn.IFS($C157="","",
  $C157+COLUMN(E158)-COLUMN($B158)-1&gt;$L$5,"",
   $C157+COLUMN(E158)-COLUMN($B158)-1&gt;=EOMONTH($C157,0)+1,"",
    TRUE,$C157+COLUMN(E158)-COLUMN($B158)-1)</f>
        <v/>
      </c>
      <c r="F158" s="185" t="str" cm="1">
        <f t="array" ref="F158">_xlfn.IFS($C157="","",
  $C157+COLUMN(F158)-COLUMN($B158)-1&gt;$L$5,"",
   $C157+COLUMN(F158)-COLUMN($B158)-1&gt;=EOMONTH($C157,0)+1,"",
    TRUE,$C157+COLUMN(F158)-COLUMN($B158)-1)</f>
        <v/>
      </c>
      <c r="G158" s="185" t="str" cm="1">
        <f t="array" ref="G158">_xlfn.IFS($C157="","",
  $C157+COLUMN(G158)-COLUMN($B158)-1&gt;$L$5,"",
   $C157+COLUMN(G158)-COLUMN($B158)-1&gt;=EOMONTH($C157,0)+1,"",
    TRUE,$C157+COLUMN(G158)-COLUMN($B158)-1)</f>
        <v/>
      </c>
      <c r="H158" s="185" t="str" cm="1">
        <f t="array" ref="H158">_xlfn.IFS($C157="","",
  $C157+COLUMN(H158)-COLUMN($B158)-1&gt;$L$5,"",
   $C157+COLUMN(H158)-COLUMN($B158)-1&gt;=EOMONTH($C157,0)+1,"",
    TRUE,$C157+COLUMN(H158)-COLUMN($B158)-1)</f>
        <v/>
      </c>
      <c r="I158" s="185" t="str" cm="1">
        <f t="array" ref="I158">_xlfn.IFS($C157="","",
  $C157+COLUMN(I158)-COLUMN($B158)-1&gt;$L$5,"",
   $C157+COLUMN(I158)-COLUMN($B158)-1&gt;=EOMONTH($C157,0)+1,"",
    TRUE,$C157+COLUMN(I158)-COLUMN($B158)-1)</f>
        <v/>
      </c>
      <c r="J158" s="185" t="str" cm="1">
        <f t="array" ref="J158">_xlfn.IFS($C157="","",
  $C157+COLUMN(J158)-COLUMN($B158)-1&gt;$L$5,"",
   $C157+COLUMN(J158)-COLUMN($B158)-1&gt;=EOMONTH($C157,0)+1,"",
    TRUE,$C157+COLUMN(J158)-COLUMN($B158)-1)</f>
        <v/>
      </c>
      <c r="K158" s="185" t="str" cm="1">
        <f t="array" ref="K158">_xlfn.IFS($C157="","",
  $C157+COLUMN(K158)-COLUMN($B158)-1&gt;$L$5,"",
   $C157+COLUMN(K158)-COLUMN($B158)-1&gt;=EOMONTH($C157,0)+1,"",
    TRUE,$C157+COLUMN(K158)-COLUMN($B158)-1)</f>
        <v/>
      </c>
      <c r="L158" s="185" t="str" cm="1">
        <f t="array" ref="L158">_xlfn.IFS($C157="","",
  $C157+COLUMN(L158)-COLUMN($B158)-1&gt;$L$5,"",
   $C157+COLUMN(L158)-COLUMN($B158)-1&gt;=EOMONTH($C157,0)+1,"",
    TRUE,$C157+COLUMN(L158)-COLUMN($B158)-1)</f>
        <v/>
      </c>
      <c r="M158" s="185" t="str" cm="1">
        <f t="array" ref="M158">_xlfn.IFS($C157="","",
  $C157+COLUMN(M158)-COLUMN($B158)-1&gt;$L$5,"",
   $C157+COLUMN(M158)-COLUMN($B158)-1&gt;=EOMONTH($C157,0)+1,"",
    TRUE,$C157+COLUMN(M158)-COLUMN($B158)-1)</f>
        <v/>
      </c>
      <c r="N158" s="185" t="str" cm="1">
        <f t="array" ref="N158">_xlfn.IFS($C157="","",
  $C157+COLUMN(N158)-COLUMN($B158)-1&gt;$L$5,"",
   $C157+COLUMN(N158)-COLUMN($B158)-1&gt;=EOMONTH($C157,0)+1,"",
    TRUE,$C157+COLUMN(N158)-COLUMN($B158)-1)</f>
        <v/>
      </c>
      <c r="O158" s="185" t="str" cm="1">
        <f t="array" ref="O158">_xlfn.IFS($C157="","",
  $C157+COLUMN(O158)-COLUMN($B158)-1&gt;$L$5,"",
   $C157+COLUMN(O158)-COLUMN($B158)-1&gt;=EOMONTH($C157,0)+1,"",
    TRUE,$C157+COLUMN(O158)-COLUMN($B158)-1)</f>
        <v/>
      </c>
      <c r="P158" s="185" t="str" cm="1">
        <f t="array" ref="P158">_xlfn.IFS($C157="","",
  $C157+COLUMN(P158)-COLUMN($B158)-1&gt;$L$5,"",
   $C157+COLUMN(P158)-COLUMN($B158)-1&gt;=EOMONTH($C157,0)+1,"",
    TRUE,$C157+COLUMN(P158)-COLUMN($B158)-1)</f>
        <v/>
      </c>
      <c r="Q158" s="185" t="str" cm="1">
        <f t="array" ref="Q158">_xlfn.IFS($C157="","",
  $C157+COLUMN(Q158)-COLUMN($B158)-1&gt;$L$5,"",
   $C157+COLUMN(Q158)-COLUMN($B158)-1&gt;=EOMONTH($C157,0)+1,"",
    TRUE,$C157+COLUMN(Q158)-COLUMN($B158)-1)</f>
        <v/>
      </c>
      <c r="R158" s="185" t="str" cm="1">
        <f t="array" ref="R158">_xlfn.IFS($C157="","",
  $C157+COLUMN(R158)-COLUMN($B158)-1&gt;$L$5,"",
   $C157+COLUMN(R158)-COLUMN($B158)-1&gt;=EOMONTH($C157,0)+1,"",
    TRUE,$C157+COLUMN(R158)-COLUMN($B158)-1)</f>
        <v/>
      </c>
      <c r="S158" s="185" t="str" cm="1">
        <f t="array" ref="S158">_xlfn.IFS($C157="","",
  $C157+COLUMN(S158)-COLUMN($B158)-1&gt;$L$5,"",
   $C157+COLUMN(S158)-COLUMN($B158)-1&gt;=EOMONTH($C157,0)+1,"",
    TRUE,$C157+COLUMN(S158)-COLUMN($B158)-1)</f>
        <v/>
      </c>
      <c r="T158" s="185" t="str" cm="1">
        <f t="array" ref="T158">_xlfn.IFS($C157="","",
  $C157+COLUMN(T158)-COLUMN($B158)-1&gt;$L$5,"",
   $C157+COLUMN(T158)-COLUMN($B158)-1&gt;=EOMONTH($C157,0)+1,"",
    TRUE,$C157+COLUMN(T158)-COLUMN($B158)-1)</f>
        <v/>
      </c>
      <c r="U158" s="185" t="str" cm="1">
        <f t="array" ref="U158">_xlfn.IFS($C157="","",
  $C157+COLUMN(U158)-COLUMN($B158)-1&gt;$L$5,"",
   $C157+COLUMN(U158)-COLUMN($B158)-1&gt;=EOMONTH($C157,0)+1,"",
    TRUE,$C157+COLUMN(U158)-COLUMN($B158)-1)</f>
        <v/>
      </c>
      <c r="V158" s="185" t="str" cm="1">
        <f t="array" ref="V158">_xlfn.IFS($C157="","",
  $C157+COLUMN(V158)-COLUMN($B158)-1&gt;$L$5,"",
   $C157+COLUMN(V158)-COLUMN($B158)-1&gt;=EOMONTH($C157,0)+1,"",
    TRUE,$C157+COLUMN(V158)-COLUMN($B158)-1)</f>
        <v/>
      </c>
      <c r="W158" s="185" t="str" cm="1">
        <f t="array" ref="W158">_xlfn.IFS($C157="","",
  $C157+COLUMN(W158)-COLUMN($B158)-1&gt;$L$5,"",
   $C157+COLUMN(W158)-COLUMN($B158)-1&gt;=EOMONTH($C157,0)+1,"",
    TRUE,$C157+COLUMN(W158)-COLUMN($B158)-1)</f>
        <v/>
      </c>
      <c r="X158" s="185" t="str" cm="1">
        <f t="array" ref="X158">_xlfn.IFS($C157="","",
  $C157+COLUMN(X158)-COLUMN($B158)-1&gt;$L$5,"",
   $C157+COLUMN(X158)-COLUMN($B158)-1&gt;=EOMONTH($C157,0)+1,"",
    TRUE,$C157+COLUMN(X158)-COLUMN($B158)-1)</f>
        <v/>
      </c>
      <c r="Y158" s="185" t="str" cm="1">
        <f t="array" ref="Y158">_xlfn.IFS($C157="","",
  $C157+COLUMN(Y158)-COLUMN($B158)-1&gt;$L$5,"",
   $C157+COLUMN(Y158)-COLUMN($B158)-1&gt;=EOMONTH($C157,0)+1,"",
    TRUE,$C157+COLUMN(Y158)-COLUMN($B158)-1)</f>
        <v/>
      </c>
      <c r="Z158" s="185" t="str" cm="1">
        <f t="array" ref="Z158">_xlfn.IFS($C157="","",
  $C157+COLUMN(Z158)-COLUMN($B158)-1&gt;$L$5,"",
   $C157+COLUMN(Z158)-COLUMN($B158)-1&gt;=EOMONTH($C157,0)+1,"",
    TRUE,$C157+COLUMN(Z158)-COLUMN($B158)-1)</f>
        <v/>
      </c>
      <c r="AA158" s="185" t="str" cm="1">
        <f t="array" ref="AA158">_xlfn.IFS($C157="","",
  $C157+COLUMN(AA158)-COLUMN($B158)-1&gt;$L$5,"",
   $C157+COLUMN(AA158)-COLUMN($B158)-1&gt;=EOMONTH($C157,0)+1,"",
    TRUE,$C157+COLUMN(AA158)-COLUMN($B158)-1)</f>
        <v/>
      </c>
      <c r="AB158" s="185" t="str" cm="1">
        <f t="array" ref="AB158">_xlfn.IFS($C157="","",
  $C157+COLUMN(AB158)-COLUMN($B158)-1&gt;$L$5,"",
   $C157+COLUMN(AB158)-COLUMN($B158)-1&gt;=EOMONTH($C157,0)+1,"",
    TRUE,$C157+COLUMN(AB158)-COLUMN($B158)-1)</f>
        <v/>
      </c>
      <c r="AC158" s="185" t="str" cm="1">
        <f t="array" ref="AC158">_xlfn.IFS($C157="","",
  $C157+COLUMN(AC158)-COLUMN($B158)-1&gt;$L$5,"",
   $C157+COLUMN(AC158)-COLUMN($B158)-1&gt;=EOMONTH($C157,0)+1,"",
    TRUE,$C157+COLUMN(AC158)-COLUMN($B158)-1)</f>
        <v/>
      </c>
      <c r="AD158" s="185" t="str" cm="1">
        <f t="array" ref="AD158">_xlfn.IFS($C157="","",
  $C157+COLUMN(AD158)-COLUMN($B158)-1&gt;$L$5,"",
   $C157+COLUMN(AD158)-COLUMN($B158)-1&gt;=EOMONTH($C157,0)+1,"",
    TRUE,$C157+COLUMN(AD158)-COLUMN($B158)-1)</f>
        <v/>
      </c>
      <c r="AE158" s="185" t="str" cm="1">
        <f t="array" ref="AE158">_xlfn.IFS($C157="","",
  $C157+COLUMN(AE158)-COLUMN($B158)-1&gt;$L$5,"",
   $C157+COLUMN(AE158)-COLUMN($B158)-1&gt;=EOMONTH($C157,0)+1,"",
    TRUE,$C157+COLUMN(AE158)-COLUMN($B158)-1)</f>
        <v/>
      </c>
      <c r="AF158" s="185" t="str" cm="1">
        <f t="array" ref="AF158">_xlfn.IFS($C157="","",
  $C157+COLUMN(AF158)-COLUMN($B158)-1&gt;$L$5,"",
   $C157+COLUMN(AF158)-COLUMN($B158)-1&gt;=EOMONTH($C157,0)+1,"",
    TRUE,$C157+COLUMN(AF158)-COLUMN($B158)-1)</f>
        <v/>
      </c>
      <c r="AG158" s="186" t="str" cm="1">
        <f t="array" ref="AG158">_xlfn.IFS($C157="","",
  $C157+COLUMN(AG158)-COLUMN($B158)-1&gt;$L$5,"",
   $C157+COLUMN(AG158)-COLUMN($B158)-1&gt;=EOMONTH($C157,0)+1,"",
    TRUE,$C157+COLUMN(AG158)-COLUMN($B158)-1)</f>
        <v/>
      </c>
      <c r="AH158" s="709" t="str">
        <f>IF(C157="","","閉所日数計")</f>
        <v/>
      </c>
      <c r="AI158" s="710" t="str">
        <f>IF(C157="","","対象日数計")</f>
        <v/>
      </c>
      <c r="AJ158" s="710" t="str">
        <f>IF(C157="","","現場閉所率")</f>
        <v/>
      </c>
      <c r="AK158" s="711" t="str">
        <f>IF(C157="","","達成状況")</f>
        <v/>
      </c>
      <c r="AL158" s="695"/>
      <c r="AM158" s="696" t="str">
        <f>IF(C157="","","閉所日数計")</f>
        <v/>
      </c>
      <c r="AN158" s="699" t="str">
        <f>IF(C157="","","対象日数計")</f>
        <v/>
      </c>
      <c r="AO158" s="699" t="str">
        <f>IF(C157="","","現場閉所率")</f>
        <v/>
      </c>
      <c r="AP158" s="712" t="str" cm="1">
        <f t="array" ref="AP158">_xlfn.IFS(C157="","",C164="","達成状況",TRUE,"-")</f>
        <v/>
      </c>
      <c r="AQ158" s="300"/>
      <c r="AR158" s="300"/>
      <c r="AS158" s="300"/>
      <c r="AT158" s="300"/>
      <c r="AU158" s="300"/>
      <c r="AV158" s="300"/>
      <c r="AW158" s="300"/>
      <c r="AX158" s="300"/>
      <c r="AY158" s="300"/>
      <c r="AZ158" s="300"/>
      <c r="BA158" s="300"/>
      <c r="BB158" s="300"/>
      <c r="BC158" s="300"/>
      <c r="BD158" s="300"/>
      <c r="BE158" s="300"/>
      <c r="BF158" s="300"/>
      <c r="BG158" s="300"/>
      <c r="BH158" s="300"/>
      <c r="BI158" s="300"/>
      <c r="BJ158" s="300"/>
      <c r="BK158" s="300"/>
      <c r="BL158" s="300"/>
      <c r="BM158" s="300"/>
      <c r="BN158" s="300"/>
      <c r="BO158" s="300"/>
      <c r="BP158" s="300"/>
    </row>
    <row r="159" spans="2:69" ht="15" customHeight="1">
      <c r="B159" s="184" t="str">
        <f>IF(C157="","","曜日")</f>
        <v/>
      </c>
      <c r="C159" s="187" t="str" cm="1">
        <f t="array" ref="C159">_xlfn.IFS(C158="","",COUNTIF(休み,C158)&gt;0,"休",OR(WEEKDAY(C158)=1,WEEKDAY(C158)=7),TEXT(C158,"aaa"),COUNTIF(祝日,C158)&gt;0,"祝",TRUE,TEXT(C158,"aaa"))</f>
        <v/>
      </c>
      <c r="D159" s="187" t="str" cm="1">
        <f t="array" ref="D159">_xlfn.IFS(D158="","",COUNTIF(休み,D158)&gt;0,"休",OR(WEEKDAY(D158)=1,WEEKDAY(D158)=7),TEXT(D158,"aaa"),COUNTIF(祝日,D158)&gt;0,"祝",TRUE,TEXT(D158,"aaa"))</f>
        <v/>
      </c>
      <c r="E159" s="187" t="str" cm="1">
        <f t="array" ref="E159">_xlfn.IFS(E158="","",COUNTIF(休み,E158)&gt;0,"休",OR(WEEKDAY(E158)=1,WEEKDAY(E158)=7),TEXT(E158,"aaa"),COUNTIF(祝日,E158)&gt;0,"祝",TRUE,TEXT(E158,"aaa"))</f>
        <v/>
      </c>
      <c r="F159" s="187" t="str" cm="1">
        <f t="array" ref="F159">_xlfn.IFS(F158="","",COUNTIF(休み,F158)&gt;0,"休",OR(WEEKDAY(F158)=1,WEEKDAY(F158)=7),TEXT(F158,"aaa"),COUNTIF(祝日,F158)&gt;0,"祝",TRUE,TEXT(F158,"aaa"))</f>
        <v/>
      </c>
      <c r="G159" s="187" t="str" cm="1">
        <f t="array" ref="G159">_xlfn.IFS(G158="","",COUNTIF(休み,G158)&gt;0,"休",OR(WEEKDAY(G158)=1,WEEKDAY(G158)=7),TEXT(G158,"aaa"),COUNTIF(祝日,G158)&gt;0,"祝",TRUE,TEXT(G158,"aaa"))</f>
        <v/>
      </c>
      <c r="H159" s="187" t="str" cm="1">
        <f t="array" ref="H159">_xlfn.IFS(H158="","",COUNTIF(休み,H158)&gt;0,"休",OR(WEEKDAY(H158)=1,WEEKDAY(H158)=7),TEXT(H158,"aaa"),COUNTIF(祝日,H158)&gt;0,"祝",TRUE,TEXT(H158,"aaa"))</f>
        <v/>
      </c>
      <c r="I159" s="187" t="str" cm="1">
        <f t="array" ref="I159">_xlfn.IFS(I158="","",COUNTIF(休み,I158)&gt;0,"休",OR(WEEKDAY(I158)=1,WEEKDAY(I158)=7),TEXT(I158,"aaa"),COUNTIF(祝日,I158)&gt;0,"祝",TRUE,TEXT(I158,"aaa"))</f>
        <v/>
      </c>
      <c r="J159" s="187" t="str" cm="1">
        <f t="array" ref="J159">_xlfn.IFS(J158="","",COUNTIF(休み,J158)&gt;0,"休",OR(WEEKDAY(J158)=1,WEEKDAY(J158)=7),TEXT(J158,"aaa"),COUNTIF(祝日,J158)&gt;0,"祝",TRUE,TEXT(J158,"aaa"))</f>
        <v/>
      </c>
      <c r="K159" s="187" t="str" cm="1">
        <f t="array" ref="K159">_xlfn.IFS(K158="","",COUNTIF(休み,K158)&gt;0,"休",OR(WEEKDAY(K158)=1,WEEKDAY(K158)=7),TEXT(K158,"aaa"),COUNTIF(祝日,K158)&gt;0,"祝",TRUE,TEXT(K158,"aaa"))</f>
        <v/>
      </c>
      <c r="L159" s="187" t="str" cm="1">
        <f t="array" ref="L159">_xlfn.IFS(L158="","",COUNTIF(休み,L158)&gt;0,"休",OR(WEEKDAY(L158)=1,WEEKDAY(L158)=7),TEXT(L158,"aaa"),COUNTIF(祝日,L158)&gt;0,"祝",TRUE,TEXT(L158,"aaa"))</f>
        <v/>
      </c>
      <c r="M159" s="187" t="str" cm="1">
        <f t="array" ref="M159">_xlfn.IFS(M158="","",COUNTIF(休み,M158)&gt;0,"休",OR(WEEKDAY(M158)=1,WEEKDAY(M158)=7),TEXT(M158,"aaa"),COUNTIF(祝日,M158)&gt;0,"祝",TRUE,TEXT(M158,"aaa"))</f>
        <v/>
      </c>
      <c r="N159" s="187" t="str" cm="1">
        <f t="array" ref="N159">_xlfn.IFS(N158="","",COUNTIF(休み,N158)&gt;0,"休",OR(WEEKDAY(N158)=1,WEEKDAY(N158)=7),TEXT(N158,"aaa"),COUNTIF(祝日,N158)&gt;0,"祝",TRUE,TEXT(N158,"aaa"))</f>
        <v/>
      </c>
      <c r="O159" s="187" t="str" cm="1">
        <f t="array" ref="O159">_xlfn.IFS(O158="","",COUNTIF(休み,O158)&gt;0,"休",OR(WEEKDAY(O158)=1,WEEKDAY(O158)=7),TEXT(O158,"aaa"),COUNTIF(祝日,O158)&gt;0,"祝",TRUE,TEXT(O158,"aaa"))</f>
        <v/>
      </c>
      <c r="P159" s="187" t="str" cm="1">
        <f t="array" ref="P159">_xlfn.IFS(P158="","",COUNTIF(休み,P158)&gt;0,"休",OR(WEEKDAY(P158)=1,WEEKDAY(P158)=7),TEXT(P158,"aaa"),COUNTIF(祝日,P158)&gt;0,"祝",TRUE,TEXT(P158,"aaa"))</f>
        <v/>
      </c>
      <c r="Q159" s="187" t="str" cm="1">
        <f t="array" ref="Q159">_xlfn.IFS(Q158="","",COUNTIF(休み,Q158)&gt;0,"休",OR(WEEKDAY(Q158)=1,WEEKDAY(Q158)=7),TEXT(Q158,"aaa"),COUNTIF(祝日,Q158)&gt;0,"祝",TRUE,TEXT(Q158,"aaa"))</f>
        <v/>
      </c>
      <c r="R159" s="187" t="str" cm="1">
        <f t="array" ref="R159">_xlfn.IFS(R158="","",COUNTIF(休み,R158)&gt;0,"休",OR(WEEKDAY(R158)=1,WEEKDAY(R158)=7),TEXT(R158,"aaa"),COUNTIF(祝日,R158)&gt;0,"祝",TRUE,TEXT(R158,"aaa"))</f>
        <v/>
      </c>
      <c r="S159" s="187" t="str" cm="1">
        <f t="array" ref="S159">_xlfn.IFS(S158="","",COUNTIF(休み,S158)&gt;0,"休",OR(WEEKDAY(S158)=1,WEEKDAY(S158)=7),TEXT(S158,"aaa"),COUNTIF(祝日,S158)&gt;0,"祝",TRUE,TEXT(S158,"aaa"))</f>
        <v/>
      </c>
      <c r="T159" s="187" t="str" cm="1">
        <f t="array" ref="T159">_xlfn.IFS(T158="","",COUNTIF(休み,T158)&gt;0,"休",OR(WEEKDAY(T158)=1,WEEKDAY(T158)=7),TEXT(T158,"aaa"),COUNTIF(祝日,T158)&gt;0,"祝",TRUE,TEXT(T158,"aaa"))</f>
        <v/>
      </c>
      <c r="U159" s="187" t="str" cm="1">
        <f t="array" ref="U159">_xlfn.IFS(U158="","",COUNTIF(休み,U158)&gt;0,"休",OR(WEEKDAY(U158)=1,WEEKDAY(U158)=7),TEXT(U158,"aaa"),COUNTIF(祝日,U158)&gt;0,"祝",TRUE,TEXT(U158,"aaa"))</f>
        <v/>
      </c>
      <c r="V159" s="187" t="str" cm="1">
        <f t="array" ref="V159">_xlfn.IFS(V158="","",COUNTIF(休み,V158)&gt;0,"休",OR(WEEKDAY(V158)=1,WEEKDAY(V158)=7),TEXT(V158,"aaa"),COUNTIF(祝日,V158)&gt;0,"祝",TRUE,TEXT(V158,"aaa"))</f>
        <v/>
      </c>
      <c r="W159" s="187" t="str" cm="1">
        <f t="array" ref="W159">_xlfn.IFS(W158="","",COUNTIF(休み,W158)&gt;0,"休",OR(WEEKDAY(W158)=1,WEEKDAY(W158)=7),TEXT(W158,"aaa"),COUNTIF(祝日,W158)&gt;0,"祝",TRUE,TEXT(W158,"aaa"))</f>
        <v/>
      </c>
      <c r="X159" s="187" t="str" cm="1">
        <f t="array" ref="X159">_xlfn.IFS(X158="","",COUNTIF(休み,X158)&gt;0,"休",OR(WEEKDAY(X158)=1,WEEKDAY(X158)=7),TEXT(X158,"aaa"),COUNTIF(祝日,X158)&gt;0,"祝",TRUE,TEXT(X158,"aaa"))</f>
        <v/>
      </c>
      <c r="Y159" s="187" t="str" cm="1">
        <f t="array" ref="Y159">_xlfn.IFS(Y158="","",COUNTIF(休み,Y158)&gt;0,"休",OR(WEEKDAY(Y158)=1,WEEKDAY(Y158)=7),TEXT(Y158,"aaa"),COUNTIF(祝日,Y158)&gt;0,"祝",TRUE,TEXT(Y158,"aaa"))</f>
        <v/>
      </c>
      <c r="Z159" s="187" t="str" cm="1">
        <f t="array" ref="Z159">_xlfn.IFS(Z158="","",COUNTIF(休み,Z158)&gt;0,"休",OR(WEEKDAY(Z158)=1,WEEKDAY(Z158)=7),TEXT(Z158,"aaa"),COUNTIF(祝日,Z158)&gt;0,"祝",TRUE,TEXT(Z158,"aaa"))</f>
        <v/>
      </c>
      <c r="AA159" s="187" t="str" cm="1">
        <f t="array" ref="AA159">_xlfn.IFS(AA158="","",COUNTIF(休み,AA158)&gt;0,"休",OR(WEEKDAY(AA158)=1,WEEKDAY(AA158)=7),TEXT(AA158,"aaa"),COUNTIF(祝日,AA158)&gt;0,"祝",TRUE,TEXT(AA158,"aaa"))</f>
        <v/>
      </c>
      <c r="AB159" s="187" t="str" cm="1">
        <f t="array" ref="AB159">_xlfn.IFS(AB158="","",COUNTIF(休み,AB158)&gt;0,"休",OR(WEEKDAY(AB158)=1,WEEKDAY(AB158)=7),TEXT(AB158,"aaa"),COUNTIF(祝日,AB158)&gt;0,"祝",TRUE,TEXT(AB158,"aaa"))</f>
        <v/>
      </c>
      <c r="AC159" s="187" t="str" cm="1">
        <f t="array" ref="AC159">_xlfn.IFS(AC158="","",COUNTIF(休み,AC158)&gt;0,"休",OR(WEEKDAY(AC158)=1,WEEKDAY(AC158)=7),TEXT(AC158,"aaa"),COUNTIF(祝日,AC158)&gt;0,"祝",TRUE,TEXT(AC158,"aaa"))</f>
        <v/>
      </c>
      <c r="AD159" s="187" t="str" cm="1">
        <f t="array" ref="AD159">_xlfn.IFS(AD158="","",COUNTIF(休み,AD158)&gt;0,"休",OR(WEEKDAY(AD158)=1,WEEKDAY(AD158)=7),TEXT(AD158,"aaa"),COUNTIF(祝日,AD158)&gt;0,"祝",TRUE,TEXT(AD158,"aaa"))</f>
        <v/>
      </c>
      <c r="AE159" s="187" t="str" cm="1">
        <f t="array" ref="AE159">_xlfn.IFS(AE158="","",COUNTIF(休み,AE158)&gt;0,"休",OR(WEEKDAY(AE158)=1,WEEKDAY(AE158)=7),TEXT(AE158,"aaa"),COUNTIF(祝日,AE158)&gt;0,"祝",TRUE,TEXT(AE158,"aaa"))</f>
        <v/>
      </c>
      <c r="AF159" s="187" t="str" cm="1">
        <f t="array" ref="AF159">_xlfn.IFS(AF158="","",COUNTIF(休み,AF158)&gt;0,"休",OR(WEEKDAY(AF158)=1,WEEKDAY(AF158)=7),TEXT(AF158,"aaa"),COUNTIF(祝日,AF158)&gt;0,"祝",TRUE,TEXT(AF158,"aaa"))</f>
        <v/>
      </c>
      <c r="AG159" s="187" t="str" cm="1">
        <f t="array" ref="AG159">_xlfn.IFS(AG158="","",COUNTIF(休み,AG158)&gt;0,"休",OR(WEEKDAY(AG158)=1,WEEKDAY(AG158)=7),TEXT(AG158,"aaa"),COUNTIF(祝日,AG158)&gt;0,"祝",TRUE,TEXT(AG158,"aaa"))</f>
        <v/>
      </c>
      <c r="AH159" s="709"/>
      <c r="AI159" s="710"/>
      <c r="AJ159" s="710"/>
      <c r="AK159" s="711"/>
      <c r="AL159" s="695"/>
      <c r="AM159" s="697"/>
      <c r="AN159" s="700"/>
      <c r="AO159" s="700"/>
      <c r="AP159" s="713"/>
      <c r="AQ159" s="300"/>
      <c r="AR159" s="300"/>
      <c r="AS159" s="300"/>
      <c r="AT159" s="300"/>
      <c r="AU159" s="300"/>
      <c r="AV159" s="300"/>
      <c r="AW159" s="300"/>
      <c r="AX159" s="300"/>
      <c r="AY159" s="300"/>
      <c r="AZ159" s="300"/>
      <c r="BA159" s="300"/>
      <c r="BB159" s="300"/>
      <c r="BC159" s="300"/>
      <c r="BD159" s="300"/>
      <c r="BE159" s="300"/>
      <c r="BF159" s="300"/>
      <c r="BG159" s="300"/>
      <c r="BH159" s="300"/>
      <c r="BI159" s="300"/>
      <c r="BJ159" s="300"/>
      <c r="BK159" s="300"/>
      <c r="BL159" s="300"/>
      <c r="BM159" s="300"/>
      <c r="BN159" s="300"/>
      <c r="BO159" s="300"/>
      <c r="BP159" s="300"/>
      <c r="BQ159" s="188"/>
    </row>
    <row r="160" spans="2:69" s="192" customFormat="1" ht="60" customHeight="1">
      <c r="B160" s="271" t="str">
        <f>IF(C157="","","行事")</f>
        <v/>
      </c>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90"/>
      <c r="AH160" s="709"/>
      <c r="AI160" s="710"/>
      <c r="AJ160" s="710"/>
      <c r="AK160" s="711"/>
      <c r="AL160" s="695"/>
      <c r="AM160" s="698"/>
      <c r="AN160" s="701"/>
      <c r="AO160" s="701"/>
      <c r="AP160" s="714"/>
      <c r="AQ160" s="300"/>
      <c r="AR160" s="300"/>
      <c r="AS160" s="300"/>
      <c r="AT160" s="300"/>
      <c r="AU160" s="300"/>
      <c r="AV160" s="300"/>
      <c r="AW160" s="300"/>
      <c r="AX160" s="300"/>
      <c r="AY160" s="300"/>
      <c r="AZ160" s="300"/>
      <c r="BA160" s="300"/>
      <c r="BB160" s="300"/>
      <c r="BC160" s="300"/>
      <c r="BD160" s="300"/>
      <c r="BE160" s="300"/>
      <c r="BF160" s="300"/>
      <c r="BG160" s="300"/>
      <c r="BH160" s="300"/>
      <c r="BI160" s="300"/>
      <c r="BJ160" s="300"/>
      <c r="BK160" s="300"/>
      <c r="BL160" s="300"/>
      <c r="BM160" s="300"/>
      <c r="BN160" s="300"/>
      <c r="BO160" s="300"/>
      <c r="BP160" s="300"/>
      <c r="BQ160" s="191"/>
    </row>
    <row r="161" spans="2:69" s="195" customFormat="1" ht="15" customHeight="1">
      <c r="B161" s="184" t="str">
        <f>IF(C157="","","計画")</f>
        <v/>
      </c>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84" t="str">
        <f>IF(C157="","",COUNTIF(C161:AG161,"○"))</f>
        <v/>
      </c>
      <c r="AI161" s="193" t="str">
        <f>IF(C157="","",31-COUNTIF(C159:AG159,"")-COUNTIF(C159:AG159,"休")-COUNTIF(C161:AH161,"/"))</f>
        <v/>
      </c>
      <c r="AJ161" s="194" t="str">
        <f>IF(C157="","",IFERROR(AH161/AI161,""))</f>
        <v/>
      </c>
      <c r="AK161" s="295" t="str" cm="1">
        <f t="array" ref="AK161">_xlfn.IFS(OR(C157="",AI161=0),"",
      COUNTIFS(C159:AG159,"日",C161:AG161,"")+COUNTIFS(C159:AG159,"日",C161:AG161,"○")+COUNTIFS(C159:AG159,"土",C161:AG161,"")+COUNTIFS(C159:AG159,"土",C161:AG161,"○")&lt;=COUNTIF(C161:AG161,"○"),"○",
        AH161/AI161&gt;=2/7,"○",
         TRUE,"NG")</f>
        <v/>
      </c>
      <c r="AM161" s="184" t="str">
        <f>IF(C157="","",AM154+AH161)</f>
        <v/>
      </c>
      <c r="AN161" s="193" t="str">
        <f>IF(C157="","",AN154+AI161)</f>
        <v/>
      </c>
      <c r="AO161" s="194" t="str">
        <f>IFERROR(AM161/AN161,"")</f>
        <v/>
      </c>
      <c r="AP161" s="301" t="str">
        <f>IF(C157="","",IF(C164="",IF(AM161/AN161&gt;=2/7,"OK","NG"),"-"))</f>
        <v/>
      </c>
      <c r="AQ161" s="297"/>
      <c r="AR161" s="297"/>
      <c r="AS161" s="297"/>
      <c r="AT161" s="297"/>
      <c r="AU161" s="297"/>
      <c r="AV161" s="297"/>
      <c r="AW161" s="297"/>
      <c r="AX161" s="297"/>
      <c r="AY161" s="297"/>
      <c r="AZ161" s="297"/>
      <c r="BA161" s="297"/>
      <c r="BB161" s="297"/>
      <c r="BC161" s="297"/>
      <c r="BD161" s="297"/>
      <c r="BE161" s="297"/>
      <c r="BF161" s="297"/>
      <c r="BG161" s="297"/>
      <c r="BH161" s="297"/>
      <c r="BI161" s="297"/>
      <c r="BJ161" s="297"/>
      <c r="BK161" s="297"/>
      <c r="BL161" s="297"/>
      <c r="BM161" s="297"/>
      <c r="BN161" s="297"/>
      <c r="BO161" s="297"/>
      <c r="BP161" s="297"/>
      <c r="BQ161" s="196"/>
    </row>
    <row r="162" spans="2:69" s="195" customFormat="1" ht="15" customHeight="1" thickBot="1">
      <c r="B162" s="197" t="str">
        <f>IF(C157="","","実施")</f>
        <v/>
      </c>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198"/>
      <c r="Y162" s="198"/>
      <c r="Z162" s="198"/>
      <c r="AA162" s="198"/>
      <c r="AB162" s="198"/>
      <c r="AC162" s="198"/>
      <c r="AD162" s="198"/>
      <c r="AE162" s="198"/>
      <c r="AF162" s="198"/>
      <c r="AG162" s="198"/>
      <c r="AH162" s="197" t="str">
        <f>IF(C157="","",COUNTIF(C162:AG162,"●"))</f>
        <v/>
      </c>
      <c r="AI162" s="198" t="str">
        <f>IF(C157="","",31-COUNTIF(C159:AG159,"")-COUNTIF(C159:AG159,"休")-COUNTIF(C162:AH162,"/"))</f>
        <v/>
      </c>
      <c r="AJ162" s="199" t="str">
        <f>IF(C157="","",IFERROR(AH162/AI162,""))</f>
        <v/>
      </c>
      <c r="AK162" s="298" t="str" cm="1">
        <f t="array" ref="AK162">_xlfn.IFS(OR(C157="",AI162=0),"",
      COUNTIFS(C159:AG159,"日",C162:AG162,"")+COUNTIFS(C159:AG159,"日",C162:AG162,"●")+COUNTIFS(C159:AG159,"土",C162:AG162,"")+COUNTIFS(C159:AG159,"土",C162:AG162,"●")&lt;=COUNTIF(C162:AG162,"●"),"○",
        AH162/AI162&gt;=2/7,"○",
         TRUE,"NG")</f>
        <v/>
      </c>
      <c r="AM162" s="197" t="str">
        <f>IF(C157="","",AM155+AH162)</f>
        <v/>
      </c>
      <c r="AN162" s="198" t="str">
        <f>IF(C157="","",AN155+AI162)</f>
        <v/>
      </c>
      <c r="AO162" s="199" t="str">
        <f>IFERROR(AM162/AN162,"")</f>
        <v/>
      </c>
      <c r="AP162" s="302" t="str">
        <f>IF(C157="","",IF(C164="",IF(AM162/AN162&gt;=2/7,"OK","NG"),"-"))</f>
        <v/>
      </c>
      <c r="AQ162" s="222"/>
      <c r="AR162" s="222"/>
      <c r="AS162" s="222"/>
      <c r="AT162" s="222"/>
      <c r="AU162" s="222"/>
      <c r="AV162" s="222"/>
      <c r="AW162" s="222"/>
      <c r="AX162" s="222"/>
      <c r="AY162" s="222"/>
      <c r="AZ162" s="222"/>
      <c r="BA162" s="222"/>
      <c r="BB162" s="222"/>
      <c r="BC162" s="222"/>
      <c r="BD162" s="222"/>
      <c r="BE162" s="222"/>
      <c r="BF162" s="222"/>
      <c r="BG162" s="222"/>
      <c r="BH162" s="222"/>
      <c r="BI162" s="222"/>
      <c r="BJ162" s="222"/>
      <c r="BK162" s="222"/>
      <c r="BL162" s="222"/>
      <c r="BM162" s="222"/>
      <c r="BN162" s="222"/>
      <c r="BO162" s="222"/>
      <c r="BP162" s="222"/>
      <c r="BQ162" s="188"/>
    </row>
    <row r="163" spans="2:69" ht="18" customHeight="1" thickBot="1">
      <c r="AP163" s="195"/>
      <c r="AQ163" s="195"/>
      <c r="AR163" s="195"/>
      <c r="AS163" s="195"/>
      <c r="AT163" s="195"/>
      <c r="AU163" s="195"/>
      <c r="AV163" s="195"/>
      <c r="AW163" s="195"/>
      <c r="AX163" s="195"/>
      <c r="AY163" s="195"/>
      <c r="AZ163" s="195"/>
      <c r="BA163" s="195"/>
      <c r="BB163" s="195"/>
      <c r="BC163" s="195"/>
      <c r="BD163" s="195"/>
      <c r="BE163" s="195"/>
      <c r="BF163" s="195"/>
      <c r="BG163" s="195"/>
      <c r="BH163" s="195"/>
      <c r="BI163" s="195"/>
      <c r="BJ163" s="195"/>
      <c r="BK163" s="195"/>
      <c r="BL163" s="195"/>
      <c r="BM163" s="195"/>
      <c r="BN163" s="195"/>
      <c r="BO163" s="195"/>
      <c r="BP163" s="195"/>
      <c r="BQ163" s="200"/>
    </row>
    <row r="164" spans="2:69" ht="16.899999999999999" customHeight="1">
      <c r="B164" s="183" t="str">
        <f>IF(C164="","","月")</f>
        <v/>
      </c>
      <c r="C164" s="689" t="str">
        <f>IFERROR(IF(EOMONTH(C157,0)+1&gt;$L$5,"",EOMONTH(C157,0)+1),"")</f>
        <v/>
      </c>
      <c r="D164" s="690"/>
      <c r="E164" s="690"/>
      <c r="F164" s="690"/>
      <c r="G164" s="690"/>
      <c r="H164" s="690"/>
      <c r="I164" s="690"/>
      <c r="J164" s="690"/>
      <c r="K164" s="690"/>
      <c r="L164" s="690"/>
      <c r="M164" s="690"/>
      <c r="N164" s="690"/>
      <c r="O164" s="690"/>
      <c r="P164" s="690"/>
      <c r="Q164" s="690"/>
      <c r="R164" s="690"/>
      <c r="S164" s="690"/>
      <c r="T164" s="690"/>
      <c r="U164" s="690"/>
      <c r="V164" s="690"/>
      <c r="W164" s="690"/>
      <c r="X164" s="690"/>
      <c r="Y164" s="690"/>
      <c r="Z164" s="690"/>
      <c r="AA164" s="690"/>
      <c r="AB164" s="690"/>
      <c r="AC164" s="690"/>
      <c r="AD164" s="690"/>
      <c r="AE164" s="690"/>
      <c r="AF164" s="690"/>
      <c r="AG164" s="690"/>
      <c r="AH164" s="691" t="str">
        <f>IF(C164="","","月単位")</f>
        <v/>
      </c>
      <c r="AI164" s="692"/>
      <c r="AJ164" s="692"/>
      <c r="AK164" s="693"/>
      <c r="AL164" s="694"/>
      <c r="AM164" s="706" t="str">
        <f>IF(C164="","","累計")</f>
        <v/>
      </c>
      <c r="AN164" s="707"/>
      <c r="AO164" s="707"/>
      <c r="AP164" s="708"/>
      <c r="AQ164" s="293"/>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c r="BM164" s="293"/>
      <c r="BN164" s="293"/>
      <c r="BO164" s="293"/>
      <c r="BP164" s="293"/>
    </row>
    <row r="165" spans="2:69" ht="15" customHeight="1">
      <c r="B165" s="184" t="str">
        <f>IF(C164="","","日")</f>
        <v/>
      </c>
      <c r="C165" s="185" t="str" cm="1">
        <f t="array" ref="C165">_xlfn.IFS($C164="","",
  $C164+COLUMN(C165)-COLUMN($B165)-1&gt;$L$5,"",
   $C164+COLUMN(C165)-COLUMN($B165)-1&gt;=EOMONTH($C164,0)+1,"",
    TRUE,$C164+COLUMN(C165)-COLUMN($B165)-1)</f>
        <v/>
      </c>
      <c r="D165" s="185" t="str" cm="1">
        <f t="array" ref="D165">_xlfn.IFS($C164="","",
  $C164+COLUMN(D165)-COLUMN($B165)-1&gt;$L$5,"",
   $C164+COLUMN(D165)-COLUMN($B165)-1&gt;=EOMONTH($C164,0)+1,"",
    TRUE,$C164+COLUMN(D165)-COLUMN($B165)-1)</f>
        <v/>
      </c>
      <c r="E165" s="185" t="str" cm="1">
        <f t="array" ref="E165">_xlfn.IFS($C164="","",
  $C164+COLUMN(E165)-COLUMN($B165)-1&gt;$L$5,"",
   $C164+COLUMN(E165)-COLUMN($B165)-1&gt;=EOMONTH($C164,0)+1,"",
    TRUE,$C164+COLUMN(E165)-COLUMN($B165)-1)</f>
        <v/>
      </c>
      <c r="F165" s="185" t="str" cm="1">
        <f t="array" ref="F165">_xlfn.IFS($C164="","",
  $C164+COLUMN(F165)-COLUMN($B165)-1&gt;$L$5,"",
   $C164+COLUMN(F165)-COLUMN($B165)-1&gt;=EOMONTH($C164,0)+1,"",
    TRUE,$C164+COLUMN(F165)-COLUMN($B165)-1)</f>
        <v/>
      </c>
      <c r="G165" s="185" t="str" cm="1">
        <f t="array" ref="G165">_xlfn.IFS($C164="","",
  $C164+COLUMN(G165)-COLUMN($B165)-1&gt;$L$5,"",
   $C164+COLUMN(G165)-COLUMN($B165)-1&gt;=EOMONTH($C164,0)+1,"",
    TRUE,$C164+COLUMN(G165)-COLUMN($B165)-1)</f>
        <v/>
      </c>
      <c r="H165" s="185" t="str" cm="1">
        <f t="array" ref="H165">_xlfn.IFS($C164="","",
  $C164+COLUMN(H165)-COLUMN($B165)-1&gt;$L$5,"",
   $C164+COLUMN(H165)-COLUMN($B165)-1&gt;=EOMONTH($C164,0)+1,"",
    TRUE,$C164+COLUMN(H165)-COLUMN($B165)-1)</f>
        <v/>
      </c>
      <c r="I165" s="185" t="str" cm="1">
        <f t="array" ref="I165">_xlfn.IFS($C164="","",
  $C164+COLUMN(I165)-COLUMN($B165)-1&gt;$L$5,"",
   $C164+COLUMN(I165)-COLUMN($B165)-1&gt;=EOMONTH($C164,0)+1,"",
    TRUE,$C164+COLUMN(I165)-COLUMN($B165)-1)</f>
        <v/>
      </c>
      <c r="J165" s="185" t="str" cm="1">
        <f t="array" ref="J165">_xlfn.IFS($C164="","",
  $C164+COLUMN(J165)-COLUMN($B165)-1&gt;$L$5,"",
   $C164+COLUMN(J165)-COLUMN($B165)-1&gt;=EOMONTH($C164,0)+1,"",
    TRUE,$C164+COLUMN(J165)-COLUMN($B165)-1)</f>
        <v/>
      </c>
      <c r="K165" s="185" t="str" cm="1">
        <f t="array" ref="K165">_xlfn.IFS($C164="","",
  $C164+COLUMN(K165)-COLUMN($B165)-1&gt;$L$5,"",
   $C164+COLUMN(K165)-COLUMN($B165)-1&gt;=EOMONTH($C164,0)+1,"",
    TRUE,$C164+COLUMN(K165)-COLUMN($B165)-1)</f>
        <v/>
      </c>
      <c r="L165" s="185" t="str" cm="1">
        <f t="array" ref="L165">_xlfn.IFS($C164="","",
  $C164+COLUMN(L165)-COLUMN($B165)-1&gt;$L$5,"",
   $C164+COLUMN(L165)-COLUMN($B165)-1&gt;=EOMONTH($C164,0)+1,"",
    TRUE,$C164+COLUMN(L165)-COLUMN($B165)-1)</f>
        <v/>
      </c>
      <c r="M165" s="185" t="str" cm="1">
        <f t="array" ref="M165">_xlfn.IFS($C164="","",
  $C164+COLUMN(M165)-COLUMN($B165)-1&gt;$L$5,"",
   $C164+COLUMN(M165)-COLUMN($B165)-1&gt;=EOMONTH($C164,0)+1,"",
    TRUE,$C164+COLUMN(M165)-COLUMN($B165)-1)</f>
        <v/>
      </c>
      <c r="N165" s="185" t="str" cm="1">
        <f t="array" ref="N165">_xlfn.IFS($C164="","",
  $C164+COLUMN(N165)-COLUMN($B165)-1&gt;$L$5,"",
   $C164+COLUMN(N165)-COLUMN($B165)-1&gt;=EOMONTH($C164,0)+1,"",
    TRUE,$C164+COLUMN(N165)-COLUMN($B165)-1)</f>
        <v/>
      </c>
      <c r="O165" s="185" t="str" cm="1">
        <f t="array" ref="O165">_xlfn.IFS($C164="","",
  $C164+COLUMN(O165)-COLUMN($B165)-1&gt;$L$5,"",
   $C164+COLUMN(O165)-COLUMN($B165)-1&gt;=EOMONTH($C164,0)+1,"",
    TRUE,$C164+COLUMN(O165)-COLUMN($B165)-1)</f>
        <v/>
      </c>
      <c r="P165" s="185" t="str" cm="1">
        <f t="array" ref="P165">_xlfn.IFS($C164="","",
  $C164+COLUMN(P165)-COLUMN($B165)-1&gt;$L$5,"",
   $C164+COLUMN(P165)-COLUMN($B165)-1&gt;=EOMONTH($C164,0)+1,"",
    TRUE,$C164+COLUMN(P165)-COLUMN($B165)-1)</f>
        <v/>
      </c>
      <c r="Q165" s="185" t="str" cm="1">
        <f t="array" ref="Q165">_xlfn.IFS($C164="","",
  $C164+COLUMN(Q165)-COLUMN($B165)-1&gt;$L$5,"",
   $C164+COLUMN(Q165)-COLUMN($B165)-1&gt;=EOMONTH($C164,0)+1,"",
    TRUE,$C164+COLUMN(Q165)-COLUMN($B165)-1)</f>
        <v/>
      </c>
      <c r="R165" s="185" t="str" cm="1">
        <f t="array" ref="R165">_xlfn.IFS($C164="","",
  $C164+COLUMN(R165)-COLUMN($B165)-1&gt;$L$5,"",
   $C164+COLUMN(R165)-COLUMN($B165)-1&gt;=EOMONTH($C164,0)+1,"",
    TRUE,$C164+COLUMN(R165)-COLUMN($B165)-1)</f>
        <v/>
      </c>
      <c r="S165" s="185" t="str" cm="1">
        <f t="array" ref="S165">_xlfn.IFS($C164="","",
  $C164+COLUMN(S165)-COLUMN($B165)-1&gt;$L$5,"",
   $C164+COLUMN(S165)-COLUMN($B165)-1&gt;=EOMONTH($C164,0)+1,"",
    TRUE,$C164+COLUMN(S165)-COLUMN($B165)-1)</f>
        <v/>
      </c>
      <c r="T165" s="185" t="str" cm="1">
        <f t="array" ref="T165">_xlfn.IFS($C164="","",
  $C164+COLUMN(T165)-COLUMN($B165)-1&gt;$L$5,"",
   $C164+COLUMN(T165)-COLUMN($B165)-1&gt;=EOMONTH($C164,0)+1,"",
    TRUE,$C164+COLUMN(T165)-COLUMN($B165)-1)</f>
        <v/>
      </c>
      <c r="U165" s="185" t="str" cm="1">
        <f t="array" ref="U165">_xlfn.IFS($C164="","",
  $C164+COLUMN(U165)-COLUMN($B165)-1&gt;$L$5,"",
   $C164+COLUMN(U165)-COLUMN($B165)-1&gt;=EOMONTH($C164,0)+1,"",
    TRUE,$C164+COLUMN(U165)-COLUMN($B165)-1)</f>
        <v/>
      </c>
      <c r="V165" s="185" t="str" cm="1">
        <f t="array" ref="V165">_xlfn.IFS($C164="","",
  $C164+COLUMN(V165)-COLUMN($B165)-1&gt;$L$5,"",
   $C164+COLUMN(V165)-COLUMN($B165)-1&gt;=EOMONTH($C164,0)+1,"",
    TRUE,$C164+COLUMN(V165)-COLUMN($B165)-1)</f>
        <v/>
      </c>
      <c r="W165" s="185" t="str" cm="1">
        <f t="array" ref="W165">_xlfn.IFS($C164="","",
  $C164+COLUMN(W165)-COLUMN($B165)-1&gt;$L$5,"",
   $C164+COLUMN(W165)-COLUMN($B165)-1&gt;=EOMONTH($C164,0)+1,"",
    TRUE,$C164+COLUMN(W165)-COLUMN($B165)-1)</f>
        <v/>
      </c>
      <c r="X165" s="185" t="str" cm="1">
        <f t="array" ref="X165">_xlfn.IFS($C164="","",
  $C164+COLUMN(X165)-COLUMN($B165)-1&gt;$L$5,"",
   $C164+COLUMN(X165)-COLUMN($B165)-1&gt;=EOMONTH($C164,0)+1,"",
    TRUE,$C164+COLUMN(X165)-COLUMN($B165)-1)</f>
        <v/>
      </c>
      <c r="Y165" s="185" t="str" cm="1">
        <f t="array" ref="Y165">_xlfn.IFS($C164="","",
  $C164+COLUMN(Y165)-COLUMN($B165)-1&gt;$L$5,"",
   $C164+COLUMN(Y165)-COLUMN($B165)-1&gt;=EOMONTH($C164,0)+1,"",
    TRUE,$C164+COLUMN(Y165)-COLUMN($B165)-1)</f>
        <v/>
      </c>
      <c r="Z165" s="185" t="str" cm="1">
        <f t="array" ref="Z165">_xlfn.IFS($C164="","",
  $C164+COLUMN(Z165)-COLUMN($B165)-1&gt;$L$5,"",
   $C164+COLUMN(Z165)-COLUMN($B165)-1&gt;=EOMONTH($C164,0)+1,"",
    TRUE,$C164+COLUMN(Z165)-COLUMN($B165)-1)</f>
        <v/>
      </c>
      <c r="AA165" s="185" t="str" cm="1">
        <f t="array" ref="AA165">_xlfn.IFS($C164="","",
  $C164+COLUMN(AA165)-COLUMN($B165)-1&gt;$L$5,"",
   $C164+COLUMN(AA165)-COLUMN($B165)-1&gt;=EOMONTH($C164,0)+1,"",
    TRUE,$C164+COLUMN(AA165)-COLUMN($B165)-1)</f>
        <v/>
      </c>
      <c r="AB165" s="185" t="str" cm="1">
        <f t="array" ref="AB165">_xlfn.IFS($C164="","",
  $C164+COLUMN(AB165)-COLUMN($B165)-1&gt;$L$5,"",
   $C164+COLUMN(AB165)-COLUMN($B165)-1&gt;=EOMONTH($C164,0)+1,"",
    TRUE,$C164+COLUMN(AB165)-COLUMN($B165)-1)</f>
        <v/>
      </c>
      <c r="AC165" s="185" t="str" cm="1">
        <f t="array" ref="AC165">_xlfn.IFS($C164="","",
  $C164+COLUMN(AC165)-COLUMN($B165)-1&gt;$L$5,"",
   $C164+COLUMN(AC165)-COLUMN($B165)-1&gt;=EOMONTH($C164,0)+1,"",
    TRUE,$C164+COLUMN(AC165)-COLUMN($B165)-1)</f>
        <v/>
      </c>
      <c r="AD165" s="185" t="str" cm="1">
        <f t="array" ref="AD165">_xlfn.IFS($C164="","",
  $C164+COLUMN(AD165)-COLUMN($B165)-1&gt;$L$5,"",
   $C164+COLUMN(AD165)-COLUMN($B165)-1&gt;=EOMONTH($C164,0)+1,"",
    TRUE,$C164+COLUMN(AD165)-COLUMN($B165)-1)</f>
        <v/>
      </c>
      <c r="AE165" s="185" t="str" cm="1">
        <f t="array" ref="AE165">_xlfn.IFS($C164="","",
  $C164+COLUMN(AE165)-COLUMN($B165)-1&gt;$L$5,"",
   $C164+COLUMN(AE165)-COLUMN($B165)-1&gt;=EOMONTH($C164,0)+1,"",
    TRUE,$C164+COLUMN(AE165)-COLUMN($B165)-1)</f>
        <v/>
      </c>
      <c r="AF165" s="185" t="str" cm="1">
        <f t="array" ref="AF165">_xlfn.IFS($C164="","",
  $C164+COLUMN(AF165)-COLUMN($B165)-1&gt;$L$5,"",
   $C164+COLUMN(AF165)-COLUMN($B165)-1&gt;=EOMONTH($C164,0)+1,"",
    TRUE,$C164+COLUMN(AF165)-COLUMN($B165)-1)</f>
        <v/>
      </c>
      <c r="AG165" s="186" t="str" cm="1">
        <f t="array" ref="AG165">_xlfn.IFS($C164="","",
  $C164+COLUMN(AG165)-COLUMN($B165)-1&gt;$L$5,"",
   $C164+COLUMN(AG165)-COLUMN($B165)-1&gt;=EOMONTH($C164,0)+1,"",
    TRUE,$C164+COLUMN(AG165)-COLUMN($B165)-1)</f>
        <v/>
      </c>
      <c r="AH165" s="709" t="str">
        <f>IF(C164="","","閉所日数計")</f>
        <v/>
      </c>
      <c r="AI165" s="710" t="str">
        <f>IF(C164="","","対象日数計")</f>
        <v/>
      </c>
      <c r="AJ165" s="710" t="str">
        <f>IF(C164="","","現場閉所率")</f>
        <v/>
      </c>
      <c r="AK165" s="711" t="str">
        <f>IF(C164="","","達成状況")</f>
        <v/>
      </c>
      <c r="AL165" s="695"/>
      <c r="AM165" s="696" t="str">
        <f>IF(C164="","","閉所日数計")</f>
        <v/>
      </c>
      <c r="AN165" s="699" t="str">
        <f>IF(C164="","","対象日数計")</f>
        <v/>
      </c>
      <c r="AO165" s="699" t="str">
        <f>IF(C164="","","現場閉所率")</f>
        <v/>
      </c>
      <c r="AP165" s="712" t="str" cm="1">
        <f t="array" ref="AP165">_xlfn.IFS(C164="","",C171="","達成状況",TRUE,"-")</f>
        <v/>
      </c>
      <c r="AQ165" s="300"/>
      <c r="AR165" s="300"/>
      <c r="AS165" s="300"/>
      <c r="AT165" s="300"/>
      <c r="AU165" s="300"/>
      <c r="AV165" s="300"/>
      <c r="AW165" s="300"/>
      <c r="AX165" s="300"/>
      <c r="AY165" s="300"/>
      <c r="AZ165" s="300"/>
      <c r="BA165" s="300"/>
      <c r="BB165" s="300"/>
      <c r="BC165" s="300"/>
      <c r="BD165" s="300"/>
      <c r="BE165" s="300"/>
      <c r="BF165" s="300"/>
      <c r="BG165" s="300"/>
      <c r="BH165" s="300"/>
      <c r="BI165" s="300"/>
      <c r="BJ165" s="300"/>
      <c r="BK165" s="300"/>
      <c r="BL165" s="300"/>
      <c r="BM165" s="300"/>
      <c r="BN165" s="300"/>
      <c r="BO165" s="300"/>
      <c r="BP165" s="300"/>
    </row>
    <row r="166" spans="2:69" ht="15" customHeight="1">
      <c r="B166" s="184" t="str">
        <f>IF(C164="","","曜日")</f>
        <v/>
      </c>
      <c r="C166" s="187" t="str" cm="1">
        <f t="array" ref="C166">_xlfn.IFS(C165="","",COUNTIF(休み,C165)&gt;0,"休",OR(WEEKDAY(C165)=1,WEEKDAY(C165)=7),TEXT(C165,"aaa"),COUNTIF(祝日,C165)&gt;0,"祝",TRUE,TEXT(C165,"aaa"))</f>
        <v/>
      </c>
      <c r="D166" s="187" t="str" cm="1">
        <f t="array" ref="D166">_xlfn.IFS(D165="","",COUNTIF(休み,D165)&gt;0,"休",OR(WEEKDAY(D165)=1,WEEKDAY(D165)=7),TEXT(D165,"aaa"),COUNTIF(祝日,D165)&gt;0,"祝",TRUE,TEXT(D165,"aaa"))</f>
        <v/>
      </c>
      <c r="E166" s="187" t="str" cm="1">
        <f t="array" ref="E166">_xlfn.IFS(E165="","",COUNTIF(休み,E165)&gt;0,"休",OR(WEEKDAY(E165)=1,WEEKDAY(E165)=7),TEXT(E165,"aaa"),COUNTIF(祝日,E165)&gt;0,"祝",TRUE,TEXT(E165,"aaa"))</f>
        <v/>
      </c>
      <c r="F166" s="187" t="str" cm="1">
        <f t="array" ref="F166">_xlfn.IFS(F165="","",COUNTIF(休み,F165)&gt;0,"休",OR(WEEKDAY(F165)=1,WEEKDAY(F165)=7),TEXT(F165,"aaa"),COUNTIF(祝日,F165)&gt;0,"祝",TRUE,TEXT(F165,"aaa"))</f>
        <v/>
      </c>
      <c r="G166" s="187" t="str" cm="1">
        <f t="array" ref="G166">_xlfn.IFS(G165="","",COUNTIF(休み,G165)&gt;0,"休",OR(WEEKDAY(G165)=1,WEEKDAY(G165)=7),TEXT(G165,"aaa"),COUNTIF(祝日,G165)&gt;0,"祝",TRUE,TEXT(G165,"aaa"))</f>
        <v/>
      </c>
      <c r="H166" s="187" t="str" cm="1">
        <f t="array" ref="H166">_xlfn.IFS(H165="","",COUNTIF(休み,H165)&gt;0,"休",OR(WEEKDAY(H165)=1,WEEKDAY(H165)=7),TEXT(H165,"aaa"),COUNTIF(祝日,H165)&gt;0,"祝",TRUE,TEXT(H165,"aaa"))</f>
        <v/>
      </c>
      <c r="I166" s="187" t="str" cm="1">
        <f t="array" ref="I166">_xlfn.IFS(I165="","",COUNTIF(休み,I165)&gt;0,"休",OR(WEEKDAY(I165)=1,WEEKDAY(I165)=7),TEXT(I165,"aaa"),COUNTIF(祝日,I165)&gt;0,"祝",TRUE,TEXT(I165,"aaa"))</f>
        <v/>
      </c>
      <c r="J166" s="187" t="str" cm="1">
        <f t="array" ref="J166">_xlfn.IFS(J165="","",COUNTIF(休み,J165)&gt;0,"休",OR(WEEKDAY(J165)=1,WEEKDAY(J165)=7),TEXT(J165,"aaa"),COUNTIF(祝日,J165)&gt;0,"祝",TRUE,TEXT(J165,"aaa"))</f>
        <v/>
      </c>
      <c r="K166" s="187" t="str" cm="1">
        <f t="array" ref="K166">_xlfn.IFS(K165="","",COUNTIF(休み,K165)&gt;0,"休",OR(WEEKDAY(K165)=1,WEEKDAY(K165)=7),TEXT(K165,"aaa"),COUNTIF(祝日,K165)&gt;0,"祝",TRUE,TEXT(K165,"aaa"))</f>
        <v/>
      </c>
      <c r="L166" s="187" t="str" cm="1">
        <f t="array" ref="L166">_xlfn.IFS(L165="","",COUNTIF(休み,L165)&gt;0,"休",OR(WEEKDAY(L165)=1,WEEKDAY(L165)=7),TEXT(L165,"aaa"),COUNTIF(祝日,L165)&gt;0,"祝",TRUE,TEXT(L165,"aaa"))</f>
        <v/>
      </c>
      <c r="M166" s="187" t="str" cm="1">
        <f t="array" ref="M166">_xlfn.IFS(M165="","",COUNTIF(休み,M165)&gt;0,"休",OR(WEEKDAY(M165)=1,WEEKDAY(M165)=7),TEXT(M165,"aaa"),COUNTIF(祝日,M165)&gt;0,"祝",TRUE,TEXT(M165,"aaa"))</f>
        <v/>
      </c>
      <c r="N166" s="187" t="str" cm="1">
        <f t="array" ref="N166">_xlfn.IFS(N165="","",COUNTIF(休み,N165)&gt;0,"休",OR(WEEKDAY(N165)=1,WEEKDAY(N165)=7),TEXT(N165,"aaa"),COUNTIF(祝日,N165)&gt;0,"祝",TRUE,TEXT(N165,"aaa"))</f>
        <v/>
      </c>
      <c r="O166" s="187" t="str" cm="1">
        <f t="array" ref="O166">_xlfn.IFS(O165="","",COUNTIF(休み,O165)&gt;0,"休",OR(WEEKDAY(O165)=1,WEEKDAY(O165)=7),TEXT(O165,"aaa"),COUNTIF(祝日,O165)&gt;0,"祝",TRUE,TEXT(O165,"aaa"))</f>
        <v/>
      </c>
      <c r="P166" s="187" t="str" cm="1">
        <f t="array" ref="P166">_xlfn.IFS(P165="","",COUNTIF(休み,P165)&gt;0,"休",OR(WEEKDAY(P165)=1,WEEKDAY(P165)=7),TEXT(P165,"aaa"),COUNTIF(祝日,P165)&gt;0,"祝",TRUE,TEXT(P165,"aaa"))</f>
        <v/>
      </c>
      <c r="Q166" s="187" t="str" cm="1">
        <f t="array" ref="Q166">_xlfn.IFS(Q165="","",COUNTIF(休み,Q165)&gt;0,"休",OR(WEEKDAY(Q165)=1,WEEKDAY(Q165)=7),TEXT(Q165,"aaa"),COUNTIF(祝日,Q165)&gt;0,"祝",TRUE,TEXT(Q165,"aaa"))</f>
        <v/>
      </c>
      <c r="R166" s="187" t="str" cm="1">
        <f t="array" ref="R166">_xlfn.IFS(R165="","",COUNTIF(休み,R165)&gt;0,"休",OR(WEEKDAY(R165)=1,WEEKDAY(R165)=7),TEXT(R165,"aaa"),COUNTIF(祝日,R165)&gt;0,"祝",TRUE,TEXT(R165,"aaa"))</f>
        <v/>
      </c>
      <c r="S166" s="187" t="str" cm="1">
        <f t="array" ref="S166">_xlfn.IFS(S165="","",COUNTIF(休み,S165)&gt;0,"休",OR(WEEKDAY(S165)=1,WEEKDAY(S165)=7),TEXT(S165,"aaa"),COUNTIF(祝日,S165)&gt;0,"祝",TRUE,TEXT(S165,"aaa"))</f>
        <v/>
      </c>
      <c r="T166" s="187" t="str" cm="1">
        <f t="array" ref="T166">_xlfn.IFS(T165="","",COUNTIF(休み,T165)&gt;0,"休",OR(WEEKDAY(T165)=1,WEEKDAY(T165)=7),TEXT(T165,"aaa"),COUNTIF(祝日,T165)&gt;0,"祝",TRUE,TEXT(T165,"aaa"))</f>
        <v/>
      </c>
      <c r="U166" s="187" t="str" cm="1">
        <f t="array" ref="U166">_xlfn.IFS(U165="","",COUNTIF(休み,U165)&gt;0,"休",OR(WEEKDAY(U165)=1,WEEKDAY(U165)=7),TEXT(U165,"aaa"),COUNTIF(祝日,U165)&gt;0,"祝",TRUE,TEXT(U165,"aaa"))</f>
        <v/>
      </c>
      <c r="V166" s="187" t="str" cm="1">
        <f t="array" ref="V166">_xlfn.IFS(V165="","",COUNTIF(休み,V165)&gt;0,"休",OR(WEEKDAY(V165)=1,WEEKDAY(V165)=7),TEXT(V165,"aaa"),COUNTIF(祝日,V165)&gt;0,"祝",TRUE,TEXT(V165,"aaa"))</f>
        <v/>
      </c>
      <c r="W166" s="187" t="str" cm="1">
        <f t="array" ref="W166">_xlfn.IFS(W165="","",COUNTIF(休み,W165)&gt;0,"休",OR(WEEKDAY(W165)=1,WEEKDAY(W165)=7),TEXT(W165,"aaa"),COUNTIF(祝日,W165)&gt;0,"祝",TRUE,TEXT(W165,"aaa"))</f>
        <v/>
      </c>
      <c r="X166" s="187" t="str" cm="1">
        <f t="array" ref="X166">_xlfn.IFS(X165="","",COUNTIF(休み,X165)&gt;0,"休",OR(WEEKDAY(X165)=1,WEEKDAY(X165)=7),TEXT(X165,"aaa"),COUNTIF(祝日,X165)&gt;0,"祝",TRUE,TEXT(X165,"aaa"))</f>
        <v/>
      </c>
      <c r="Y166" s="187" t="str" cm="1">
        <f t="array" ref="Y166">_xlfn.IFS(Y165="","",COUNTIF(休み,Y165)&gt;0,"休",OR(WEEKDAY(Y165)=1,WEEKDAY(Y165)=7),TEXT(Y165,"aaa"),COUNTIF(祝日,Y165)&gt;0,"祝",TRUE,TEXT(Y165,"aaa"))</f>
        <v/>
      </c>
      <c r="Z166" s="187" t="str" cm="1">
        <f t="array" ref="Z166">_xlfn.IFS(Z165="","",COUNTIF(休み,Z165)&gt;0,"休",OR(WEEKDAY(Z165)=1,WEEKDAY(Z165)=7),TEXT(Z165,"aaa"),COUNTIF(祝日,Z165)&gt;0,"祝",TRUE,TEXT(Z165,"aaa"))</f>
        <v/>
      </c>
      <c r="AA166" s="187" t="str" cm="1">
        <f t="array" ref="AA166">_xlfn.IFS(AA165="","",COUNTIF(休み,AA165)&gt;0,"休",OR(WEEKDAY(AA165)=1,WEEKDAY(AA165)=7),TEXT(AA165,"aaa"),COUNTIF(祝日,AA165)&gt;0,"祝",TRUE,TEXT(AA165,"aaa"))</f>
        <v/>
      </c>
      <c r="AB166" s="187" t="str" cm="1">
        <f t="array" ref="AB166">_xlfn.IFS(AB165="","",COUNTIF(休み,AB165)&gt;0,"休",OR(WEEKDAY(AB165)=1,WEEKDAY(AB165)=7),TEXT(AB165,"aaa"),COUNTIF(祝日,AB165)&gt;0,"祝",TRUE,TEXT(AB165,"aaa"))</f>
        <v/>
      </c>
      <c r="AC166" s="187" t="str" cm="1">
        <f t="array" ref="AC166">_xlfn.IFS(AC165="","",COUNTIF(休み,AC165)&gt;0,"休",OR(WEEKDAY(AC165)=1,WEEKDAY(AC165)=7),TEXT(AC165,"aaa"),COUNTIF(祝日,AC165)&gt;0,"祝",TRUE,TEXT(AC165,"aaa"))</f>
        <v/>
      </c>
      <c r="AD166" s="187" t="str" cm="1">
        <f t="array" ref="AD166">_xlfn.IFS(AD165="","",COUNTIF(休み,AD165)&gt;0,"休",OR(WEEKDAY(AD165)=1,WEEKDAY(AD165)=7),TEXT(AD165,"aaa"),COUNTIF(祝日,AD165)&gt;0,"祝",TRUE,TEXT(AD165,"aaa"))</f>
        <v/>
      </c>
      <c r="AE166" s="187" t="str" cm="1">
        <f t="array" ref="AE166">_xlfn.IFS(AE165="","",COUNTIF(休み,AE165)&gt;0,"休",OR(WEEKDAY(AE165)=1,WEEKDAY(AE165)=7),TEXT(AE165,"aaa"),COUNTIF(祝日,AE165)&gt;0,"祝",TRUE,TEXT(AE165,"aaa"))</f>
        <v/>
      </c>
      <c r="AF166" s="187" t="str" cm="1">
        <f t="array" ref="AF166">_xlfn.IFS(AF165="","",COUNTIF(休み,AF165)&gt;0,"休",OR(WEEKDAY(AF165)=1,WEEKDAY(AF165)=7),TEXT(AF165,"aaa"),COUNTIF(祝日,AF165)&gt;0,"祝",TRUE,TEXT(AF165,"aaa"))</f>
        <v/>
      </c>
      <c r="AG166" s="187" t="str" cm="1">
        <f t="array" ref="AG166">_xlfn.IFS(AG165="","",COUNTIF(休み,AG165)&gt;0,"休",OR(WEEKDAY(AG165)=1,WEEKDAY(AG165)=7),TEXT(AG165,"aaa"),COUNTIF(祝日,AG165)&gt;0,"祝",TRUE,TEXT(AG165,"aaa"))</f>
        <v/>
      </c>
      <c r="AH166" s="709"/>
      <c r="AI166" s="710"/>
      <c r="AJ166" s="710"/>
      <c r="AK166" s="711"/>
      <c r="AL166" s="695"/>
      <c r="AM166" s="697"/>
      <c r="AN166" s="700"/>
      <c r="AO166" s="700"/>
      <c r="AP166" s="713"/>
      <c r="AQ166" s="300"/>
      <c r="AR166" s="300"/>
      <c r="AS166" s="300"/>
      <c r="AT166" s="300"/>
      <c r="AU166" s="300"/>
      <c r="AV166" s="300"/>
      <c r="AW166" s="300"/>
      <c r="AX166" s="300"/>
      <c r="AY166" s="300"/>
      <c r="AZ166" s="300"/>
      <c r="BA166" s="300"/>
      <c r="BB166" s="300"/>
      <c r="BC166" s="300"/>
      <c r="BD166" s="300"/>
      <c r="BE166" s="300"/>
      <c r="BF166" s="300"/>
      <c r="BG166" s="300"/>
      <c r="BH166" s="300"/>
      <c r="BI166" s="300"/>
      <c r="BJ166" s="300"/>
      <c r="BK166" s="300"/>
      <c r="BL166" s="300"/>
      <c r="BM166" s="300"/>
      <c r="BN166" s="300"/>
      <c r="BO166" s="300"/>
      <c r="BP166" s="300"/>
      <c r="BQ166" s="188"/>
    </row>
    <row r="167" spans="2:69" s="192" customFormat="1" ht="60" customHeight="1">
      <c r="B167" s="271" t="str">
        <f>IF(C164="","","行事")</f>
        <v/>
      </c>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90"/>
      <c r="AH167" s="709"/>
      <c r="AI167" s="710"/>
      <c r="AJ167" s="710"/>
      <c r="AK167" s="711"/>
      <c r="AL167" s="695"/>
      <c r="AM167" s="698"/>
      <c r="AN167" s="701"/>
      <c r="AO167" s="701"/>
      <c r="AP167" s="714"/>
      <c r="AQ167" s="300"/>
      <c r="AR167" s="300"/>
      <c r="AS167" s="300"/>
      <c r="AT167" s="300"/>
      <c r="AU167" s="300"/>
      <c r="AV167" s="300"/>
      <c r="AW167" s="300"/>
      <c r="AX167" s="300"/>
      <c r="AY167" s="300"/>
      <c r="AZ167" s="300"/>
      <c r="BA167" s="300"/>
      <c r="BB167" s="300"/>
      <c r="BC167" s="300"/>
      <c r="BD167" s="300"/>
      <c r="BE167" s="300"/>
      <c r="BF167" s="300"/>
      <c r="BG167" s="300"/>
      <c r="BH167" s="300"/>
      <c r="BI167" s="300"/>
      <c r="BJ167" s="300"/>
      <c r="BK167" s="300"/>
      <c r="BL167" s="300"/>
      <c r="BM167" s="300"/>
      <c r="BN167" s="300"/>
      <c r="BO167" s="300"/>
      <c r="BP167" s="300"/>
      <c r="BQ167" s="191"/>
    </row>
    <row r="168" spans="2:69" s="195" customFormat="1" ht="15" customHeight="1">
      <c r="B168" s="184" t="str">
        <f>IF(C164="","","計画")</f>
        <v/>
      </c>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84" t="str">
        <f>IF(C164="","",COUNTIF(C168:AG168,"○"))</f>
        <v/>
      </c>
      <c r="AI168" s="193" t="str">
        <f>IF(C164="","",31-COUNTIF(C166:AG166,"")-COUNTIF(C166:AG166,"休")-COUNTIF(C168:AH168,"/"))</f>
        <v/>
      </c>
      <c r="AJ168" s="194" t="str">
        <f>IF(C164="","",IFERROR(AH168/AI168,""))</f>
        <v/>
      </c>
      <c r="AK168" s="295" t="str" cm="1">
        <f t="array" ref="AK168">_xlfn.IFS(OR(C164="",AI168=0),"",
      COUNTIFS(C166:AG166,"日",C168:AG168,"")+COUNTIFS(C166:AG166,"日",C168:AG168,"○")+COUNTIFS(C166:AG166,"土",C168:AG168,"")+COUNTIFS(C166:AG166,"土",C168:AG168,"○")&lt;=COUNTIF(C168:AG168,"○"),"○",
        AH168/AI168&gt;=2/7,"○",
         TRUE,"NG")</f>
        <v/>
      </c>
      <c r="AM168" s="184" t="str">
        <f>IF(C164="","",AM161+AH168)</f>
        <v/>
      </c>
      <c r="AN168" s="193" t="str">
        <f>IF(C164="","",AN161+AI168)</f>
        <v/>
      </c>
      <c r="AO168" s="194" t="str">
        <f>IFERROR(AM168/AN168,"")</f>
        <v/>
      </c>
      <c r="AP168" s="301" t="str">
        <f>IF(C164="","",IF(C171="",IF(AM168/AN168&gt;=2/7,"OK","NG"),"-"))</f>
        <v/>
      </c>
      <c r="AQ168" s="297"/>
      <c r="AR168" s="297"/>
      <c r="AS168" s="297"/>
      <c r="AT168" s="297"/>
      <c r="AU168" s="297"/>
      <c r="AV168" s="297"/>
      <c r="AW168" s="297"/>
      <c r="AX168" s="297"/>
      <c r="AY168" s="297"/>
      <c r="AZ168" s="297"/>
      <c r="BA168" s="297"/>
      <c r="BB168" s="297"/>
      <c r="BC168" s="297"/>
      <c r="BD168" s="297"/>
      <c r="BE168" s="297"/>
      <c r="BF168" s="297"/>
      <c r="BG168" s="297"/>
      <c r="BH168" s="297"/>
      <c r="BI168" s="297"/>
      <c r="BJ168" s="297"/>
      <c r="BK168" s="297"/>
      <c r="BL168" s="297"/>
      <c r="BM168" s="297"/>
      <c r="BN168" s="297"/>
      <c r="BO168" s="297"/>
      <c r="BP168" s="297"/>
      <c r="BQ168" s="196"/>
    </row>
    <row r="169" spans="2:69" s="195" customFormat="1" ht="15" customHeight="1" thickBot="1">
      <c r="B169" s="197" t="str">
        <f>IF(C164="","","実施")</f>
        <v/>
      </c>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98"/>
      <c r="Y169" s="198"/>
      <c r="Z169" s="198"/>
      <c r="AA169" s="198"/>
      <c r="AB169" s="198"/>
      <c r="AC169" s="198"/>
      <c r="AD169" s="198"/>
      <c r="AE169" s="198"/>
      <c r="AF169" s="198"/>
      <c r="AG169" s="198"/>
      <c r="AH169" s="197" t="str">
        <f>IF(C164="","",COUNTIF(C169:AG169,"●"))</f>
        <v/>
      </c>
      <c r="AI169" s="198" t="str">
        <f>IF(C164="","",31-COUNTIF(C166:AG166,"")-COUNTIF(C166:AG166,"休")-COUNTIF(C169:AH169,"/"))</f>
        <v/>
      </c>
      <c r="AJ169" s="199" t="str">
        <f>IF(C164="","",IFERROR(AH169/AI169,""))</f>
        <v/>
      </c>
      <c r="AK169" s="298" t="str" cm="1">
        <f t="array" ref="AK169">_xlfn.IFS(OR(C164="",AI169=0),"",
      COUNTIFS(C166:AG166,"日",C169:AG169,"")+COUNTIFS(C166:AG166,"日",C169:AG169,"●")+COUNTIFS(C166:AG166,"土",C169:AG169,"")+COUNTIFS(C166:AG166,"土",C169:AG169,"●")&lt;=COUNTIF(C169:AG169,"●"),"○",
        AH169/AI169&gt;=2/7,"○",
         TRUE,"NG")</f>
        <v/>
      </c>
      <c r="AM169" s="197" t="str">
        <f>IF(C164="","",AM162+AH169)</f>
        <v/>
      </c>
      <c r="AN169" s="198" t="str">
        <f>IF(C164="","",AN162+AI169)</f>
        <v/>
      </c>
      <c r="AO169" s="199" t="str">
        <f>IFERROR(AM169/AN169,"")</f>
        <v/>
      </c>
      <c r="AP169" s="302" t="str">
        <f>IF(C164="","",IF(C171="",IF(AM169/AN169&gt;=2/7,"OK","NG"),"-"))</f>
        <v/>
      </c>
      <c r="AQ169" s="222"/>
      <c r="AR169" s="222"/>
      <c r="AS169" s="222"/>
      <c r="AT169" s="222"/>
      <c r="AU169" s="222"/>
      <c r="AV169" s="222"/>
      <c r="AW169" s="222"/>
      <c r="AX169" s="222"/>
      <c r="AY169" s="222"/>
      <c r="AZ169" s="222"/>
      <c r="BA169" s="222"/>
      <c r="BB169" s="222"/>
      <c r="BC169" s="222"/>
      <c r="BD169" s="222"/>
      <c r="BE169" s="222"/>
      <c r="BF169" s="222"/>
      <c r="BG169" s="222"/>
      <c r="BH169" s="222"/>
      <c r="BI169" s="222"/>
      <c r="BJ169" s="222"/>
      <c r="BK169" s="222"/>
      <c r="BL169" s="222"/>
      <c r="BM169" s="222"/>
      <c r="BN169" s="222"/>
      <c r="BO169" s="222"/>
      <c r="BP169" s="222"/>
      <c r="BQ169" s="188"/>
    </row>
    <row r="170" spans="2:69" ht="18" customHeight="1" thickBot="1">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195"/>
      <c r="BP170" s="195"/>
      <c r="BQ170" s="200"/>
    </row>
    <row r="171" spans="2:69" ht="16.899999999999999" customHeight="1">
      <c r="B171" s="183" t="str">
        <f>IF(C171="","","月")</f>
        <v/>
      </c>
      <c r="C171" s="689" t="str">
        <f>IFERROR(IF(EOMONTH(C164,0)+1&gt;$L$5,"",EOMONTH(C164,0)+1),"")</f>
        <v/>
      </c>
      <c r="D171" s="690"/>
      <c r="E171" s="690"/>
      <c r="F171" s="690"/>
      <c r="G171" s="690"/>
      <c r="H171" s="690"/>
      <c r="I171" s="690"/>
      <c r="J171" s="690"/>
      <c r="K171" s="690"/>
      <c r="L171" s="690"/>
      <c r="M171" s="690"/>
      <c r="N171" s="690"/>
      <c r="O171" s="690"/>
      <c r="P171" s="690"/>
      <c r="Q171" s="690"/>
      <c r="R171" s="690"/>
      <c r="S171" s="690"/>
      <c r="T171" s="690"/>
      <c r="U171" s="690"/>
      <c r="V171" s="690"/>
      <c r="W171" s="690"/>
      <c r="X171" s="690"/>
      <c r="Y171" s="690"/>
      <c r="Z171" s="690"/>
      <c r="AA171" s="690"/>
      <c r="AB171" s="690"/>
      <c r="AC171" s="690"/>
      <c r="AD171" s="690"/>
      <c r="AE171" s="690"/>
      <c r="AF171" s="690"/>
      <c r="AG171" s="690"/>
      <c r="AH171" s="691" t="str">
        <f>IF(C171="","","月単位")</f>
        <v/>
      </c>
      <c r="AI171" s="692"/>
      <c r="AJ171" s="692"/>
      <c r="AK171" s="693"/>
      <c r="AL171" s="694"/>
      <c r="AM171" s="706" t="str">
        <f>IF(C171="","","累計")</f>
        <v/>
      </c>
      <c r="AN171" s="707"/>
      <c r="AO171" s="707"/>
      <c r="AP171" s="708"/>
      <c r="AQ171" s="293"/>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c r="BM171" s="293"/>
      <c r="BN171" s="293"/>
      <c r="BO171" s="293"/>
      <c r="BP171" s="293"/>
    </row>
    <row r="172" spans="2:69" ht="15" customHeight="1">
      <c r="B172" s="184" t="str">
        <f>IF(C171="","","日")</f>
        <v/>
      </c>
      <c r="C172" s="185" t="str" cm="1">
        <f t="array" ref="C172">_xlfn.IFS($C171="","",
  $C171+COLUMN(C172)-COLUMN($B172)-1&gt;$L$5,"",
   $C171+COLUMN(C172)-COLUMN($B172)-1&gt;=EOMONTH($C171,0)+1,"",
    TRUE,$C171+COLUMN(C172)-COLUMN($B172)-1)</f>
        <v/>
      </c>
      <c r="D172" s="185" t="str" cm="1">
        <f t="array" ref="D172">_xlfn.IFS($C171="","",
  $C171+COLUMN(D172)-COLUMN($B172)-1&gt;$L$5,"",
   $C171+COLUMN(D172)-COLUMN($B172)-1&gt;=EOMONTH($C171,0)+1,"",
    TRUE,$C171+COLUMN(D172)-COLUMN($B172)-1)</f>
        <v/>
      </c>
      <c r="E172" s="185" t="str" cm="1">
        <f t="array" ref="E172">_xlfn.IFS($C171="","",
  $C171+COLUMN(E172)-COLUMN($B172)-1&gt;$L$5,"",
   $C171+COLUMN(E172)-COLUMN($B172)-1&gt;=EOMONTH($C171,0)+1,"",
    TRUE,$C171+COLUMN(E172)-COLUMN($B172)-1)</f>
        <v/>
      </c>
      <c r="F172" s="185" t="str" cm="1">
        <f t="array" ref="F172">_xlfn.IFS($C171="","",
  $C171+COLUMN(F172)-COLUMN($B172)-1&gt;$L$5,"",
   $C171+COLUMN(F172)-COLUMN($B172)-1&gt;=EOMONTH($C171,0)+1,"",
    TRUE,$C171+COLUMN(F172)-COLUMN($B172)-1)</f>
        <v/>
      </c>
      <c r="G172" s="185" t="str" cm="1">
        <f t="array" ref="G172">_xlfn.IFS($C171="","",
  $C171+COLUMN(G172)-COLUMN($B172)-1&gt;$L$5,"",
   $C171+COLUMN(G172)-COLUMN($B172)-1&gt;=EOMONTH($C171,0)+1,"",
    TRUE,$C171+COLUMN(G172)-COLUMN($B172)-1)</f>
        <v/>
      </c>
      <c r="H172" s="185" t="str" cm="1">
        <f t="array" ref="H172">_xlfn.IFS($C171="","",
  $C171+COLUMN(H172)-COLUMN($B172)-1&gt;$L$5,"",
   $C171+COLUMN(H172)-COLUMN($B172)-1&gt;=EOMONTH($C171,0)+1,"",
    TRUE,$C171+COLUMN(H172)-COLUMN($B172)-1)</f>
        <v/>
      </c>
      <c r="I172" s="185" t="str" cm="1">
        <f t="array" ref="I172">_xlfn.IFS($C171="","",
  $C171+COLUMN(I172)-COLUMN($B172)-1&gt;$L$5,"",
   $C171+COLUMN(I172)-COLUMN($B172)-1&gt;=EOMONTH($C171,0)+1,"",
    TRUE,$C171+COLUMN(I172)-COLUMN($B172)-1)</f>
        <v/>
      </c>
      <c r="J172" s="185" t="str" cm="1">
        <f t="array" ref="J172">_xlfn.IFS($C171="","",
  $C171+COLUMN(J172)-COLUMN($B172)-1&gt;$L$5,"",
   $C171+COLUMN(J172)-COLUMN($B172)-1&gt;=EOMONTH($C171,0)+1,"",
    TRUE,$C171+COLUMN(J172)-COLUMN($B172)-1)</f>
        <v/>
      </c>
      <c r="K172" s="185" t="str" cm="1">
        <f t="array" ref="K172">_xlfn.IFS($C171="","",
  $C171+COLUMN(K172)-COLUMN($B172)-1&gt;$L$5,"",
   $C171+COLUMN(K172)-COLUMN($B172)-1&gt;=EOMONTH($C171,0)+1,"",
    TRUE,$C171+COLUMN(K172)-COLUMN($B172)-1)</f>
        <v/>
      </c>
      <c r="L172" s="185" t="str" cm="1">
        <f t="array" ref="L172">_xlfn.IFS($C171="","",
  $C171+COLUMN(L172)-COLUMN($B172)-1&gt;$L$5,"",
   $C171+COLUMN(L172)-COLUMN($B172)-1&gt;=EOMONTH($C171,0)+1,"",
    TRUE,$C171+COLUMN(L172)-COLUMN($B172)-1)</f>
        <v/>
      </c>
      <c r="M172" s="185" t="str" cm="1">
        <f t="array" ref="M172">_xlfn.IFS($C171="","",
  $C171+COLUMN(M172)-COLUMN($B172)-1&gt;$L$5,"",
   $C171+COLUMN(M172)-COLUMN($B172)-1&gt;=EOMONTH($C171,0)+1,"",
    TRUE,$C171+COLUMN(M172)-COLUMN($B172)-1)</f>
        <v/>
      </c>
      <c r="N172" s="185" t="str" cm="1">
        <f t="array" ref="N172">_xlfn.IFS($C171="","",
  $C171+COLUMN(N172)-COLUMN($B172)-1&gt;$L$5,"",
   $C171+COLUMN(N172)-COLUMN($B172)-1&gt;=EOMONTH($C171,0)+1,"",
    TRUE,$C171+COLUMN(N172)-COLUMN($B172)-1)</f>
        <v/>
      </c>
      <c r="O172" s="185" t="str" cm="1">
        <f t="array" ref="O172">_xlfn.IFS($C171="","",
  $C171+COLUMN(O172)-COLUMN($B172)-1&gt;$L$5,"",
   $C171+COLUMN(O172)-COLUMN($B172)-1&gt;=EOMONTH($C171,0)+1,"",
    TRUE,$C171+COLUMN(O172)-COLUMN($B172)-1)</f>
        <v/>
      </c>
      <c r="P172" s="185" t="str" cm="1">
        <f t="array" ref="P172">_xlfn.IFS($C171="","",
  $C171+COLUMN(P172)-COLUMN($B172)-1&gt;$L$5,"",
   $C171+COLUMN(P172)-COLUMN($B172)-1&gt;=EOMONTH($C171,0)+1,"",
    TRUE,$C171+COLUMN(P172)-COLUMN($B172)-1)</f>
        <v/>
      </c>
      <c r="Q172" s="185" t="str" cm="1">
        <f t="array" ref="Q172">_xlfn.IFS($C171="","",
  $C171+COLUMN(Q172)-COLUMN($B172)-1&gt;$L$5,"",
   $C171+COLUMN(Q172)-COLUMN($B172)-1&gt;=EOMONTH($C171,0)+1,"",
    TRUE,$C171+COLUMN(Q172)-COLUMN($B172)-1)</f>
        <v/>
      </c>
      <c r="R172" s="185" t="str" cm="1">
        <f t="array" ref="R172">_xlfn.IFS($C171="","",
  $C171+COLUMN(R172)-COLUMN($B172)-1&gt;$L$5,"",
   $C171+COLUMN(R172)-COLUMN($B172)-1&gt;=EOMONTH($C171,0)+1,"",
    TRUE,$C171+COLUMN(R172)-COLUMN($B172)-1)</f>
        <v/>
      </c>
      <c r="S172" s="185" t="str" cm="1">
        <f t="array" ref="S172">_xlfn.IFS($C171="","",
  $C171+COLUMN(S172)-COLUMN($B172)-1&gt;$L$5,"",
   $C171+COLUMN(S172)-COLUMN($B172)-1&gt;=EOMONTH($C171,0)+1,"",
    TRUE,$C171+COLUMN(S172)-COLUMN($B172)-1)</f>
        <v/>
      </c>
      <c r="T172" s="185" t="str" cm="1">
        <f t="array" ref="T172">_xlfn.IFS($C171="","",
  $C171+COLUMN(T172)-COLUMN($B172)-1&gt;$L$5,"",
   $C171+COLUMN(T172)-COLUMN($B172)-1&gt;=EOMONTH($C171,0)+1,"",
    TRUE,$C171+COLUMN(T172)-COLUMN($B172)-1)</f>
        <v/>
      </c>
      <c r="U172" s="185" t="str" cm="1">
        <f t="array" ref="U172">_xlfn.IFS($C171="","",
  $C171+COLUMN(U172)-COLUMN($B172)-1&gt;$L$5,"",
   $C171+COLUMN(U172)-COLUMN($B172)-1&gt;=EOMONTH($C171,0)+1,"",
    TRUE,$C171+COLUMN(U172)-COLUMN($B172)-1)</f>
        <v/>
      </c>
      <c r="V172" s="185" t="str" cm="1">
        <f t="array" ref="V172">_xlfn.IFS($C171="","",
  $C171+COLUMN(V172)-COLUMN($B172)-1&gt;$L$5,"",
   $C171+COLUMN(V172)-COLUMN($B172)-1&gt;=EOMONTH($C171,0)+1,"",
    TRUE,$C171+COLUMN(V172)-COLUMN($B172)-1)</f>
        <v/>
      </c>
      <c r="W172" s="185" t="str" cm="1">
        <f t="array" ref="W172">_xlfn.IFS($C171="","",
  $C171+COLUMN(W172)-COLUMN($B172)-1&gt;$L$5,"",
   $C171+COLUMN(W172)-COLUMN($B172)-1&gt;=EOMONTH($C171,0)+1,"",
    TRUE,$C171+COLUMN(W172)-COLUMN($B172)-1)</f>
        <v/>
      </c>
      <c r="X172" s="185" t="str" cm="1">
        <f t="array" ref="X172">_xlfn.IFS($C171="","",
  $C171+COLUMN(X172)-COLUMN($B172)-1&gt;$L$5,"",
   $C171+COLUMN(X172)-COLUMN($B172)-1&gt;=EOMONTH($C171,0)+1,"",
    TRUE,$C171+COLUMN(X172)-COLUMN($B172)-1)</f>
        <v/>
      </c>
      <c r="Y172" s="185" t="str" cm="1">
        <f t="array" ref="Y172">_xlfn.IFS($C171="","",
  $C171+COLUMN(Y172)-COLUMN($B172)-1&gt;$L$5,"",
   $C171+COLUMN(Y172)-COLUMN($B172)-1&gt;=EOMONTH($C171,0)+1,"",
    TRUE,$C171+COLUMN(Y172)-COLUMN($B172)-1)</f>
        <v/>
      </c>
      <c r="Z172" s="185" t="str" cm="1">
        <f t="array" ref="Z172">_xlfn.IFS($C171="","",
  $C171+COLUMN(Z172)-COLUMN($B172)-1&gt;$L$5,"",
   $C171+COLUMN(Z172)-COLUMN($B172)-1&gt;=EOMONTH($C171,0)+1,"",
    TRUE,$C171+COLUMN(Z172)-COLUMN($B172)-1)</f>
        <v/>
      </c>
      <c r="AA172" s="185" t="str" cm="1">
        <f t="array" ref="AA172">_xlfn.IFS($C171="","",
  $C171+COLUMN(AA172)-COLUMN($B172)-1&gt;$L$5,"",
   $C171+COLUMN(AA172)-COLUMN($B172)-1&gt;=EOMONTH($C171,0)+1,"",
    TRUE,$C171+COLUMN(AA172)-COLUMN($B172)-1)</f>
        <v/>
      </c>
      <c r="AB172" s="185" t="str" cm="1">
        <f t="array" ref="AB172">_xlfn.IFS($C171="","",
  $C171+COLUMN(AB172)-COLUMN($B172)-1&gt;$L$5,"",
   $C171+COLUMN(AB172)-COLUMN($B172)-1&gt;=EOMONTH($C171,0)+1,"",
    TRUE,$C171+COLUMN(AB172)-COLUMN($B172)-1)</f>
        <v/>
      </c>
      <c r="AC172" s="185" t="str" cm="1">
        <f t="array" ref="AC172">_xlfn.IFS($C171="","",
  $C171+COLUMN(AC172)-COLUMN($B172)-1&gt;$L$5,"",
   $C171+COLUMN(AC172)-COLUMN($B172)-1&gt;=EOMONTH($C171,0)+1,"",
    TRUE,$C171+COLUMN(AC172)-COLUMN($B172)-1)</f>
        <v/>
      </c>
      <c r="AD172" s="185" t="str" cm="1">
        <f t="array" ref="AD172">_xlfn.IFS($C171="","",
  $C171+COLUMN(AD172)-COLUMN($B172)-1&gt;$L$5,"",
   $C171+COLUMN(AD172)-COLUMN($B172)-1&gt;=EOMONTH($C171,0)+1,"",
    TRUE,$C171+COLUMN(AD172)-COLUMN($B172)-1)</f>
        <v/>
      </c>
      <c r="AE172" s="185" t="str" cm="1">
        <f t="array" ref="AE172">_xlfn.IFS($C171="","",
  $C171+COLUMN(AE172)-COLUMN($B172)-1&gt;$L$5,"",
   $C171+COLUMN(AE172)-COLUMN($B172)-1&gt;=EOMONTH($C171,0)+1,"",
    TRUE,$C171+COLUMN(AE172)-COLUMN($B172)-1)</f>
        <v/>
      </c>
      <c r="AF172" s="185" t="str" cm="1">
        <f t="array" ref="AF172">_xlfn.IFS($C171="","",
  $C171+COLUMN(AF172)-COLUMN($B172)-1&gt;$L$5,"",
   $C171+COLUMN(AF172)-COLUMN($B172)-1&gt;=EOMONTH($C171,0)+1,"",
    TRUE,$C171+COLUMN(AF172)-COLUMN($B172)-1)</f>
        <v/>
      </c>
      <c r="AG172" s="186" t="str" cm="1">
        <f t="array" ref="AG172">_xlfn.IFS($C171="","",
  $C171+COLUMN(AG172)-COLUMN($B172)-1&gt;$L$5,"",
   $C171+COLUMN(AG172)-COLUMN($B172)-1&gt;=EOMONTH($C171,0)+1,"",
    TRUE,$C171+COLUMN(AG172)-COLUMN($B172)-1)</f>
        <v/>
      </c>
      <c r="AH172" s="709" t="str">
        <f>IF(C171="","","閉所日数計")</f>
        <v/>
      </c>
      <c r="AI172" s="710" t="str">
        <f>IF(C171="","","対象日数計")</f>
        <v/>
      </c>
      <c r="AJ172" s="710" t="str">
        <f>IF(C171="","","現場閉所率")</f>
        <v/>
      </c>
      <c r="AK172" s="711" t="str">
        <f>IF(C171="","","達成状況")</f>
        <v/>
      </c>
      <c r="AL172" s="695"/>
      <c r="AM172" s="696" t="str">
        <f>IF(C171="","","閉所日数計")</f>
        <v/>
      </c>
      <c r="AN172" s="699" t="str">
        <f>IF(C171="","","対象日数計")</f>
        <v/>
      </c>
      <c r="AO172" s="699" t="str">
        <f>IF(C171="","","現場閉所率")</f>
        <v/>
      </c>
      <c r="AP172" s="712" t="str" cm="1">
        <f t="array" ref="AP172">_xlfn.IFS(C171="","",C178="","達成状況",TRUE,"-")</f>
        <v/>
      </c>
      <c r="AQ172" s="300"/>
      <c r="AR172" s="300"/>
      <c r="AS172" s="300"/>
      <c r="AT172" s="300"/>
      <c r="AU172" s="300"/>
      <c r="AV172" s="300"/>
      <c r="AW172" s="300"/>
      <c r="AX172" s="300"/>
      <c r="AY172" s="300"/>
      <c r="AZ172" s="300"/>
      <c r="BA172" s="300"/>
      <c r="BB172" s="300"/>
      <c r="BC172" s="300"/>
      <c r="BD172" s="300"/>
      <c r="BE172" s="300"/>
      <c r="BF172" s="300"/>
      <c r="BG172" s="300"/>
      <c r="BH172" s="300"/>
      <c r="BI172" s="300"/>
      <c r="BJ172" s="300"/>
      <c r="BK172" s="300"/>
      <c r="BL172" s="300"/>
      <c r="BM172" s="300"/>
      <c r="BN172" s="300"/>
      <c r="BO172" s="300"/>
      <c r="BP172" s="300"/>
    </row>
    <row r="173" spans="2:69" ht="15" customHeight="1">
      <c r="B173" s="184" t="str">
        <f>IF(C171="","","曜日")</f>
        <v/>
      </c>
      <c r="C173" s="187" t="str" cm="1">
        <f t="array" ref="C173">_xlfn.IFS(C172="","",COUNTIF(休み,C172)&gt;0,"休",OR(WEEKDAY(C172)=1,WEEKDAY(C172)=7),TEXT(C172,"aaa"),COUNTIF(祝日,C172)&gt;0,"祝",TRUE,TEXT(C172,"aaa"))</f>
        <v/>
      </c>
      <c r="D173" s="187" t="str" cm="1">
        <f t="array" ref="D173">_xlfn.IFS(D172="","",COUNTIF(休み,D172)&gt;0,"休",OR(WEEKDAY(D172)=1,WEEKDAY(D172)=7),TEXT(D172,"aaa"),COUNTIF(祝日,D172)&gt;0,"祝",TRUE,TEXT(D172,"aaa"))</f>
        <v/>
      </c>
      <c r="E173" s="187" t="str" cm="1">
        <f t="array" ref="E173">_xlfn.IFS(E172="","",COUNTIF(休み,E172)&gt;0,"休",OR(WEEKDAY(E172)=1,WEEKDAY(E172)=7),TEXT(E172,"aaa"),COUNTIF(祝日,E172)&gt;0,"祝",TRUE,TEXT(E172,"aaa"))</f>
        <v/>
      </c>
      <c r="F173" s="187" t="str" cm="1">
        <f t="array" ref="F173">_xlfn.IFS(F172="","",COUNTIF(休み,F172)&gt;0,"休",OR(WEEKDAY(F172)=1,WEEKDAY(F172)=7),TEXT(F172,"aaa"),COUNTIF(祝日,F172)&gt;0,"祝",TRUE,TEXT(F172,"aaa"))</f>
        <v/>
      </c>
      <c r="G173" s="187" t="str" cm="1">
        <f t="array" ref="G173">_xlfn.IFS(G172="","",COUNTIF(休み,G172)&gt;0,"休",OR(WEEKDAY(G172)=1,WEEKDAY(G172)=7),TEXT(G172,"aaa"),COUNTIF(祝日,G172)&gt;0,"祝",TRUE,TEXT(G172,"aaa"))</f>
        <v/>
      </c>
      <c r="H173" s="187" t="str" cm="1">
        <f t="array" ref="H173">_xlfn.IFS(H172="","",COUNTIF(休み,H172)&gt;0,"休",OR(WEEKDAY(H172)=1,WEEKDAY(H172)=7),TEXT(H172,"aaa"),COUNTIF(祝日,H172)&gt;0,"祝",TRUE,TEXT(H172,"aaa"))</f>
        <v/>
      </c>
      <c r="I173" s="187" t="str" cm="1">
        <f t="array" ref="I173">_xlfn.IFS(I172="","",COUNTIF(休み,I172)&gt;0,"休",OR(WEEKDAY(I172)=1,WEEKDAY(I172)=7),TEXT(I172,"aaa"),COUNTIF(祝日,I172)&gt;0,"祝",TRUE,TEXT(I172,"aaa"))</f>
        <v/>
      </c>
      <c r="J173" s="187" t="str" cm="1">
        <f t="array" ref="J173">_xlfn.IFS(J172="","",COUNTIF(休み,J172)&gt;0,"休",OR(WEEKDAY(J172)=1,WEEKDAY(J172)=7),TEXT(J172,"aaa"),COUNTIF(祝日,J172)&gt;0,"祝",TRUE,TEXT(J172,"aaa"))</f>
        <v/>
      </c>
      <c r="K173" s="187" t="str" cm="1">
        <f t="array" ref="K173">_xlfn.IFS(K172="","",COUNTIF(休み,K172)&gt;0,"休",OR(WEEKDAY(K172)=1,WEEKDAY(K172)=7),TEXT(K172,"aaa"),COUNTIF(祝日,K172)&gt;0,"祝",TRUE,TEXT(K172,"aaa"))</f>
        <v/>
      </c>
      <c r="L173" s="187" t="str" cm="1">
        <f t="array" ref="L173">_xlfn.IFS(L172="","",COUNTIF(休み,L172)&gt;0,"休",OR(WEEKDAY(L172)=1,WEEKDAY(L172)=7),TEXT(L172,"aaa"),COUNTIF(祝日,L172)&gt;0,"祝",TRUE,TEXT(L172,"aaa"))</f>
        <v/>
      </c>
      <c r="M173" s="187" t="str" cm="1">
        <f t="array" ref="M173">_xlfn.IFS(M172="","",COUNTIF(休み,M172)&gt;0,"休",OR(WEEKDAY(M172)=1,WEEKDAY(M172)=7),TEXT(M172,"aaa"),COUNTIF(祝日,M172)&gt;0,"祝",TRUE,TEXT(M172,"aaa"))</f>
        <v/>
      </c>
      <c r="N173" s="187" t="str" cm="1">
        <f t="array" ref="N173">_xlfn.IFS(N172="","",COUNTIF(休み,N172)&gt;0,"休",OR(WEEKDAY(N172)=1,WEEKDAY(N172)=7),TEXT(N172,"aaa"),COUNTIF(祝日,N172)&gt;0,"祝",TRUE,TEXT(N172,"aaa"))</f>
        <v/>
      </c>
      <c r="O173" s="187" t="str" cm="1">
        <f t="array" ref="O173">_xlfn.IFS(O172="","",COUNTIF(休み,O172)&gt;0,"休",OR(WEEKDAY(O172)=1,WEEKDAY(O172)=7),TEXT(O172,"aaa"),COUNTIF(祝日,O172)&gt;0,"祝",TRUE,TEXT(O172,"aaa"))</f>
        <v/>
      </c>
      <c r="P173" s="187" t="str" cm="1">
        <f t="array" ref="P173">_xlfn.IFS(P172="","",COUNTIF(休み,P172)&gt;0,"休",OR(WEEKDAY(P172)=1,WEEKDAY(P172)=7),TEXT(P172,"aaa"),COUNTIF(祝日,P172)&gt;0,"祝",TRUE,TEXT(P172,"aaa"))</f>
        <v/>
      </c>
      <c r="Q173" s="187" t="str" cm="1">
        <f t="array" ref="Q173">_xlfn.IFS(Q172="","",COUNTIF(休み,Q172)&gt;0,"休",OR(WEEKDAY(Q172)=1,WEEKDAY(Q172)=7),TEXT(Q172,"aaa"),COUNTIF(祝日,Q172)&gt;0,"祝",TRUE,TEXT(Q172,"aaa"))</f>
        <v/>
      </c>
      <c r="R173" s="187" t="str" cm="1">
        <f t="array" ref="R173">_xlfn.IFS(R172="","",COUNTIF(休み,R172)&gt;0,"休",OR(WEEKDAY(R172)=1,WEEKDAY(R172)=7),TEXT(R172,"aaa"),COUNTIF(祝日,R172)&gt;0,"祝",TRUE,TEXT(R172,"aaa"))</f>
        <v/>
      </c>
      <c r="S173" s="187" t="str" cm="1">
        <f t="array" ref="S173">_xlfn.IFS(S172="","",COUNTIF(休み,S172)&gt;0,"休",OR(WEEKDAY(S172)=1,WEEKDAY(S172)=7),TEXT(S172,"aaa"),COUNTIF(祝日,S172)&gt;0,"祝",TRUE,TEXT(S172,"aaa"))</f>
        <v/>
      </c>
      <c r="T173" s="187" t="str" cm="1">
        <f t="array" ref="T173">_xlfn.IFS(T172="","",COUNTIF(休み,T172)&gt;0,"休",OR(WEEKDAY(T172)=1,WEEKDAY(T172)=7),TEXT(T172,"aaa"),COUNTIF(祝日,T172)&gt;0,"祝",TRUE,TEXT(T172,"aaa"))</f>
        <v/>
      </c>
      <c r="U173" s="187" t="str" cm="1">
        <f t="array" ref="U173">_xlfn.IFS(U172="","",COUNTIF(休み,U172)&gt;0,"休",OR(WEEKDAY(U172)=1,WEEKDAY(U172)=7),TEXT(U172,"aaa"),COUNTIF(祝日,U172)&gt;0,"祝",TRUE,TEXT(U172,"aaa"))</f>
        <v/>
      </c>
      <c r="V173" s="187" t="str" cm="1">
        <f t="array" ref="V173">_xlfn.IFS(V172="","",COUNTIF(休み,V172)&gt;0,"休",OR(WEEKDAY(V172)=1,WEEKDAY(V172)=7),TEXT(V172,"aaa"),COUNTIF(祝日,V172)&gt;0,"祝",TRUE,TEXT(V172,"aaa"))</f>
        <v/>
      </c>
      <c r="W173" s="187" t="str" cm="1">
        <f t="array" ref="W173">_xlfn.IFS(W172="","",COUNTIF(休み,W172)&gt;0,"休",OR(WEEKDAY(W172)=1,WEEKDAY(W172)=7),TEXT(W172,"aaa"),COUNTIF(祝日,W172)&gt;0,"祝",TRUE,TEXT(W172,"aaa"))</f>
        <v/>
      </c>
      <c r="X173" s="187" t="str" cm="1">
        <f t="array" ref="X173">_xlfn.IFS(X172="","",COUNTIF(休み,X172)&gt;0,"休",OR(WEEKDAY(X172)=1,WEEKDAY(X172)=7),TEXT(X172,"aaa"),COUNTIF(祝日,X172)&gt;0,"祝",TRUE,TEXT(X172,"aaa"))</f>
        <v/>
      </c>
      <c r="Y173" s="187" t="str" cm="1">
        <f t="array" ref="Y173">_xlfn.IFS(Y172="","",COUNTIF(休み,Y172)&gt;0,"休",OR(WEEKDAY(Y172)=1,WEEKDAY(Y172)=7),TEXT(Y172,"aaa"),COUNTIF(祝日,Y172)&gt;0,"祝",TRUE,TEXT(Y172,"aaa"))</f>
        <v/>
      </c>
      <c r="Z173" s="187" t="str" cm="1">
        <f t="array" ref="Z173">_xlfn.IFS(Z172="","",COUNTIF(休み,Z172)&gt;0,"休",OR(WEEKDAY(Z172)=1,WEEKDAY(Z172)=7),TEXT(Z172,"aaa"),COUNTIF(祝日,Z172)&gt;0,"祝",TRUE,TEXT(Z172,"aaa"))</f>
        <v/>
      </c>
      <c r="AA173" s="187" t="str" cm="1">
        <f t="array" ref="AA173">_xlfn.IFS(AA172="","",COUNTIF(休み,AA172)&gt;0,"休",OR(WEEKDAY(AA172)=1,WEEKDAY(AA172)=7),TEXT(AA172,"aaa"),COUNTIF(祝日,AA172)&gt;0,"祝",TRUE,TEXT(AA172,"aaa"))</f>
        <v/>
      </c>
      <c r="AB173" s="187" t="str" cm="1">
        <f t="array" ref="AB173">_xlfn.IFS(AB172="","",COUNTIF(休み,AB172)&gt;0,"休",OR(WEEKDAY(AB172)=1,WEEKDAY(AB172)=7),TEXT(AB172,"aaa"),COUNTIF(祝日,AB172)&gt;0,"祝",TRUE,TEXT(AB172,"aaa"))</f>
        <v/>
      </c>
      <c r="AC173" s="187" t="str" cm="1">
        <f t="array" ref="AC173">_xlfn.IFS(AC172="","",COUNTIF(休み,AC172)&gt;0,"休",OR(WEEKDAY(AC172)=1,WEEKDAY(AC172)=7),TEXT(AC172,"aaa"),COUNTIF(祝日,AC172)&gt;0,"祝",TRUE,TEXT(AC172,"aaa"))</f>
        <v/>
      </c>
      <c r="AD173" s="187" t="str" cm="1">
        <f t="array" ref="AD173">_xlfn.IFS(AD172="","",COUNTIF(休み,AD172)&gt;0,"休",OR(WEEKDAY(AD172)=1,WEEKDAY(AD172)=7),TEXT(AD172,"aaa"),COUNTIF(祝日,AD172)&gt;0,"祝",TRUE,TEXT(AD172,"aaa"))</f>
        <v/>
      </c>
      <c r="AE173" s="187" t="str" cm="1">
        <f t="array" ref="AE173">_xlfn.IFS(AE172="","",COUNTIF(休み,AE172)&gt;0,"休",OR(WEEKDAY(AE172)=1,WEEKDAY(AE172)=7),TEXT(AE172,"aaa"),COUNTIF(祝日,AE172)&gt;0,"祝",TRUE,TEXT(AE172,"aaa"))</f>
        <v/>
      </c>
      <c r="AF173" s="187" t="str" cm="1">
        <f t="array" ref="AF173">_xlfn.IFS(AF172="","",COUNTIF(休み,AF172)&gt;0,"休",OR(WEEKDAY(AF172)=1,WEEKDAY(AF172)=7),TEXT(AF172,"aaa"),COUNTIF(祝日,AF172)&gt;0,"祝",TRUE,TEXT(AF172,"aaa"))</f>
        <v/>
      </c>
      <c r="AG173" s="187" t="str" cm="1">
        <f t="array" ref="AG173">_xlfn.IFS(AG172="","",COUNTIF(休み,AG172)&gt;0,"休",OR(WEEKDAY(AG172)=1,WEEKDAY(AG172)=7),TEXT(AG172,"aaa"),COUNTIF(祝日,AG172)&gt;0,"祝",TRUE,TEXT(AG172,"aaa"))</f>
        <v/>
      </c>
      <c r="AH173" s="709"/>
      <c r="AI173" s="710"/>
      <c r="AJ173" s="710"/>
      <c r="AK173" s="711"/>
      <c r="AL173" s="695"/>
      <c r="AM173" s="697"/>
      <c r="AN173" s="700"/>
      <c r="AO173" s="700"/>
      <c r="AP173" s="713"/>
      <c r="AQ173" s="300"/>
      <c r="AR173" s="300"/>
      <c r="AS173" s="300"/>
      <c r="AT173" s="300"/>
      <c r="AU173" s="300"/>
      <c r="AV173" s="300"/>
      <c r="AW173" s="300"/>
      <c r="AX173" s="300"/>
      <c r="AY173" s="300"/>
      <c r="AZ173" s="300"/>
      <c r="BA173" s="300"/>
      <c r="BB173" s="300"/>
      <c r="BC173" s="300"/>
      <c r="BD173" s="300"/>
      <c r="BE173" s="300"/>
      <c r="BF173" s="300"/>
      <c r="BG173" s="300"/>
      <c r="BH173" s="300"/>
      <c r="BI173" s="300"/>
      <c r="BJ173" s="300"/>
      <c r="BK173" s="300"/>
      <c r="BL173" s="300"/>
      <c r="BM173" s="300"/>
      <c r="BN173" s="300"/>
      <c r="BO173" s="300"/>
      <c r="BP173" s="300"/>
      <c r="BQ173" s="188"/>
    </row>
    <row r="174" spans="2:69" s="192" customFormat="1" ht="60" customHeight="1">
      <c r="B174" s="271" t="str">
        <f>IF(C171="","","行事")</f>
        <v/>
      </c>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90"/>
      <c r="AH174" s="709"/>
      <c r="AI174" s="710"/>
      <c r="AJ174" s="710"/>
      <c r="AK174" s="711"/>
      <c r="AL174" s="695"/>
      <c r="AM174" s="698"/>
      <c r="AN174" s="701"/>
      <c r="AO174" s="701"/>
      <c r="AP174" s="714"/>
      <c r="AQ174" s="300"/>
      <c r="AR174" s="300"/>
      <c r="AS174" s="300"/>
      <c r="AT174" s="300"/>
      <c r="AU174" s="300"/>
      <c r="AV174" s="300"/>
      <c r="AW174" s="300"/>
      <c r="AX174" s="300"/>
      <c r="AY174" s="300"/>
      <c r="AZ174" s="300"/>
      <c r="BA174" s="300"/>
      <c r="BB174" s="300"/>
      <c r="BC174" s="300"/>
      <c r="BD174" s="300"/>
      <c r="BE174" s="300"/>
      <c r="BF174" s="300"/>
      <c r="BG174" s="300"/>
      <c r="BH174" s="300"/>
      <c r="BI174" s="300"/>
      <c r="BJ174" s="300"/>
      <c r="BK174" s="300"/>
      <c r="BL174" s="300"/>
      <c r="BM174" s="300"/>
      <c r="BN174" s="300"/>
      <c r="BO174" s="300"/>
      <c r="BP174" s="300"/>
      <c r="BQ174" s="191"/>
    </row>
    <row r="175" spans="2:69" s="195" customFormat="1" ht="15" customHeight="1">
      <c r="B175" s="184" t="str">
        <f>IF(C171="","","計画")</f>
        <v/>
      </c>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c r="AA175" s="193"/>
      <c r="AB175" s="193"/>
      <c r="AC175" s="193"/>
      <c r="AD175" s="193"/>
      <c r="AE175" s="193"/>
      <c r="AF175" s="193"/>
      <c r="AG175" s="193"/>
      <c r="AH175" s="184" t="str">
        <f>IF(C171="","",COUNTIF(C175:AG175,"○"))</f>
        <v/>
      </c>
      <c r="AI175" s="193" t="str">
        <f>IF(C171="","",31-COUNTIF(C173:AG173,"")-COUNTIF(C173:AG173,"休")-COUNTIF(C175:AH175,"/"))</f>
        <v/>
      </c>
      <c r="AJ175" s="194" t="str">
        <f>IF(C171="","",IFERROR(AH175/AI175,""))</f>
        <v/>
      </c>
      <c r="AK175" s="295" t="str" cm="1">
        <f t="array" ref="AK175">_xlfn.IFS(OR(C171="",AI175=0),"",
      COUNTIFS(C173:AG173,"日",C175:AG175,"")+COUNTIFS(C173:AG173,"日",C175:AG175,"○")+COUNTIFS(C173:AG173,"土",C175:AG175,"")+COUNTIFS(C173:AG173,"土",C175:AG175,"○")&lt;=COUNTIF(C175:AG175,"○"),"○",
        AH175/AI175&gt;=2/7,"○",
         TRUE,"NG")</f>
        <v/>
      </c>
      <c r="AM175" s="184" t="str">
        <f>IF(C171="","",AM168+AH175)</f>
        <v/>
      </c>
      <c r="AN175" s="193" t="str">
        <f>IF(C171="","",AN168+AI175)</f>
        <v/>
      </c>
      <c r="AO175" s="194" t="str">
        <f>IFERROR(AM175/AN175,"")</f>
        <v/>
      </c>
      <c r="AP175" s="301" t="str">
        <f>IF(C171="","",IF(C178="",IF(AM175/AN175&gt;=2/7,"OK","NG"),"-"))</f>
        <v/>
      </c>
      <c r="AQ175" s="297"/>
      <c r="AR175" s="297"/>
      <c r="AS175" s="297"/>
      <c r="AT175" s="297"/>
      <c r="AU175" s="297"/>
      <c r="AV175" s="297"/>
      <c r="AW175" s="297"/>
      <c r="AX175" s="297"/>
      <c r="AY175" s="297"/>
      <c r="AZ175" s="297"/>
      <c r="BA175" s="297"/>
      <c r="BB175" s="297"/>
      <c r="BC175" s="297"/>
      <c r="BD175" s="297"/>
      <c r="BE175" s="297"/>
      <c r="BF175" s="297"/>
      <c r="BG175" s="297"/>
      <c r="BH175" s="297"/>
      <c r="BI175" s="297"/>
      <c r="BJ175" s="297"/>
      <c r="BK175" s="297"/>
      <c r="BL175" s="297"/>
      <c r="BM175" s="297"/>
      <c r="BN175" s="297"/>
      <c r="BO175" s="297"/>
      <c r="BP175" s="297"/>
      <c r="BQ175" s="196"/>
    </row>
    <row r="176" spans="2:69" s="195" customFormat="1" ht="15" customHeight="1" thickBot="1">
      <c r="B176" s="197" t="str">
        <f>IF(C171="","","実施")</f>
        <v/>
      </c>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c r="AA176" s="198"/>
      <c r="AB176" s="198"/>
      <c r="AC176" s="198"/>
      <c r="AD176" s="198"/>
      <c r="AE176" s="198"/>
      <c r="AF176" s="198"/>
      <c r="AG176" s="198"/>
      <c r="AH176" s="197" t="str">
        <f>IF(C171="","",COUNTIF(C176:AG176,"●"))</f>
        <v/>
      </c>
      <c r="AI176" s="198" t="str">
        <f>IF(C171="","",31-COUNTIF(C173:AG173,"")-COUNTIF(C173:AG173,"休")-COUNTIF(C176:AH176,"/"))</f>
        <v/>
      </c>
      <c r="AJ176" s="199" t="str">
        <f>IF(C171="","",IFERROR(AH176/AI176,""))</f>
        <v/>
      </c>
      <c r="AK176" s="298" t="str" cm="1">
        <f t="array" ref="AK176">_xlfn.IFS(OR(C171="",AI176=0),"",
      COUNTIFS(C173:AG173,"日",C176:AG176,"")+COUNTIFS(C173:AG173,"日",C176:AG176,"●")+COUNTIFS(C173:AG173,"土",C176:AG176,"")+COUNTIFS(C173:AG173,"土",C176:AG176,"●")&lt;=COUNTIF(C176:AG176,"●"),"○",
        AH176/AI176&gt;=2/7,"○",
         TRUE,"NG")</f>
        <v/>
      </c>
      <c r="AM176" s="197" t="str">
        <f>IF(C171="","",AM169+AH176)</f>
        <v/>
      </c>
      <c r="AN176" s="198" t="str">
        <f>IF(C171="","",AN169+AI176)</f>
        <v/>
      </c>
      <c r="AO176" s="199" t="str">
        <f>IFERROR(AM176/AN176,"")</f>
        <v/>
      </c>
      <c r="AP176" s="302" t="str">
        <f>IF(C171="","",IF(C178="",IF(AM176/AN176&gt;=2/7,"OK","NG"),"-"))</f>
        <v/>
      </c>
      <c r="AQ176" s="222"/>
      <c r="AR176" s="222"/>
      <c r="AS176" s="222"/>
      <c r="AT176" s="222"/>
      <c r="AU176" s="222"/>
      <c r="AV176" s="222"/>
      <c r="AW176" s="222"/>
      <c r="AX176" s="222"/>
      <c r="AY176" s="222"/>
      <c r="AZ176" s="222"/>
      <c r="BA176" s="222"/>
      <c r="BB176" s="222"/>
      <c r="BC176" s="222"/>
      <c r="BD176" s="222"/>
      <c r="BE176" s="222"/>
      <c r="BF176" s="222"/>
      <c r="BG176" s="222"/>
      <c r="BH176" s="222"/>
      <c r="BI176" s="222"/>
      <c r="BJ176" s="222"/>
      <c r="BK176" s="222"/>
      <c r="BL176" s="222"/>
      <c r="BM176" s="222"/>
      <c r="BN176" s="222"/>
      <c r="BO176" s="222"/>
      <c r="BP176" s="222"/>
      <c r="BQ176" s="188"/>
    </row>
    <row r="177" spans="2:69" ht="18" customHeight="1" thickBot="1">
      <c r="AP177" s="195"/>
      <c r="AQ177" s="195"/>
      <c r="AR177" s="195"/>
      <c r="AS177" s="195"/>
      <c r="AT177" s="195"/>
      <c r="AU177" s="195"/>
      <c r="AV177" s="195"/>
      <c r="AW177" s="195"/>
      <c r="AX177" s="195"/>
      <c r="AY177" s="195"/>
      <c r="AZ177" s="195"/>
      <c r="BA177" s="195"/>
      <c r="BB177" s="195"/>
      <c r="BC177" s="195"/>
      <c r="BD177" s="195"/>
      <c r="BE177" s="195"/>
      <c r="BF177" s="195"/>
      <c r="BG177" s="195"/>
      <c r="BH177" s="195"/>
      <c r="BI177" s="195"/>
      <c r="BJ177" s="195"/>
      <c r="BK177" s="195"/>
      <c r="BL177" s="195"/>
      <c r="BM177" s="195"/>
      <c r="BN177" s="195"/>
      <c r="BO177" s="195"/>
      <c r="BP177" s="195"/>
      <c r="BQ177" s="200"/>
    </row>
    <row r="178" spans="2:69" ht="16.899999999999999" customHeight="1">
      <c r="B178" s="183" t="str">
        <f>IF(C178="","","月")</f>
        <v/>
      </c>
      <c r="C178" s="689" t="str">
        <f>IFERROR(IF(EOMONTH(C171,0)+1&gt;$L$5,"",EOMONTH(C171,0)+1),"")</f>
        <v/>
      </c>
      <c r="D178" s="690"/>
      <c r="E178" s="690"/>
      <c r="F178" s="690"/>
      <c r="G178" s="690"/>
      <c r="H178" s="690"/>
      <c r="I178" s="690"/>
      <c r="J178" s="690"/>
      <c r="K178" s="690"/>
      <c r="L178" s="690"/>
      <c r="M178" s="690"/>
      <c r="N178" s="690"/>
      <c r="O178" s="690"/>
      <c r="P178" s="690"/>
      <c r="Q178" s="690"/>
      <c r="R178" s="690"/>
      <c r="S178" s="690"/>
      <c r="T178" s="690"/>
      <c r="U178" s="690"/>
      <c r="V178" s="690"/>
      <c r="W178" s="690"/>
      <c r="X178" s="690"/>
      <c r="Y178" s="690"/>
      <c r="Z178" s="690"/>
      <c r="AA178" s="690"/>
      <c r="AB178" s="690"/>
      <c r="AC178" s="690"/>
      <c r="AD178" s="690"/>
      <c r="AE178" s="690"/>
      <c r="AF178" s="690"/>
      <c r="AG178" s="690"/>
      <c r="AH178" s="691" t="str">
        <f>IF(C178="","","月単位")</f>
        <v/>
      </c>
      <c r="AI178" s="692"/>
      <c r="AJ178" s="692"/>
      <c r="AK178" s="693"/>
      <c r="AL178" s="694"/>
      <c r="AM178" s="706" t="str">
        <f>IF(C178="","","累計")</f>
        <v/>
      </c>
      <c r="AN178" s="707"/>
      <c r="AO178" s="707"/>
      <c r="AP178" s="708"/>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c r="BN178" s="293"/>
      <c r="BO178" s="293"/>
      <c r="BP178" s="293"/>
    </row>
    <row r="179" spans="2:69" ht="15" customHeight="1">
      <c r="B179" s="184" t="str">
        <f>IF(C178="","","日")</f>
        <v/>
      </c>
      <c r="C179" s="185" t="str" cm="1">
        <f t="array" ref="C179">_xlfn.IFS($C178="","",
  $C178+COLUMN(C179)-COLUMN($B179)-1&gt;$L$5,"",
   $C178+COLUMN(C179)-COLUMN($B179)-1&gt;=EOMONTH($C178,0)+1,"",
    TRUE,$C178+COLUMN(C179)-COLUMN($B179)-1)</f>
        <v/>
      </c>
      <c r="D179" s="185" t="str" cm="1">
        <f t="array" ref="D179">_xlfn.IFS($C178="","",
  $C178+COLUMN(D179)-COLUMN($B179)-1&gt;$L$5,"",
   $C178+COLUMN(D179)-COLUMN($B179)-1&gt;=EOMONTH($C178,0)+1,"",
    TRUE,$C178+COLUMN(D179)-COLUMN($B179)-1)</f>
        <v/>
      </c>
      <c r="E179" s="185" t="str" cm="1">
        <f t="array" ref="E179">_xlfn.IFS($C178="","",
  $C178+COLUMN(E179)-COLUMN($B179)-1&gt;$L$5,"",
   $C178+COLUMN(E179)-COLUMN($B179)-1&gt;=EOMONTH($C178,0)+1,"",
    TRUE,$C178+COLUMN(E179)-COLUMN($B179)-1)</f>
        <v/>
      </c>
      <c r="F179" s="185" t="str" cm="1">
        <f t="array" ref="F179">_xlfn.IFS($C178="","",
  $C178+COLUMN(F179)-COLUMN($B179)-1&gt;$L$5,"",
   $C178+COLUMN(F179)-COLUMN($B179)-1&gt;=EOMONTH($C178,0)+1,"",
    TRUE,$C178+COLUMN(F179)-COLUMN($B179)-1)</f>
        <v/>
      </c>
      <c r="G179" s="185" t="str" cm="1">
        <f t="array" ref="G179">_xlfn.IFS($C178="","",
  $C178+COLUMN(G179)-COLUMN($B179)-1&gt;$L$5,"",
   $C178+COLUMN(G179)-COLUMN($B179)-1&gt;=EOMONTH($C178,0)+1,"",
    TRUE,$C178+COLUMN(G179)-COLUMN($B179)-1)</f>
        <v/>
      </c>
      <c r="H179" s="185" t="str" cm="1">
        <f t="array" ref="H179">_xlfn.IFS($C178="","",
  $C178+COLUMN(H179)-COLUMN($B179)-1&gt;$L$5,"",
   $C178+COLUMN(H179)-COLUMN($B179)-1&gt;=EOMONTH($C178,0)+1,"",
    TRUE,$C178+COLUMN(H179)-COLUMN($B179)-1)</f>
        <v/>
      </c>
      <c r="I179" s="185" t="str" cm="1">
        <f t="array" ref="I179">_xlfn.IFS($C178="","",
  $C178+COLUMN(I179)-COLUMN($B179)-1&gt;$L$5,"",
   $C178+COLUMN(I179)-COLUMN($B179)-1&gt;=EOMONTH($C178,0)+1,"",
    TRUE,$C178+COLUMN(I179)-COLUMN($B179)-1)</f>
        <v/>
      </c>
      <c r="J179" s="185" t="str" cm="1">
        <f t="array" ref="J179">_xlfn.IFS($C178="","",
  $C178+COLUMN(J179)-COLUMN($B179)-1&gt;$L$5,"",
   $C178+COLUMN(J179)-COLUMN($B179)-1&gt;=EOMONTH($C178,0)+1,"",
    TRUE,$C178+COLUMN(J179)-COLUMN($B179)-1)</f>
        <v/>
      </c>
      <c r="K179" s="185" t="str" cm="1">
        <f t="array" ref="K179">_xlfn.IFS($C178="","",
  $C178+COLUMN(K179)-COLUMN($B179)-1&gt;$L$5,"",
   $C178+COLUMN(K179)-COLUMN($B179)-1&gt;=EOMONTH($C178,0)+1,"",
    TRUE,$C178+COLUMN(K179)-COLUMN($B179)-1)</f>
        <v/>
      </c>
      <c r="L179" s="185" t="str" cm="1">
        <f t="array" ref="L179">_xlfn.IFS($C178="","",
  $C178+COLUMN(L179)-COLUMN($B179)-1&gt;$L$5,"",
   $C178+COLUMN(L179)-COLUMN($B179)-1&gt;=EOMONTH($C178,0)+1,"",
    TRUE,$C178+COLUMN(L179)-COLUMN($B179)-1)</f>
        <v/>
      </c>
      <c r="M179" s="185" t="str" cm="1">
        <f t="array" ref="M179">_xlfn.IFS($C178="","",
  $C178+COLUMN(M179)-COLUMN($B179)-1&gt;$L$5,"",
   $C178+COLUMN(M179)-COLUMN($B179)-1&gt;=EOMONTH($C178,0)+1,"",
    TRUE,$C178+COLUMN(M179)-COLUMN($B179)-1)</f>
        <v/>
      </c>
      <c r="N179" s="185" t="str" cm="1">
        <f t="array" ref="N179">_xlfn.IFS($C178="","",
  $C178+COLUMN(N179)-COLUMN($B179)-1&gt;$L$5,"",
   $C178+COLUMN(N179)-COLUMN($B179)-1&gt;=EOMONTH($C178,0)+1,"",
    TRUE,$C178+COLUMN(N179)-COLUMN($B179)-1)</f>
        <v/>
      </c>
      <c r="O179" s="185" t="str" cm="1">
        <f t="array" ref="O179">_xlfn.IFS($C178="","",
  $C178+COLUMN(O179)-COLUMN($B179)-1&gt;$L$5,"",
   $C178+COLUMN(O179)-COLUMN($B179)-1&gt;=EOMONTH($C178,0)+1,"",
    TRUE,$C178+COLUMN(O179)-COLUMN($B179)-1)</f>
        <v/>
      </c>
      <c r="P179" s="185" t="str" cm="1">
        <f t="array" ref="P179">_xlfn.IFS($C178="","",
  $C178+COLUMN(P179)-COLUMN($B179)-1&gt;$L$5,"",
   $C178+COLUMN(P179)-COLUMN($B179)-1&gt;=EOMONTH($C178,0)+1,"",
    TRUE,$C178+COLUMN(P179)-COLUMN($B179)-1)</f>
        <v/>
      </c>
      <c r="Q179" s="185" t="str" cm="1">
        <f t="array" ref="Q179">_xlfn.IFS($C178="","",
  $C178+COLUMN(Q179)-COLUMN($B179)-1&gt;$L$5,"",
   $C178+COLUMN(Q179)-COLUMN($B179)-1&gt;=EOMONTH($C178,0)+1,"",
    TRUE,$C178+COLUMN(Q179)-COLUMN($B179)-1)</f>
        <v/>
      </c>
      <c r="R179" s="185" t="str" cm="1">
        <f t="array" ref="R179">_xlfn.IFS($C178="","",
  $C178+COLUMN(R179)-COLUMN($B179)-1&gt;$L$5,"",
   $C178+COLUMN(R179)-COLUMN($B179)-1&gt;=EOMONTH($C178,0)+1,"",
    TRUE,$C178+COLUMN(R179)-COLUMN($B179)-1)</f>
        <v/>
      </c>
      <c r="S179" s="185" t="str" cm="1">
        <f t="array" ref="S179">_xlfn.IFS($C178="","",
  $C178+COLUMN(S179)-COLUMN($B179)-1&gt;$L$5,"",
   $C178+COLUMN(S179)-COLUMN($B179)-1&gt;=EOMONTH($C178,0)+1,"",
    TRUE,$C178+COLUMN(S179)-COLUMN($B179)-1)</f>
        <v/>
      </c>
      <c r="T179" s="185" t="str" cm="1">
        <f t="array" ref="T179">_xlfn.IFS($C178="","",
  $C178+COLUMN(T179)-COLUMN($B179)-1&gt;$L$5,"",
   $C178+COLUMN(T179)-COLUMN($B179)-1&gt;=EOMONTH($C178,0)+1,"",
    TRUE,$C178+COLUMN(T179)-COLUMN($B179)-1)</f>
        <v/>
      </c>
      <c r="U179" s="185" t="str" cm="1">
        <f t="array" ref="U179">_xlfn.IFS($C178="","",
  $C178+COLUMN(U179)-COLUMN($B179)-1&gt;$L$5,"",
   $C178+COLUMN(U179)-COLUMN($B179)-1&gt;=EOMONTH($C178,0)+1,"",
    TRUE,$C178+COLUMN(U179)-COLUMN($B179)-1)</f>
        <v/>
      </c>
      <c r="V179" s="185" t="str" cm="1">
        <f t="array" ref="V179">_xlfn.IFS($C178="","",
  $C178+COLUMN(V179)-COLUMN($B179)-1&gt;$L$5,"",
   $C178+COLUMN(V179)-COLUMN($B179)-1&gt;=EOMONTH($C178,0)+1,"",
    TRUE,$C178+COLUMN(V179)-COLUMN($B179)-1)</f>
        <v/>
      </c>
      <c r="W179" s="185" t="str" cm="1">
        <f t="array" ref="W179">_xlfn.IFS($C178="","",
  $C178+COLUMN(W179)-COLUMN($B179)-1&gt;$L$5,"",
   $C178+COLUMN(W179)-COLUMN($B179)-1&gt;=EOMONTH($C178,0)+1,"",
    TRUE,$C178+COLUMN(W179)-COLUMN($B179)-1)</f>
        <v/>
      </c>
      <c r="X179" s="185" t="str" cm="1">
        <f t="array" ref="X179">_xlfn.IFS($C178="","",
  $C178+COLUMN(X179)-COLUMN($B179)-1&gt;$L$5,"",
   $C178+COLUMN(X179)-COLUMN($B179)-1&gt;=EOMONTH($C178,0)+1,"",
    TRUE,$C178+COLUMN(X179)-COLUMN($B179)-1)</f>
        <v/>
      </c>
      <c r="Y179" s="185" t="str" cm="1">
        <f t="array" ref="Y179">_xlfn.IFS($C178="","",
  $C178+COLUMN(Y179)-COLUMN($B179)-1&gt;$L$5,"",
   $C178+COLUMN(Y179)-COLUMN($B179)-1&gt;=EOMONTH($C178,0)+1,"",
    TRUE,$C178+COLUMN(Y179)-COLUMN($B179)-1)</f>
        <v/>
      </c>
      <c r="Z179" s="185" t="str" cm="1">
        <f t="array" ref="Z179">_xlfn.IFS($C178="","",
  $C178+COLUMN(Z179)-COLUMN($B179)-1&gt;$L$5,"",
   $C178+COLUMN(Z179)-COLUMN($B179)-1&gt;=EOMONTH($C178,0)+1,"",
    TRUE,$C178+COLUMN(Z179)-COLUMN($B179)-1)</f>
        <v/>
      </c>
      <c r="AA179" s="185" t="str" cm="1">
        <f t="array" ref="AA179">_xlfn.IFS($C178="","",
  $C178+COLUMN(AA179)-COLUMN($B179)-1&gt;$L$5,"",
   $C178+COLUMN(AA179)-COLUMN($B179)-1&gt;=EOMONTH($C178,0)+1,"",
    TRUE,$C178+COLUMN(AA179)-COLUMN($B179)-1)</f>
        <v/>
      </c>
      <c r="AB179" s="185" t="str" cm="1">
        <f t="array" ref="AB179">_xlfn.IFS($C178="","",
  $C178+COLUMN(AB179)-COLUMN($B179)-1&gt;$L$5,"",
   $C178+COLUMN(AB179)-COLUMN($B179)-1&gt;=EOMONTH($C178,0)+1,"",
    TRUE,$C178+COLUMN(AB179)-COLUMN($B179)-1)</f>
        <v/>
      </c>
      <c r="AC179" s="185" t="str" cm="1">
        <f t="array" ref="AC179">_xlfn.IFS($C178="","",
  $C178+COLUMN(AC179)-COLUMN($B179)-1&gt;$L$5,"",
   $C178+COLUMN(AC179)-COLUMN($B179)-1&gt;=EOMONTH($C178,0)+1,"",
    TRUE,$C178+COLUMN(AC179)-COLUMN($B179)-1)</f>
        <v/>
      </c>
      <c r="AD179" s="185" t="str" cm="1">
        <f t="array" ref="AD179">_xlfn.IFS($C178="","",
  $C178+COLUMN(AD179)-COLUMN($B179)-1&gt;$L$5,"",
   $C178+COLUMN(AD179)-COLUMN($B179)-1&gt;=EOMONTH($C178,0)+1,"",
    TRUE,$C178+COLUMN(AD179)-COLUMN($B179)-1)</f>
        <v/>
      </c>
      <c r="AE179" s="185" t="str" cm="1">
        <f t="array" ref="AE179">_xlfn.IFS($C178="","",
  $C178+COLUMN(AE179)-COLUMN($B179)-1&gt;$L$5,"",
   $C178+COLUMN(AE179)-COLUMN($B179)-1&gt;=EOMONTH($C178,0)+1,"",
    TRUE,$C178+COLUMN(AE179)-COLUMN($B179)-1)</f>
        <v/>
      </c>
      <c r="AF179" s="185" t="str" cm="1">
        <f t="array" ref="AF179">_xlfn.IFS($C178="","",
  $C178+COLUMN(AF179)-COLUMN($B179)-1&gt;$L$5,"",
   $C178+COLUMN(AF179)-COLUMN($B179)-1&gt;=EOMONTH($C178,0)+1,"",
    TRUE,$C178+COLUMN(AF179)-COLUMN($B179)-1)</f>
        <v/>
      </c>
      <c r="AG179" s="186" t="str" cm="1">
        <f t="array" ref="AG179">_xlfn.IFS($C178="","",
  $C178+COLUMN(AG179)-COLUMN($B179)-1&gt;$L$5,"",
   $C178+COLUMN(AG179)-COLUMN($B179)-1&gt;=EOMONTH($C178,0)+1,"",
    TRUE,$C178+COLUMN(AG179)-COLUMN($B179)-1)</f>
        <v/>
      </c>
      <c r="AH179" s="709" t="str">
        <f>IF(C178="","","閉所日数計")</f>
        <v/>
      </c>
      <c r="AI179" s="710" t="str">
        <f>IF(C178="","","対象日数計")</f>
        <v/>
      </c>
      <c r="AJ179" s="710" t="str">
        <f>IF(C178="","","現場閉所率")</f>
        <v/>
      </c>
      <c r="AK179" s="711" t="str">
        <f>IF(C178="","","達成状況")</f>
        <v/>
      </c>
      <c r="AL179" s="695"/>
      <c r="AM179" s="696" t="str">
        <f>IF(C178="","","閉所日数計")</f>
        <v/>
      </c>
      <c r="AN179" s="699" t="str">
        <f>IF(C178="","","対象日数計")</f>
        <v/>
      </c>
      <c r="AO179" s="699" t="str">
        <f>IF(C178="","","現場閉所率")</f>
        <v/>
      </c>
      <c r="AP179" s="712" t="str" cm="1">
        <f t="array" ref="AP179">_xlfn.IFS(C178="","",C185="","達成状況",TRUE,"-")</f>
        <v/>
      </c>
      <c r="AQ179" s="300"/>
      <c r="AR179" s="300"/>
      <c r="AS179" s="300"/>
      <c r="AT179" s="300"/>
      <c r="AU179" s="300"/>
      <c r="AV179" s="300"/>
      <c r="AW179" s="300"/>
      <c r="AX179" s="300"/>
      <c r="AY179" s="300"/>
      <c r="AZ179" s="300"/>
      <c r="BA179" s="300"/>
      <c r="BB179" s="300"/>
      <c r="BC179" s="300"/>
      <c r="BD179" s="300"/>
      <c r="BE179" s="300"/>
      <c r="BF179" s="300"/>
      <c r="BG179" s="300"/>
      <c r="BH179" s="300"/>
      <c r="BI179" s="300"/>
      <c r="BJ179" s="300"/>
      <c r="BK179" s="300"/>
      <c r="BL179" s="300"/>
      <c r="BM179" s="300"/>
      <c r="BN179" s="300"/>
      <c r="BO179" s="300"/>
      <c r="BP179" s="300"/>
    </row>
    <row r="180" spans="2:69" ht="15" customHeight="1">
      <c r="B180" s="184" t="str">
        <f>IF(C178="","","曜日")</f>
        <v/>
      </c>
      <c r="C180" s="187" t="str" cm="1">
        <f t="array" ref="C180">_xlfn.IFS(C179="","",COUNTIF(休み,C179)&gt;0,"休",OR(WEEKDAY(C179)=1,WEEKDAY(C179)=7),TEXT(C179,"aaa"),COUNTIF(祝日,C179)&gt;0,"祝",TRUE,TEXT(C179,"aaa"))</f>
        <v/>
      </c>
      <c r="D180" s="187" t="str" cm="1">
        <f t="array" ref="D180">_xlfn.IFS(D179="","",COUNTIF(休み,D179)&gt;0,"休",OR(WEEKDAY(D179)=1,WEEKDAY(D179)=7),TEXT(D179,"aaa"),COUNTIF(祝日,D179)&gt;0,"祝",TRUE,TEXT(D179,"aaa"))</f>
        <v/>
      </c>
      <c r="E180" s="187" t="str" cm="1">
        <f t="array" ref="E180">_xlfn.IFS(E179="","",COUNTIF(休み,E179)&gt;0,"休",OR(WEEKDAY(E179)=1,WEEKDAY(E179)=7),TEXT(E179,"aaa"),COUNTIF(祝日,E179)&gt;0,"祝",TRUE,TEXT(E179,"aaa"))</f>
        <v/>
      </c>
      <c r="F180" s="187" t="str" cm="1">
        <f t="array" ref="F180">_xlfn.IFS(F179="","",COUNTIF(休み,F179)&gt;0,"休",OR(WEEKDAY(F179)=1,WEEKDAY(F179)=7),TEXT(F179,"aaa"),COUNTIF(祝日,F179)&gt;0,"祝",TRUE,TEXT(F179,"aaa"))</f>
        <v/>
      </c>
      <c r="G180" s="187" t="str" cm="1">
        <f t="array" ref="G180">_xlfn.IFS(G179="","",COUNTIF(休み,G179)&gt;0,"休",OR(WEEKDAY(G179)=1,WEEKDAY(G179)=7),TEXT(G179,"aaa"),COUNTIF(祝日,G179)&gt;0,"祝",TRUE,TEXT(G179,"aaa"))</f>
        <v/>
      </c>
      <c r="H180" s="187" t="str" cm="1">
        <f t="array" ref="H180">_xlfn.IFS(H179="","",COUNTIF(休み,H179)&gt;0,"休",OR(WEEKDAY(H179)=1,WEEKDAY(H179)=7),TEXT(H179,"aaa"),COUNTIF(祝日,H179)&gt;0,"祝",TRUE,TEXT(H179,"aaa"))</f>
        <v/>
      </c>
      <c r="I180" s="187" t="str" cm="1">
        <f t="array" ref="I180">_xlfn.IFS(I179="","",COUNTIF(休み,I179)&gt;0,"休",OR(WEEKDAY(I179)=1,WEEKDAY(I179)=7),TEXT(I179,"aaa"),COUNTIF(祝日,I179)&gt;0,"祝",TRUE,TEXT(I179,"aaa"))</f>
        <v/>
      </c>
      <c r="J180" s="187" t="str" cm="1">
        <f t="array" ref="J180">_xlfn.IFS(J179="","",COUNTIF(休み,J179)&gt;0,"休",OR(WEEKDAY(J179)=1,WEEKDAY(J179)=7),TEXT(J179,"aaa"),COUNTIF(祝日,J179)&gt;0,"祝",TRUE,TEXT(J179,"aaa"))</f>
        <v/>
      </c>
      <c r="K180" s="187" t="str" cm="1">
        <f t="array" ref="K180">_xlfn.IFS(K179="","",COUNTIF(休み,K179)&gt;0,"休",OR(WEEKDAY(K179)=1,WEEKDAY(K179)=7),TEXT(K179,"aaa"),COUNTIF(祝日,K179)&gt;0,"祝",TRUE,TEXT(K179,"aaa"))</f>
        <v/>
      </c>
      <c r="L180" s="187" t="str" cm="1">
        <f t="array" ref="L180">_xlfn.IFS(L179="","",COUNTIF(休み,L179)&gt;0,"休",OR(WEEKDAY(L179)=1,WEEKDAY(L179)=7),TEXT(L179,"aaa"),COUNTIF(祝日,L179)&gt;0,"祝",TRUE,TEXT(L179,"aaa"))</f>
        <v/>
      </c>
      <c r="M180" s="187" t="str" cm="1">
        <f t="array" ref="M180">_xlfn.IFS(M179="","",COUNTIF(休み,M179)&gt;0,"休",OR(WEEKDAY(M179)=1,WEEKDAY(M179)=7),TEXT(M179,"aaa"),COUNTIF(祝日,M179)&gt;0,"祝",TRUE,TEXT(M179,"aaa"))</f>
        <v/>
      </c>
      <c r="N180" s="187" t="str" cm="1">
        <f t="array" ref="N180">_xlfn.IFS(N179="","",COUNTIF(休み,N179)&gt;0,"休",OR(WEEKDAY(N179)=1,WEEKDAY(N179)=7),TEXT(N179,"aaa"),COUNTIF(祝日,N179)&gt;0,"祝",TRUE,TEXT(N179,"aaa"))</f>
        <v/>
      </c>
      <c r="O180" s="187" t="str" cm="1">
        <f t="array" ref="O180">_xlfn.IFS(O179="","",COUNTIF(休み,O179)&gt;0,"休",OR(WEEKDAY(O179)=1,WEEKDAY(O179)=7),TEXT(O179,"aaa"),COUNTIF(祝日,O179)&gt;0,"祝",TRUE,TEXT(O179,"aaa"))</f>
        <v/>
      </c>
      <c r="P180" s="187" t="str" cm="1">
        <f t="array" ref="P180">_xlfn.IFS(P179="","",COUNTIF(休み,P179)&gt;0,"休",OR(WEEKDAY(P179)=1,WEEKDAY(P179)=7),TEXT(P179,"aaa"),COUNTIF(祝日,P179)&gt;0,"祝",TRUE,TEXT(P179,"aaa"))</f>
        <v/>
      </c>
      <c r="Q180" s="187" t="str" cm="1">
        <f t="array" ref="Q180">_xlfn.IFS(Q179="","",COUNTIF(休み,Q179)&gt;0,"休",OR(WEEKDAY(Q179)=1,WEEKDAY(Q179)=7),TEXT(Q179,"aaa"),COUNTIF(祝日,Q179)&gt;0,"祝",TRUE,TEXT(Q179,"aaa"))</f>
        <v/>
      </c>
      <c r="R180" s="187" t="str" cm="1">
        <f t="array" ref="R180">_xlfn.IFS(R179="","",COUNTIF(休み,R179)&gt;0,"休",OR(WEEKDAY(R179)=1,WEEKDAY(R179)=7),TEXT(R179,"aaa"),COUNTIF(祝日,R179)&gt;0,"祝",TRUE,TEXT(R179,"aaa"))</f>
        <v/>
      </c>
      <c r="S180" s="187" t="str" cm="1">
        <f t="array" ref="S180">_xlfn.IFS(S179="","",COUNTIF(休み,S179)&gt;0,"休",OR(WEEKDAY(S179)=1,WEEKDAY(S179)=7),TEXT(S179,"aaa"),COUNTIF(祝日,S179)&gt;0,"祝",TRUE,TEXT(S179,"aaa"))</f>
        <v/>
      </c>
      <c r="T180" s="187" t="str" cm="1">
        <f t="array" ref="T180">_xlfn.IFS(T179="","",COUNTIF(休み,T179)&gt;0,"休",OR(WEEKDAY(T179)=1,WEEKDAY(T179)=7),TEXT(T179,"aaa"),COUNTIF(祝日,T179)&gt;0,"祝",TRUE,TEXT(T179,"aaa"))</f>
        <v/>
      </c>
      <c r="U180" s="187" t="str" cm="1">
        <f t="array" ref="U180">_xlfn.IFS(U179="","",COUNTIF(休み,U179)&gt;0,"休",OR(WEEKDAY(U179)=1,WEEKDAY(U179)=7),TEXT(U179,"aaa"),COUNTIF(祝日,U179)&gt;0,"祝",TRUE,TEXT(U179,"aaa"))</f>
        <v/>
      </c>
      <c r="V180" s="187" t="str" cm="1">
        <f t="array" ref="V180">_xlfn.IFS(V179="","",COUNTIF(休み,V179)&gt;0,"休",OR(WEEKDAY(V179)=1,WEEKDAY(V179)=7),TEXT(V179,"aaa"),COUNTIF(祝日,V179)&gt;0,"祝",TRUE,TEXT(V179,"aaa"))</f>
        <v/>
      </c>
      <c r="W180" s="187" t="str" cm="1">
        <f t="array" ref="W180">_xlfn.IFS(W179="","",COUNTIF(休み,W179)&gt;0,"休",OR(WEEKDAY(W179)=1,WEEKDAY(W179)=7),TEXT(W179,"aaa"),COUNTIF(祝日,W179)&gt;0,"祝",TRUE,TEXT(W179,"aaa"))</f>
        <v/>
      </c>
      <c r="X180" s="187" t="str" cm="1">
        <f t="array" ref="X180">_xlfn.IFS(X179="","",COUNTIF(休み,X179)&gt;0,"休",OR(WEEKDAY(X179)=1,WEEKDAY(X179)=7),TEXT(X179,"aaa"),COUNTIF(祝日,X179)&gt;0,"祝",TRUE,TEXT(X179,"aaa"))</f>
        <v/>
      </c>
      <c r="Y180" s="187" t="str" cm="1">
        <f t="array" ref="Y180">_xlfn.IFS(Y179="","",COUNTIF(休み,Y179)&gt;0,"休",OR(WEEKDAY(Y179)=1,WEEKDAY(Y179)=7),TEXT(Y179,"aaa"),COUNTIF(祝日,Y179)&gt;0,"祝",TRUE,TEXT(Y179,"aaa"))</f>
        <v/>
      </c>
      <c r="Z180" s="187" t="str" cm="1">
        <f t="array" ref="Z180">_xlfn.IFS(Z179="","",COUNTIF(休み,Z179)&gt;0,"休",OR(WEEKDAY(Z179)=1,WEEKDAY(Z179)=7),TEXT(Z179,"aaa"),COUNTIF(祝日,Z179)&gt;0,"祝",TRUE,TEXT(Z179,"aaa"))</f>
        <v/>
      </c>
      <c r="AA180" s="187" t="str" cm="1">
        <f t="array" ref="AA180">_xlfn.IFS(AA179="","",COUNTIF(休み,AA179)&gt;0,"休",OR(WEEKDAY(AA179)=1,WEEKDAY(AA179)=7),TEXT(AA179,"aaa"),COUNTIF(祝日,AA179)&gt;0,"祝",TRUE,TEXT(AA179,"aaa"))</f>
        <v/>
      </c>
      <c r="AB180" s="187" t="str" cm="1">
        <f t="array" ref="AB180">_xlfn.IFS(AB179="","",COUNTIF(休み,AB179)&gt;0,"休",OR(WEEKDAY(AB179)=1,WEEKDAY(AB179)=7),TEXT(AB179,"aaa"),COUNTIF(祝日,AB179)&gt;0,"祝",TRUE,TEXT(AB179,"aaa"))</f>
        <v/>
      </c>
      <c r="AC180" s="187" t="str" cm="1">
        <f t="array" ref="AC180">_xlfn.IFS(AC179="","",COUNTIF(休み,AC179)&gt;0,"休",OR(WEEKDAY(AC179)=1,WEEKDAY(AC179)=7),TEXT(AC179,"aaa"),COUNTIF(祝日,AC179)&gt;0,"祝",TRUE,TEXT(AC179,"aaa"))</f>
        <v/>
      </c>
      <c r="AD180" s="187" t="str" cm="1">
        <f t="array" ref="AD180">_xlfn.IFS(AD179="","",COUNTIF(休み,AD179)&gt;0,"休",OR(WEEKDAY(AD179)=1,WEEKDAY(AD179)=7),TEXT(AD179,"aaa"),COUNTIF(祝日,AD179)&gt;0,"祝",TRUE,TEXT(AD179,"aaa"))</f>
        <v/>
      </c>
      <c r="AE180" s="187" t="str" cm="1">
        <f t="array" ref="AE180">_xlfn.IFS(AE179="","",COUNTIF(休み,AE179)&gt;0,"休",OR(WEEKDAY(AE179)=1,WEEKDAY(AE179)=7),TEXT(AE179,"aaa"),COUNTIF(祝日,AE179)&gt;0,"祝",TRUE,TEXT(AE179,"aaa"))</f>
        <v/>
      </c>
      <c r="AF180" s="187" t="str" cm="1">
        <f t="array" ref="AF180">_xlfn.IFS(AF179="","",COUNTIF(休み,AF179)&gt;0,"休",OR(WEEKDAY(AF179)=1,WEEKDAY(AF179)=7),TEXT(AF179,"aaa"),COUNTIF(祝日,AF179)&gt;0,"祝",TRUE,TEXT(AF179,"aaa"))</f>
        <v/>
      </c>
      <c r="AG180" s="187" t="str" cm="1">
        <f t="array" ref="AG180">_xlfn.IFS(AG179="","",COUNTIF(休み,AG179)&gt;0,"休",OR(WEEKDAY(AG179)=1,WEEKDAY(AG179)=7),TEXT(AG179,"aaa"),COUNTIF(祝日,AG179)&gt;0,"祝",TRUE,TEXT(AG179,"aaa"))</f>
        <v/>
      </c>
      <c r="AH180" s="709"/>
      <c r="AI180" s="710"/>
      <c r="AJ180" s="710"/>
      <c r="AK180" s="711"/>
      <c r="AL180" s="695"/>
      <c r="AM180" s="697"/>
      <c r="AN180" s="700"/>
      <c r="AO180" s="700"/>
      <c r="AP180" s="713"/>
      <c r="AQ180" s="300"/>
      <c r="AR180" s="300"/>
      <c r="AS180" s="300"/>
      <c r="AT180" s="300"/>
      <c r="AU180" s="300"/>
      <c r="AV180" s="300"/>
      <c r="AW180" s="300"/>
      <c r="AX180" s="300"/>
      <c r="AY180" s="300"/>
      <c r="AZ180" s="300"/>
      <c r="BA180" s="300"/>
      <c r="BB180" s="300"/>
      <c r="BC180" s="300"/>
      <c r="BD180" s="300"/>
      <c r="BE180" s="300"/>
      <c r="BF180" s="300"/>
      <c r="BG180" s="300"/>
      <c r="BH180" s="300"/>
      <c r="BI180" s="300"/>
      <c r="BJ180" s="300"/>
      <c r="BK180" s="300"/>
      <c r="BL180" s="300"/>
      <c r="BM180" s="300"/>
      <c r="BN180" s="300"/>
      <c r="BO180" s="300"/>
      <c r="BP180" s="300"/>
      <c r="BQ180" s="188"/>
    </row>
    <row r="181" spans="2:69" s="192" customFormat="1" ht="60" customHeight="1">
      <c r="B181" s="271" t="str">
        <f>IF(C178="","","行事")</f>
        <v/>
      </c>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90"/>
      <c r="AH181" s="709"/>
      <c r="AI181" s="710"/>
      <c r="AJ181" s="710"/>
      <c r="AK181" s="711"/>
      <c r="AL181" s="695"/>
      <c r="AM181" s="698"/>
      <c r="AN181" s="701"/>
      <c r="AO181" s="701"/>
      <c r="AP181" s="714"/>
      <c r="AQ181" s="300"/>
      <c r="AR181" s="300"/>
      <c r="AS181" s="300"/>
      <c r="AT181" s="300"/>
      <c r="AU181" s="300"/>
      <c r="AV181" s="300"/>
      <c r="AW181" s="300"/>
      <c r="AX181" s="300"/>
      <c r="AY181" s="300"/>
      <c r="AZ181" s="300"/>
      <c r="BA181" s="300"/>
      <c r="BB181" s="300"/>
      <c r="BC181" s="300"/>
      <c r="BD181" s="300"/>
      <c r="BE181" s="300"/>
      <c r="BF181" s="300"/>
      <c r="BG181" s="300"/>
      <c r="BH181" s="300"/>
      <c r="BI181" s="300"/>
      <c r="BJ181" s="300"/>
      <c r="BK181" s="300"/>
      <c r="BL181" s="300"/>
      <c r="BM181" s="300"/>
      <c r="BN181" s="300"/>
      <c r="BO181" s="300"/>
      <c r="BP181" s="300"/>
      <c r="BQ181" s="191"/>
    </row>
    <row r="182" spans="2:69" s="195" customFormat="1" ht="15" customHeight="1">
      <c r="B182" s="184" t="str">
        <f>IF(C178="","","計画")</f>
        <v/>
      </c>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84" t="str">
        <f>IF(C178="","",COUNTIF(C182:AG182,"○"))</f>
        <v/>
      </c>
      <c r="AI182" s="193" t="str">
        <f>IF(C178="","",31-COUNTIF(C180:AG180,"")-COUNTIF(C180:AG180,"休")-COUNTIF(C182:AH182,"/"))</f>
        <v/>
      </c>
      <c r="AJ182" s="194" t="str">
        <f>IF(C178="","",IFERROR(AH182/AI182,""))</f>
        <v/>
      </c>
      <c r="AK182" s="295" t="str" cm="1">
        <f t="array" ref="AK182">_xlfn.IFS(OR(C178="",AI182=0),"",
      COUNTIFS(C180:AG180,"日",C182:AG182,"")+COUNTIFS(C180:AG180,"日",C182:AG182,"○")+COUNTIFS(C180:AG180,"土",C182:AG182,"")+COUNTIFS(C180:AG180,"土",C182:AG182,"○")&lt;=COUNTIF(C182:AG182,"○"),"○",
        AH182/AI182&gt;=2/7,"○",
         TRUE,"NG")</f>
        <v/>
      </c>
      <c r="AM182" s="184" t="str">
        <f>IF(C178="","",AM175+AH182)</f>
        <v/>
      </c>
      <c r="AN182" s="193" t="str">
        <f>IF(C178="","",AN175+AI182)</f>
        <v/>
      </c>
      <c r="AO182" s="194" t="str">
        <f>IFERROR(AM182/AN182,"")</f>
        <v/>
      </c>
      <c r="AP182" s="301" t="str">
        <f>IF(C178="","",IF(C185="",IF(AM182/AN182&gt;=2/7,"OK","NG"),"-"))</f>
        <v/>
      </c>
      <c r="AQ182" s="297"/>
      <c r="AR182" s="297"/>
      <c r="AS182" s="297"/>
      <c r="AT182" s="297"/>
      <c r="AU182" s="297"/>
      <c r="AV182" s="297"/>
      <c r="AW182" s="297"/>
      <c r="AX182" s="297"/>
      <c r="AY182" s="297"/>
      <c r="AZ182" s="297"/>
      <c r="BA182" s="297"/>
      <c r="BB182" s="297"/>
      <c r="BC182" s="297"/>
      <c r="BD182" s="297"/>
      <c r="BE182" s="297"/>
      <c r="BF182" s="297"/>
      <c r="BG182" s="297"/>
      <c r="BH182" s="297"/>
      <c r="BI182" s="297"/>
      <c r="BJ182" s="297"/>
      <c r="BK182" s="297"/>
      <c r="BL182" s="297"/>
      <c r="BM182" s="297"/>
      <c r="BN182" s="297"/>
      <c r="BO182" s="297"/>
      <c r="BP182" s="297"/>
      <c r="BQ182" s="196"/>
    </row>
    <row r="183" spans="2:69" s="195" customFormat="1" ht="15" customHeight="1" thickBot="1">
      <c r="B183" s="197" t="str">
        <f>IF(C178="","","実施")</f>
        <v/>
      </c>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98"/>
      <c r="Y183" s="198"/>
      <c r="Z183" s="198"/>
      <c r="AA183" s="198"/>
      <c r="AB183" s="198"/>
      <c r="AC183" s="198"/>
      <c r="AD183" s="198"/>
      <c r="AE183" s="198"/>
      <c r="AF183" s="198"/>
      <c r="AG183" s="198"/>
      <c r="AH183" s="197" t="str">
        <f>IF(C178="","",COUNTIF(C183:AG183,"●"))</f>
        <v/>
      </c>
      <c r="AI183" s="198" t="str">
        <f>IF(C178="","",31-COUNTIF(C180:AG180,"")-COUNTIF(C180:AG180,"休")-COUNTIF(C183:AH183,"/"))</f>
        <v/>
      </c>
      <c r="AJ183" s="199" t="str">
        <f>IF(C178="","",IFERROR(AH183/AI183,""))</f>
        <v/>
      </c>
      <c r="AK183" s="298" t="str" cm="1">
        <f t="array" ref="AK183">_xlfn.IFS(OR(C178="",AI183=0),"",
      COUNTIFS(C180:AG180,"日",C183:AG183,"")+COUNTIFS(C180:AG180,"日",C183:AG183,"●")+COUNTIFS(C180:AG180,"土",C183:AG183,"")+COUNTIFS(C180:AG180,"土",C183:AG183,"●")&lt;=COUNTIF(C183:AG183,"●"),"○",
        AH183/AI183&gt;=2/7,"○",
         TRUE,"NG")</f>
        <v/>
      </c>
      <c r="AM183" s="197" t="str">
        <f>IF(C178="","",AM176+AH183)</f>
        <v/>
      </c>
      <c r="AN183" s="198" t="str">
        <f>IF(C178="","",AN176+AI183)</f>
        <v/>
      </c>
      <c r="AO183" s="199" t="str">
        <f>IFERROR(AM183/AN183,"")</f>
        <v/>
      </c>
      <c r="AP183" s="302" t="str">
        <f>IF(C178="","",IF(C185="",IF(AM183/AN183&gt;=2/7,"OK","NG"),"-"))</f>
        <v/>
      </c>
      <c r="AQ183" s="222"/>
      <c r="AR183" s="222"/>
      <c r="AS183" s="222"/>
      <c r="AT183" s="222"/>
      <c r="AU183" s="222"/>
      <c r="AV183" s="222"/>
      <c r="AW183" s="222"/>
      <c r="AX183" s="222"/>
      <c r="AY183" s="222"/>
      <c r="AZ183" s="222"/>
      <c r="BA183" s="222"/>
      <c r="BB183" s="222"/>
      <c r="BC183" s="222"/>
      <c r="BD183" s="222"/>
      <c r="BE183" s="222"/>
      <c r="BF183" s="222"/>
      <c r="BG183" s="222"/>
      <c r="BH183" s="222"/>
      <c r="BI183" s="222"/>
      <c r="BJ183" s="222"/>
      <c r="BK183" s="222"/>
      <c r="BL183" s="222"/>
      <c r="BM183" s="222"/>
      <c r="BN183" s="222"/>
      <c r="BO183" s="222"/>
      <c r="BP183" s="222"/>
      <c r="BQ183" s="188"/>
    </row>
    <row r="184" spans="2:69" ht="18" customHeight="1" thickBot="1">
      <c r="AP184" s="195"/>
      <c r="AQ184" s="195"/>
      <c r="AR184" s="195"/>
      <c r="AS184" s="195"/>
      <c r="AT184" s="195"/>
      <c r="AU184" s="195"/>
      <c r="AV184" s="195"/>
      <c r="AW184" s="195"/>
      <c r="AX184" s="195"/>
      <c r="AY184" s="195"/>
      <c r="AZ184" s="195"/>
      <c r="BA184" s="195"/>
      <c r="BB184" s="195"/>
      <c r="BC184" s="195"/>
      <c r="BD184" s="195"/>
      <c r="BE184" s="195"/>
      <c r="BF184" s="195"/>
      <c r="BG184" s="195"/>
      <c r="BH184" s="195"/>
      <c r="BI184" s="195"/>
      <c r="BJ184" s="195"/>
      <c r="BK184" s="195"/>
      <c r="BL184" s="195"/>
      <c r="BM184" s="195"/>
      <c r="BN184" s="195"/>
      <c r="BO184" s="195"/>
      <c r="BP184" s="195"/>
      <c r="BQ184" s="200"/>
    </row>
    <row r="185" spans="2:69" ht="16.899999999999999" customHeight="1">
      <c r="B185" s="183" t="str">
        <f>IF(C185="","","月")</f>
        <v/>
      </c>
      <c r="C185" s="689" t="str">
        <f>IFERROR(IF(EOMONTH(C178,0)+1&gt;$L$5,"",EOMONTH(C178,0)+1),"")</f>
        <v/>
      </c>
      <c r="D185" s="690"/>
      <c r="E185" s="690"/>
      <c r="F185" s="690"/>
      <c r="G185" s="690"/>
      <c r="H185" s="690"/>
      <c r="I185" s="690"/>
      <c r="J185" s="690"/>
      <c r="K185" s="690"/>
      <c r="L185" s="690"/>
      <c r="M185" s="690"/>
      <c r="N185" s="690"/>
      <c r="O185" s="690"/>
      <c r="P185" s="690"/>
      <c r="Q185" s="690"/>
      <c r="R185" s="690"/>
      <c r="S185" s="690"/>
      <c r="T185" s="690"/>
      <c r="U185" s="690"/>
      <c r="V185" s="690"/>
      <c r="W185" s="690"/>
      <c r="X185" s="690"/>
      <c r="Y185" s="690"/>
      <c r="Z185" s="690"/>
      <c r="AA185" s="690"/>
      <c r="AB185" s="690"/>
      <c r="AC185" s="690"/>
      <c r="AD185" s="690"/>
      <c r="AE185" s="690"/>
      <c r="AF185" s="690"/>
      <c r="AG185" s="690"/>
      <c r="AH185" s="691" t="str">
        <f>IF(C185="","","月単位")</f>
        <v/>
      </c>
      <c r="AI185" s="692"/>
      <c r="AJ185" s="692"/>
      <c r="AK185" s="693"/>
      <c r="AL185" s="694"/>
      <c r="AM185" s="706" t="str">
        <f>IF(C185="","","累計")</f>
        <v/>
      </c>
      <c r="AN185" s="707"/>
      <c r="AO185" s="707"/>
      <c r="AP185" s="708"/>
      <c r="AQ185" s="293"/>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c r="BM185" s="293"/>
      <c r="BN185" s="293"/>
      <c r="BO185" s="293"/>
      <c r="BP185" s="293"/>
    </row>
    <row r="186" spans="2:69" ht="15" customHeight="1">
      <c r="B186" s="184" t="str">
        <f>IF(C185="","","日")</f>
        <v/>
      </c>
      <c r="C186" s="185" t="str" cm="1">
        <f t="array" ref="C186">_xlfn.IFS($C185="","",
  $C185+COLUMN(C186)-COLUMN($B186)-1&gt;$L$5,"",
   $C185+COLUMN(C186)-COLUMN($B186)-1&gt;=EOMONTH($C185,0)+1,"",
    TRUE,$C185+COLUMN(C186)-COLUMN($B186)-1)</f>
        <v/>
      </c>
      <c r="D186" s="185" t="str" cm="1">
        <f t="array" ref="D186">_xlfn.IFS($C185="","",
  $C185+COLUMN(D186)-COLUMN($B186)-1&gt;$L$5,"",
   $C185+COLUMN(D186)-COLUMN($B186)-1&gt;=EOMONTH($C185,0)+1,"",
    TRUE,$C185+COLUMN(D186)-COLUMN($B186)-1)</f>
        <v/>
      </c>
      <c r="E186" s="185" t="str" cm="1">
        <f t="array" ref="E186">_xlfn.IFS($C185="","",
  $C185+COLUMN(E186)-COLUMN($B186)-1&gt;$L$5,"",
   $C185+COLUMN(E186)-COLUMN($B186)-1&gt;=EOMONTH($C185,0)+1,"",
    TRUE,$C185+COLUMN(E186)-COLUMN($B186)-1)</f>
        <v/>
      </c>
      <c r="F186" s="185" t="str" cm="1">
        <f t="array" ref="F186">_xlfn.IFS($C185="","",
  $C185+COLUMN(F186)-COLUMN($B186)-1&gt;$L$5,"",
   $C185+COLUMN(F186)-COLUMN($B186)-1&gt;=EOMONTH($C185,0)+1,"",
    TRUE,$C185+COLUMN(F186)-COLUMN($B186)-1)</f>
        <v/>
      </c>
      <c r="G186" s="185" t="str" cm="1">
        <f t="array" ref="G186">_xlfn.IFS($C185="","",
  $C185+COLUMN(G186)-COLUMN($B186)-1&gt;$L$5,"",
   $C185+COLUMN(G186)-COLUMN($B186)-1&gt;=EOMONTH($C185,0)+1,"",
    TRUE,$C185+COLUMN(G186)-COLUMN($B186)-1)</f>
        <v/>
      </c>
      <c r="H186" s="185" t="str" cm="1">
        <f t="array" ref="H186">_xlfn.IFS($C185="","",
  $C185+COLUMN(H186)-COLUMN($B186)-1&gt;$L$5,"",
   $C185+COLUMN(H186)-COLUMN($B186)-1&gt;=EOMONTH($C185,0)+1,"",
    TRUE,$C185+COLUMN(H186)-COLUMN($B186)-1)</f>
        <v/>
      </c>
      <c r="I186" s="185" t="str" cm="1">
        <f t="array" ref="I186">_xlfn.IFS($C185="","",
  $C185+COLUMN(I186)-COLUMN($B186)-1&gt;$L$5,"",
   $C185+COLUMN(I186)-COLUMN($B186)-1&gt;=EOMONTH($C185,0)+1,"",
    TRUE,$C185+COLUMN(I186)-COLUMN($B186)-1)</f>
        <v/>
      </c>
      <c r="J186" s="185" t="str" cm="1">
        <f t="array" ref="J186">_xlfn.IFS($C185="","",
  $C185+COLUMN(J186)-COLUMN($B186)-1&gt;$L$5,"",
   $C185+COLUMN(J186)-COLUMN($B186)-1&gt;=EOMONTH($C185,0)+1,"",
    TRUE,$C185+COLUMN(J186)-COLUMN($B186)-1)</f>
        <v/>
      </c>
      <c r="K186" s="185" t="str" cm="1">
        <f t="array" ref="K186">_xlfn.IFS($C185="","",
  $C185+COLUMN(K186)-COLUMN($B186)-1&gt;$L$5,"",
   $C185+COLUMN(K186)-COLUMN($B186)-1&gt;=EOMONTH($C185,0)+1,"",
    TRUE,$C185+COLUMN(K186)-COLUMN($B186)-1)</f>
        <v/>
      </c>
      <c r="L186" s="185" t="str" cm="1">
        <f t="array" ref="L186">_xlfn.IFS($C185="","",
  $C185+COLUMN(L186)-COLUMN($B186)-1&gt;$L$5,"",
   $C185+COLUMN(L186)-COLUMN($B186)-1&gt;=EOMONTH($C185,0)+1,"",
    TRUE,$C185+COLUMN(L186)-COLUMN($B186)-1)</f>
        <v/>
      </c>
      <c r="M186" s="185" t="str" cm="1">
        <f t="array" ref="M186">_xlfn.IFS($C185="","",
  $C185+COLUMN(M186)-COLUMN($B186)-1&gt;$L$5,"",
   $C185+COLUMN(M186)-COLUMN($B186)-1&gt;=EOMONTH($C185,0)+1,"",
    TRUE,$C185+COLUMN(M186)-COLUMN($B186)-1)</f>
        <v/>
      </c>
      <c r="N186" s="185" t="str" cm="1">
        <f t="array" ref="N186">_xlfn.IFS($C185="","",
  $C185+COLUMN(N186)-COLUMN($B186)-1&gt;$L$5,"",
   $C185+COLUMN(N186)-COLUMN($B186)-1&gt;=EOMONTH($C185,0)+1,"",
    TRUE,$C185+COLUMN(N186)-COLUMN($B186)-1)</f>
        <v/>
      </c>
      <c r="O186" s="185" t="str" cm="1">
        <f t="array" ref="O186">_xlfn.IFS($C185="","",
  $C185+COLUMN(O186)-COLUMN($B186)-1&gt;$L$5,"",
   $C185+COLUMN(O186)-COLUMN($B186)-1&gt;=EOMONTH($C185,0)+1,"",
    TRUE,$C185+COLUMN(O186)-COLUMN($B186)-1)</f>
        <v/>
      </c>
      <c r="P186" s="185" t="str" cm="1">
        <f t="array" ref="P186">_xlfn.IFS($C185="","",
  $C185+COLUMN(P186)-COLUMN($B186)-1&gt;$L$5,"",
   $C185+COLUMN(P186)-COLUMN($B186)-1&gt;=EOMONTH($C185,0)+1,"",
    TRUE,$C185+COLUMN(P186)-COLUMN($B186)-1)</f>
        <v/>
      </c>
      <c r="Q186" s="185" t="str" cm="1">
        <f t="array" ref="Q186">_xlfn.IFS($C185="","",
  $C185+COLUMN(Q186)-COLUMN($B186)-1&gt;$L$5,"",
   $C185+COLUMN(Q186)-COLUMN($B186)-1&gt;=EOMONTH($C185,0)+1,"",
    TRUE,$C185+COLUMN(Q186)-COLUMN($B186)-1)</f>
        <v/>
      </c>
      <c r="R186" s="185" t="str" cm="1">
        <f t="array" ref="R186">_xlfn.IFS($C185="","",
  $C185+COLUMN(R186)-COLUMN($B186)-1&gt;$L$5,"",
   $C185+COLUMN(R186)-COLUMN($B186)-1&gt;=EOMONTH($C185,0)+1,"",
    TRUE,$C185+COLUMN(R186)-COLUMN($B186)-1)</f>
        <v/>
      </c>
      <c r="S186" s="185" t="str" cm="1">
        <f t="array" ref="S186">_xlfn.IFS($C185="","",
  $C185+COLUMN(S186)-COLUMN($B186)-1&gt;$L$5,"",
   $C185+COLUMN(S186)-COLUMN($B186)-1&gt;=EOMONTH($C185,0)+1,"",
    TRUE,$C185+COLUMN(S186)-COLUMN($B186)-1)</f>
        <v/>
      </c>
      <c r="T186" s="185" t="str" cm="1">
        <f t="array" ref="T186">_xlfn.IFS($C185="","",
  $C185+COLUMN(T186)-COLUMN($B186)-1&gt;$L$5,"",
   $C185+COLUMN(T186)-COLUMN($B186)-1&gt;=EOMONTH($C185,0)+1,"",
    TRUE,$C185+COLUMN(T186)-COLUMN($B186)-1)</f>
        <v/>
      </c>
      <c r="U186" s="185" t="str" cm="1">
        <f t="array" ref="U186">_xlfn.IFS($C185="","",
  $C185+COLUMN(U186)-COLUMN($B186)-1&gt;$L$5,"",
   $C185+COLUMN(U186)-COLUMN($B186)-1&gt;=EOMONTH($C185,0)+1,"",
    TRUE,$C185+COLUMN(U186)-COLUMN($B186)-1)</f>
        <v/>
      </c>
      <c r="V186" s="185" t="str" cm="1">
        <f t="array" ref="V186">_xlfn.IFS($C185="","",
  $C185+COLUMN(V186)-COLUMN($B186)-1&gt;$L$5,"",
   $C185+COLUMN(V186)-COLUMN($B186)-1&gt;=EOMONTH($C185,0)+1,"",
    TRUE,$C185+COLUMN(V186)-COLUMN($B186)-1)</f>
        <v/>
      </c>
      <c r="W186" s="185" t="str" cm="1">
        <f t="array" ref="W186">_xlfn.IFS($C185="","",
  $C185+COLUMN(W186)-COLUMN($B186)-1&gt;$L$5,"",
   $C185+COLUMN(W186)-COLUMN($B186)-1&gt;=EOMONTH($C185,0)+1,"",
    TRUE,$C185+COLUMN(W186)-COLUMN($B186)-1)</f>
        <v/>
      </c>
      <c r="X186" s="185" t="str" cm="1">
        <f t="array" ref="X186">_xlfn.IFS($C185="","",
  $C185+COLUMN(X186)-COLUMN($B186)-1&gt;$L$5,"",
   $C185+COLUMN(X186)-COLUMN($B186)-1&gt;=EOMONTH($C185,0)+1,"",
    TRUE,$C185+COLUMN(X186)-COLUMN($B186)-1)</f>
        <v/>
      </c>
      <c r="Y186" s="185" t="str" cm="1">
        <f t="array" ref="Y186">_xlfn.IFS($C185="","",
  $C185+COLUMN(Y186)-COLUMN($B186)-1&gt;$L$5,"",
   $C185+COLUMN(Y186)-COLUMN($B186)-1&gt;=EOMONTH($C185,0)+1,"",
    TRUE,$C185+COLUMN(Y186)-COLUMN($B186)-1)</f>
        <v/>
      </c>
      <c r="Z186" s="185" t="str" cm="1">
        <f t="array" ref="Z186">_xlfn.IFS($C185="","",
  $C185+COLUMN(Z186)-COLUMN($B186)-1&gt;$L$5,"",
   $C185+COLUMN(Z186)-COLUMN($B186)-1&gt;=EOMONTH($C185,0)+1,"",
    TRUE,$C185+COLUMN(Z186)-COLUMN($B186)-1)</f>
        <v/>
      </c>
      <c r="AA186" s="185" t="str" cm="1">
        <f t="array" ref="AA186">_xlfn.IFS($C185="","",
  $C185+COLUMN(AA186)-COLUMN($B186)-1&gt;$L$5,"",
   $C185+COLUMN(AA186)-COLUMN($B186)-1&gt;=EOMONTH($C185,0)+1,"",
    TRUE,$C185+COLUMN(AA186)-COLUMN($B186)-1)</f>
        <v/>
      </c>
      <c r="AB186" s="185" t="str" cm="1">
        <f t="array" ref="AB186">_xlfn.IFS($C185="","",
  $C185+COLUMN(AB186)-COLUMN($B186)-1&gt;$L$5,"",
   $C185+COLUMN(AB186)-COLUMN($B186)-1&gt;=EOMONTH($C185,0)+1,"",
    TRUE,$C185+COLUMN(AB186)-COLUMN($B186)-1)</f>
        <v/>
      </c>
      <c r="AC186" s="185" t="str" cm="1">
        <f t="array" ref="AC186">_xlfn.IFS($C185="","",
  $C185+COLUMN(AC186)-COLUMN($B186)-1&gt;$L$5,"",
   $C185+COLUMN(AC186)-COLUMN($B186)-1&gt;=EOMONTH($C185,0)+1,"",
    TRUE,$C185+COLUMN(AC186)-COLUMN($B186)-1)</f>
        <v/>
      </c>
      <c r="AD186" s="185" t="str" cm="1">
        <f t="array" ref="AD186">_xlfn.IFS($C185="","",
  $C185+COLUMN(AD186)-COLUMN($B186)-1&gt;$L$5,"",
   $C185+COLUMN(AD186)-COLUMN($B186)-1&gt;=EOMONTH($C185,0)+1,"",
    TRUE,$C185+COLUMN(AD186)-COLUMN($B186)-1)</f>
        <v/>
      </c>
      <c r="AE186" s="185" t="str" cm="1">
        <f t="array" ref="AE186">_xlfn.IFS($C185="","",
  $C185+COLUMN(AE186)-COLUMN($B186)-1&gt;$L$5,"",
   $C185+COLUMN(AE186)-COLUMN($B186)-1&gt;=EOMONTH($C185,0)+1,"",
    TRUE,$C185+COLUMN(AE186)-COLUMN($B186)-1)</f>
        <v/>
      </c>
      <c r="AF186" s="185" t="str" cm="1">
        <f t="array" ref="AF186">_xlfn.IFS($C185="","",
  $C185+COLUMN(AF186)-COLUMN($B186)-1&gt;$L$5,"",
   $C185+COLUMN(AF186)-COLUMN($B186)-1&gt;=EOMONTH($C185,0)+1,"",
    TRUE,$C185+COLUMN(AF186)-COLUMN($B186)-1)</f>
        <v/>
      </c>
      <c r="AG186" s="186" t="str" cm="1">
        <f t="array" ref="AG186">_xlfn.IFS($C185="","",
  $C185+COLUMN(AG186)-COLUMN($B186)-1&gt;$L$5,"",
   $C185+COLUMN(AG186)-COLUMN($B186)-1&gt;=EOMONTH($C185,0)+1,"",
    TRUE,$C185+COLUMN(AG186)-COLUMN($B186)-1)</f>
        <v/>
      </c>
      <c r="AH186" s="709" t="str">
        <f>IF(C185="","","閉所日数計")</f>
        <v/>
      </c>
      <c r="AI186" s="710" t="str">
        <f>IF(C185="","","対象日数計")</f>
        <v/>
      </c>
      <c r="AJ186" s="710" t="str">
        <f>IF(C185="","","現場閉所率")</f>
        <v/>
      </c>
      <c r="AK186" s="711" t="str">
        <f>IF(C185="","","達成状況")</f>
        <v/>
      </c>
      <c r="AL186" s="695"/>
      <c r="AM186" s="696" t="str">
        <f>IF(C185="","","閉所日数計")</f>
        <v/>
      </c>
      <c r="AN186" s="699" t="str">
        <f>IF(C185="","","対象日数計")</f>
        <v/>
      </c>
      <c r="AO186" s="699" t="str">
        <f>IF(C185="","","現場閉所率")</f>
        <v/>
      </c>
      <c r="AP186" s="712" t="str" cm="1">
        <f t="array" ref="AP186">_xlfn.IFS(C185="","",C192="","達成状況",TRUE,"-")</f>
        <v/>
      </c>
      <c r="AQ186" s="300"/>
      <c r="AR186" s="300"/>
      <c r="AS186" s="300"/>
      <c r="AT186" s="300"/>
      <c r="AU186" s="300"/>
      <c r="AV186" s="300"/>
      <c r="AW186" s="300"/>
      <c r="AX186" s="300"/>
      <c r="AY186" s="300"/>
      <c r="AZ186" s="300"/>
      <c r="BA186" s="300"/>
      <c r="BB186" s="300"/>
      <c r="BC186" s="300"/>
      <c r="BD186" s="300"/>
      <c r="BE186" s="300"/>
      <c r="BF186" s="300"/>
      <c r="BG186" s="300"/>
      <c r="BH186" s="300"/>
      <c r="BI186" s="300"/>
      <c r="BJ186" s="300"/>
      <c r="BK186" s="300"/>
      <c r="BL186" s="300"/>
      <c r="BM186" s="300"/>
      <c r="BN186" s="300"/>
      <c r="BO186" s="300"/>
      <c r="BP186" s="300"/>
    </row>
    <row r="187" spans="2:69" ht="15" customHeight="1">
      <c r="B187" s="184" t="str">
        <f>IF(C185="","","曜日")</f>
        <v/>
      </c>
      <c r="C187" s="187" t="str" cm="1">
        <f t="array" ref="C187">_xlfn.IFS(C186="","",COUNTIF(休み,C186)&gt;0,"休",OR(WEEKDAY(C186)=1,WEEKDAY(C186)=7),TEXT(C186,"aaa"),COUNTIF(祝日,C186)&gt;0,"祝",TRUE,TEXT(C186,"aaa"))</f>
        <v/>
      </c>
      <c r="D187" s="187" t="str" cm="1">
        <f t="array" ref="D187">_xlfn.IFS(D186="","",COUNTIF(休み,D186)&gt;0,"休",OR(WEEKDAY(D186)=1,WEEKDAY(D186)=7),TEXT(D186,"aaa"),COUNTIF(祝日,D186)&gt;0,"祝",TRUE,TEXT(D186,"aaa"))</f>
        <v/>
      </c>
      <c r="E187" s="187" t="str" cm="1">
        <f t="array" ref="E187">_xlfn.IFS(E186="","",COUNTIF(休み,E186)&gt;0,"休",OR(WEEKDAY(E186)=1,WEEKDAY(E186)=7),TEXT(E186,"aaa"),COUNTIF(祝日,E186)&gt;0,"祝",TRUE,TEXT(E186,"aaa"))</f>
        <v/>
      </c>
      <c r="F187" s="187" t="str" cm="1">
        <f t="array" ref="F187">_xlfn.IFS(F186="","",COUNTIF(休み,F186)&gt;0,"休",OR(WEEKDAY(F186)=1,WEEKDAY(F186)=7),TEXT(F186,"aaa"),COUNTIF(祝日,F186)&gt;0,"祝",TRUE,TEXT(F186,"aaa"))</f>
        <v/>
      </c>
      <c r="G187" s="187" t="str" cm="1">
        <f t="array" ref="G187">_xlfn.IFS(G186="","",COUNTIF(休み,G186)&gt;0,"休",OR(WEEKDAY(G186)=1,WEEKDAY(G186)=7),TEXT(G186,"aaa"),COUNTIF(祝日,G186)&gt;0,"祝",TRUE,TEXT(G186,"aaa"))</f>
        <v/>
      </c>
      <c r="H187" s="187" t="str" cm="1">
        <f t="array" ref="H187">_xlfn.IFS(H186="","",COUNTIF(休み,H186)&gt;0,"休",OR(WEEKDAY(H186)=1,WEEKDAY(H186)=7),TEXT(H186,"aaa"),COUNTIF(祝日,H186)&gt;0,"祝",TRUE,TEXT(H186,"aaa"))</f>
        <v/>
      </c>
      <c r="I187" s="187" t="str" cm="1">
        <f t="array" ref="I187">_xlfn.IFS(I186="","",COUNTIF(休み,I186)&gt;0,"休",OR(WEEKDAY(I186)=1,WEEKDAY(I186)=7),TEXT(I186,"aaa"),COUNTIF(祝日,I186)&gt;0,"祝",TRUE,TEXT(I186,"aaa"))</f>
        <v/>
      </c>
      <c r="J187" s="187" t="str" cm="1">
        <f t="array" ref="J187">_xlfn.IFS(J186="","",COUNTIF(休み,J186)&gt;0,"休",OR(WEEKDAY(J186)=1,WEEKDAY(J186)=7),TEXT(J186,"aaa"),COUNTIF(祝日,J186)&gt;0,"祝",TRUE,TEXT(J186,"aaa"))</f>
        <v/>
      </c>
      <c r="K187" s="187" t="str" cm="1">
        <f t="array" ref="K187">_xlfn.IFS(K186="","",COUNTIF(休み,K186)&gt;0,"休",OR(WEEKDAY(K186)=1,WEEKDAY(K186)=7),TEXT(K186,"aaa"),COUNTIF(祝日,K186)&gt;0,"祝",TRUE,TEXT(K186,"aaa"))</f>
        <v/>
      </c>
      <c r="L187" s="187" t="str" cm="1">
        <f t="array" ref="L187">_xlfn.IFS(L186="","",COUNTIF(休み,L186)&gt;0,"休",OR(WEEKDAY(L186)=1,WEEKDAY(L186)=7),TEXT(L186,"aaa"),COUNTIF(祝日,L186)&gt;0,"祝",TRUE,TEXT(L186,"aaa"))</f>
        <v/>
      </c>
      <c r="M187" s="187" t="str" cm="1">
        <f t="array" ref="M187">_xlfn.IFS(M186="","",COUNTIF(休み,M186)&gt;0,"休",OR(WEEKDAY(M186)=1,WEEKDAY(M186)=7),TEXT(M186,"aaa"),COUNTIF(祝日,M186)&gt;0,"祝",TRUE,TEXT(M186,"aaa"))</f>
        <v/>
      </c>
      <c r="N187" s="187" t="str" cm="1">
        <f t="array" ref="N187">_xlfn.IFS(N186="","",COUNTIF(休み,N186)&gt;0,"休",OR(WEEKDAY(N186)=1,WEEKDAY(N186)=7),TEXT(N186,"aaa"),COUNTIF(祝日,N186)&gt;0,"祝",TRUE,TEXT(N186,"aaa"))</f>
        <v/>
      </c>
      <c r="O187" s="187" t="str" cm="1">
        <f t="array" ref="O187">_xlfn.IFS(O186="","",COUNTIF(休み,O186)&gt;0,"休",OR(WEEKDAY(O186)=1,WEEKDAY(O186)=7),TEXT(O186,"aaa"),COUNTIF(祝日,O186)&gt;0,"祝",TRUE,TEXT(O186,"aaa"))</f>
        <v/>
      </c>
      <c r="P187" s="187" t="str" cm="1">
        <f t="array" ref="P187">_xlfn.IFS(P186="","",COUNTIF(休み,P186)&gt;0,"休",OR(WEEKDAY(P186)=1,WEEKDAY(P186)=7),TEXT(P186,"aaa"),COUNTIF(祝日,P186)&gt;0,"祝",TRUE,TEXT(P186,"aaa"))</f>
        <v/>
      </c>
      <c r="Q187" s="187" t="str" cm="1">
        <f t="array" ref="Q187">_xlfn.IFS(Q186="","",COUNTIF(休み,Q186)&gt;0,"休",OR(WEEKDAY(Q186)=1,WEEKDAY(Q186)=7),TEXT(Q186,"aaa"),COUNTIF(祝日,Q186)&gt;0,"祝",TRUE,TEXT(Q186,"aaa"))</f>
        <v/>
      </c>
      <c r="R187" s="187" t="str" cm="1">
        <f t="array" ref="R187">_xlfn.IFS(R186="","",COUNTIF(休み,R186)&gt;0,"休",OR(WEEKDAY(R186)=1,WEEKDAY(R186)=7),TEXT(R186,"aaa"),COUNTIF(祝日,R186)&gt;0,"祝",TRUE,TEXT(R186,"aaa"))</f>
        <v/>
      </c>
      <c r="S187" s="187" t="str" cm="1">
        <f t="array" ref="S187">_xlfn.IFS(S186="","",COUNTIF(休み,S186)&gt;0,"休",OR(WEEKDAY(S186)=1,WEEKDAY(S186)=7),TEXT(S186,"aaa"),COUNTIF(祝日,S186)&gt;0,"祝",TRUE,TEXT(S186,"aaa"))</f>
        <v/>
      </c>
      <c r="T187" s="187" t="str" cm="1">
        <f t="array" ref="T187">_xlfn.IFS(T186="","",COUNTIF(休み,T186)&gt;0,"休",OR(WEEKDAY(T186)=1,WEEKDAY(T186)=7),TEXT(T186,"aaa"),COUNTIF(祝日,T186)&gt;0,"祝",TRUE,TEXT(T186,"aaa"))</f>
        <v/>
      </c>
      <c r="U187" s="187" t="str" cm="1">
        <f t="array" ref="U187">_xlfn.IFS(U186="","",COUNTIF(休み,U186)&gt;0,"休",OR(WEEKDAY(U186)=1,WEEKDAY(U186)=7),TEXT(U186,"aaa"),COUNTIF(祝日,U186)&gt;0,"祝",TRUE,TEXT(U186,"aaa"))</f>
        <v/>
      </c>
      <c r="V187" s="187" t="str" cm="1">
        <f t="array" ref="V187">_xlfn.IFS(V186="","",COUNTIF(休み,V186)&gt;0,"休",OR(WEEKDAY(V186)=1,WEEKDAY(V186)=7),TEXT(V186,"aaa"),COUNTIF(祝日,V186)&gt;0,"祝",TRUE,TEXT(V186,"aaa"))</f>
        <v/>
      </c>
      <c r="W187" s="187" t="str" cm="1">
        <f t="array" ref="W187">_xlfn.IFS(W186="","",COUNTIF(休み,W186)&gt;0,"休",OR(WEEKDAY(W186)=1,WEEKDAY(W186)=7),TEXT(W186,"aaa"),COUNTIF(祝日,W186)&gt;0,"祝",TRUE,TEXT(W186,"aaa"))</f>
        <v/>
      </c>
      <c r="X187" s="187" t="str" cm="1">
        <f t="array" ref="X187">_xlfn.IFS(X186="","",COUNTIF(休み,X186)&gt;0,"休",OR(WEEKDAY(X186)=1,WEEKDAY(X186)=7),TEXT(X186,"aaa"),COUNTIF(祝日,X186)&gt;0,"祝",TRUE,TEXT(X186,"aaa"))</f>
        <v/>
      </c>
      <c r="Y187" s="187" t="str" cm="1">
        <f t="array" ref="Y187">_xlfn.IFS(Y186="","",COUNTIF(休み,Y186)&gt;0,"休",OR(WEEKDAY(Y186)=1,WEEKDAY(Y186)=7),TEXT(Y186,"aaa"),COUNTIF(祝日,Y186)&gt;0,"祝",TRUE,TEXT(Y186,"aaa"))</f>
        <v/>
      </c>
      <c r="Z187" s="187" t="str" cm="1">
        <f t="array" ref="Z187">_xlfn.IFS(Z186="","",COUNTIF(休み,Z186)&gt;0,"休",OR(WEEKDAY(Z186)=1,WEEKDAY(Z186)=7),TEXT(Z186,"aaa"),COUNTIF(祝日,Z186)&gt;0,"祝",TRUE,TEXT(Z186,"aaa"))</f>
        <v/>
      </c>
      <c r="AA187" s="187" t="str" cm="1">
        <f t="array" ref="AA187">_xlfn.IFS(AA186="","",COUNTIF(休み,AA186)&gt;0,"休",OR(WEEKDAY(AA186)=1,WEEKDAY(AA186)=7),TEXT(AA186,"aaa"),COUNTIF(祝日,AA186)&gt;0,"祝",TRUE,TEXT(AA186,"aaa"))</f>
        <v/>
      </c>
      <c r="AB187" s="187" t="str" cm="1">
        <f t="array" ref="AB187">_xlfn.IFS(AB186="","",COUNTIF(休み,AB186)&gt;0,"休",OR(WEEKDAY(AB186)=1,WEEKDAY(AB186)=7),TEXT(AB186,"aaa"),COUNTIF(祝日,AB186)&gt;0,"祝",TRUE,TEXT(AB186,"aaa"))</f>
        <v/>
      </c>
      <c r="AC187" s="187" t="str" cm="1">
        <f t="array" ref="AC187">_xlfn.IFS(AC186="","",COUNTIF(休み,AC186)&gt;0,"休",OR(WEEKDAY(AC186)=1,WEEKDAY(AC186)=7),TEXT(AC186,"aaa"),COUNTIF(祝日,AC186)&gt;0,"祝",TRUE,TEXT(AC186,"aaa"))</f>
        <v/>
      </c>
      <c r="AD187" s="187" t="str" cm="1">
        <f t="array" ref="AD187">_xlfn.IFS(AD186="","",COUNTIF(休み,AD186)&gt;0,"休",OR(WEEKDAY(AD186)=1,WEEKDAY(AD186)=7),TEXT(AD186,"aaa"),COUNTIF(祝日,AD186)&gt;0,"祝",TRUE,TEXT(AD186,"aaa"))</f>
        <v/>
      </c>
      <c r="AE187" s="187" t="str" cm="1">
        <f t="array" ref="AE187">_xlfn.IFS(AE186="","",COUNTIF(休み,AE186)&gt;0,"休",OR(WEEKDAY(AE186)=1,WEEKDAY(AE186)=7),TEXT(AE186,"aaa"),COUNTIF(祝日,AE186)&gt;0,"祝",TRUE,TEXT(AE186,"aaa"))</f>
        <v/>
      </c>
      <c r="AF187" s="187" t="str" cm="1">
        <f t="array" ref="AF187">_xlfn.IFS(AF186="","",COUNTIF(休み,AF186)&gt;0,"休",OR(WEEKDAY(AF186)=1,WEEKDAY(AF186)=7),TEXT(AF186,"aaa"),COUNTIF(祝日,AF186)&gt;0,"祝",TRUE,TEXT(AF186,"aaa"))</f>
        <v/>
      </c>
      <c r="AG187" s="187" t="str" cm="1">
        <f t="array" ref="AG187">_xlfn.IFS(AG186="","",COUNTIF(休み,AG186)&gt;0,"休",OR(WEEKDAY(AG186)=1,WEEKDAY(AG186)=7),TEXT(AG186,"aaa"),COUNTIF(祝日,AG186)&gt;0,"祝",TRUE,TEXT(AG186,"aaa"))</f>
        <v/>
      </c>
      <c r="AH187" s="709"/>
      <c r="AI187" s="710"/>
      <c r="AJ187" s="710"/>
      <c r="AK187" s="711"/>
      <c r="AL187" s="695"/>
      <c r="AM187" s="697"/>
      <c r="AN187" s="700"/>
      <c r="AO187" s="700"/>
      <c r="AP187" s="713"/>
      <c r="AQ187" s="300"/>
      <c r="AR187" s="300"/>
      <c r="AS187" s="300"/>
      <c r="AT187" s="300"/>
      <c r="AU187" s="300"/>
      <c r="AV187" s="300"/>
      <c r="AW187" s="300"/>
      <c r="AX187" s="300"/>
      <c r="AY187" s="300"/>
      <c r="AZ187" s="300"/>
      <c r="BA187" s="300"/>
      <c r="BB187" s="300"/>
      <c r="BC187" s="300"/>
      <c r="BD187" s="300"/>
      <c r="BE187" s="300"/>
      <c r="BF187" s="300"/>
      <c r="BG187" s="300"/>
      <c r="BH187" s="300"/>
      <c r="BI187" s="300"/>
      <c r="BJ187" s="300"/>
      <c r="BK187" s="300"/>
      <c r="BL187" s="300"/>
      <c r="BM187" s="300"/>
      <c r="BN187" s="300"/>
      <c r="BO187" s="300"/>
      <c r="BP187" s="300"/>
      <c r="BQ187" s="188"/>
    </row>
    <row r="188" spans="2:69" s="192" customFormat="1" ht="60" customHeight="1">
      <c r="B188" s="271" t="str">
        <f>IF(C185="","","行事")</f>
        <v/>
      </c>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90"/>
      <c r="AH188" s="709"/>
      <c r="AI188" s="710"/>
      <c r="AJ188" s="710"/>
      <c r="AK188" s="711"/>
      <c r="AL188" s="695"/>
      <c r="AM188" s="698"/>
      <c r="AN188" s="701"/>
      <c r="AO188" s="701"/>
      <c r="AP188" s="714"/>
      <c r="AQ188" s="300"/>
      <c r="AR188" s="300"/>
      <c r="AS188" s="300"/>
      <c r="AT188" s="300"/>
      <c r="AU188" s="300"/>
      <c r="AV188" s="300"/>
      <c r="AW188" s="300"/>
      <c r="AX188" s="300"/>
      <c r="AY188" s="300"/>
      <c r="AZ188" s="300"/>
      <c r="BA188" s="300"/>
      <c r="BB188" s="300"/>
      <c r="BC188" s="300"/>
      <c r="BD188" s="300"/>
      <c r="BE188" s="300"/>
      <c r="BF188" s="300"/>
      <c r="BG188" s="300"/>
      <c r="BH188" s="300"/>
      <c r="BI188" s="300"/>
      <c r="BJ188" s="300"/>
      <c r="BK188" s="300"/>
      <c r="BL188" s="300"/>
      <c r="BM188" s="300"/>
      <c r="BN188" s="300"/>
      <c r="BO188" s="300"/>
      <c r="BP188" s="300"/>
      <c r="BQ188" s="191"/>
    </row>
    <row r="189" spans="2:69" s="195" customFormat="1" ht="15" customHeight="1">
      <c r="B189" s="184" t="str">
        <f>IF(C185="","","計画")</f>
        <v/>
      </c>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c r="AA189" s="193"/>
      <c r="AB189" s="193"/>
      <c r="AC189" s="193"/>
      <c r="AD189" s="193"/>
      <c r="AE189" s="193"/>
      <c r="AF189" s="193"/>
      <c r="AG189" s="193"/>
      <c r="AH189" s="184" t="str">
        <f>IF(C185="","",COUNTIF(C189:AG189,"○"))</f>
        <v/>
      </c>
      <c r="AI189" s="193" t="str">
        <f>IF(C185="","",31-COUNTIF(C187:AG187,"")-COUNTIF(C187:AG187,"休")-COUNTIF(C189:AH189,"/"))</f>
        <v/>
      </c>
      <c r="AJ189" s="194" t="str">
        <f>IF(C185="","",IFERROR(AH189/AI189,""))</f>
        <v/>
      </c>
      <c r="AK189" s="295" t="str" cm="1">
        <f t="array" ref="AK189">_xlfn.IFS(OR(C185="",AI189=0),"",
      COUNTIFS(C187:AG187,"日",C189:AG189,"")+COUNTIFS(C187:AG187,"日",C189:AG189,"○")+COUNTIFS(C187:AG187,"土",C189:AG189,"")+COUNTIFS(C187:AG187,"土",C189:AG189,"○")&lt;=COUNTIF(C189:AG189,"○"),"○",
        AH189/AI189&gt;=2/7,"○",
         TRUE,"NG")</f>
        <v/>
      </c>
      <c r="AM189" s="184" t="str">
        <f>IF(C185="","",AM182+AH189)</f>
        <v/>
      </c>
      <c r="AN189" s="193" t="str">
        <f>IF(C185="","",AN182+AI189)</f>
        <v/>
      </c>
      <c r="AO189" s="194" t="str">
        <f>IFERROR(AM189/AN189,"")</f>
        <v/>
      </c>
      <c r="AP189" s="301" t="str">
        <f>IF(C185="","",IF(C192="",IF(AM189/AN189&gt;=2/7,"OK","NG"),"-"))</f>
        <v/>
      </c>
      <c r="AQ189" s="297"/>
      <c r="AR189" s="297"/>
      <c r="AS189" s="297"/>
      <c r="AT189" s="297"/>
      <c r="AU189" s="297"/>
      <c r="AV189" s="297"/>
      <c r="AW189" s="297"/>
      <c r="AX189" s="297"/>
      <c r="AY189" s="297"/>
      <c r="AZ189" s="297"/>
      <c r="BA189" s="297"/>
      <c r="BB189" s="297"/>
      <c r="BC189" s="297"/>
      <c r="BD189" s="297"/>
      <c r="BE189" s="297"/>
      <c r="BF189" s="297"/>
      <c r="BG189" s="297"/>
      <c r="BH189" s="297"/>
      <c r="BI189" s="297"/>
      <c r="BJ189" s="297"/>
      <c r="BK189" s="297"/>
      <c r="BL189" s="297"/>
      <c r="BM189" s="297"/>
      <c r="BN189" s="297"/>
      <c r="BO189" s="297"/>
      <c r="BP189" s="297"/>
      <c r="BQ189" s="196"/>
    </row>
    <row r="190" spans="2:69" s="195" customFormat="1" ht="15" customHeight="1" thickBot="1">
      <c r="B190" s="197" t="str">
        <f>IF(C185="","","実施")</f>
        <v/>
      </c>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c r="AA190" s="198"/>
      <c r="AB190" s="198"/>
      <c r="AC190" s="198"/>
      <c r="AD190" s="198"/>
      <c r="AE190" s="198"/>
      <c r="AF190" s="198"/>
      <c r="AG190" s="198"/>
      <c r="AH190" s="197" t="str">
        <f>IF(C185="","",COUNTIF(C190:AG190,"●"))</f>
        <v/>
      </c>
      <c r="AI190" s="198" t="str">
        <f>IF(C185="","",31-COUNTIF(C187:AG187,"")-COUNTIF(C187:AG187,"休")-COUNTIF(C190:AH190,"/"))</f>
        <v/>
      </c>
      <c r="AJ190" s="199" t="str">
        <f>IF(C185="","",IFERROR(AH190/AI190,""))</f>
        <v/>
      </c>
      <c r="AK190" s="298" t="str" cm="1">
        <f t="array" ref="AK190">_xlfn.IFS(OR(C185="",AI190=0),"",
      COUNTIFS(C187:AG187,"日",C190:AG190,"")+COUNTIFS(C187:AG187,"日",C190:AG190,"●")+COUNTIFS(C187:AG187,"土",C190:AG190,"")+COUNTIFS(C187:AG187,"土",C190:AG190,"●")&lt;=COUNTIF(C190:AG190,"●"),"○",
        AH190/AI190&gt;=2/7,"○",
         TRUE,"NG")</f>
        <v/>
      </c>
      <c r="AM190" s="197" t="str">
        <f>IF(C185="","",AM183+AH190)</f>
        <v/>
      </c>
      <c r="AN190" s="198" t="str">
        <f>IF(C185="","",AN183+AI190)</f>
        <v/>
      </c>
      <c r="AO190" s="199" t="str">
        <f>IFERROR(AM190/AN190,"")</f>
        <v/>
      </c>
      <c r="AP190" s="302" t="str">
        <f>IF(C185="","",IF(C192="",IF(AM190/AN190&gt;=2/7,"OK","NG"),"-"))</f>
        <v/>
      </c>
      <c r="AQ190" s="222"/>
      <c r="AR190" s="222"/>
      <c r="AS190" s="222"/>
      <c r="AT190" s="222"/>
      <c r="AU190" s="222"/>
      <c r="AV190" s="222"/>
      <c r="AW190" s="222"/>
      <c r="AX190" s="222"/>
      <c r="AY190" s="222"/>
      <c r="AZ190" s="222"/>
      <c r="BA190" s="222"/>
      <c r="BB190" s="222"/>
      <c r="BC190" s="222"/>
      <c r="BD190" s="222"/>
      <c r="BE190" s="222"/>
      <c r="BF190" s="222"/>
      <c r="BG190" s="222"/>
      <c r="BH190" s="222"/>
      <c r="BI190" s="222"/>
      <c r="BJ190" s="222"/>
      <c r="BK190" s="222"/>
      <c r="BL190" s="222"/>
      <c r="BM190" s="222"/>
      <c r="BN190" s="222"/>
      <c r="BO190" s="222"/>
      <c r="BP190" s="222"/>
      <c r="BQ190" s="188"/>
    </row>
    <row r="191" spans="2:69" ht="18" customHeight="1" thickBot="1">
      <c r="AP191" s="195"/>
      <c r="AQ191" s="195"/>
      <c r="AR191" s="195"/>
      <c r="AS191" s="195"/>
      <c r="AT191" s="195"/>
      <c r="AU191" s="195"/>
      <c r="AV191" s="195"/>
      <c r="AW191" s="195"/>
      <c r="AX191" s="195"/>
      <c r="AY191" s="195"/>
      <c r="AZ191" s="195"/>
      <c r="BA191" s="195"/>
      <c r="BB191" s="195"/>
      <c r="BC191" s="195"/>
      <c r="BD191" s="195"/>
      <c r="BE191" s="195"/>
      <c r="BF191" s="195"/>
      <c r="BG191" s="195"/>
      <c r="BH191" s="195"/>
      <c r="BI191" s="195"/>
      <c r="BJ191" s="195"/>
      <c r="BK191" s="195"/>
      <c r="BL191" s="195"/>
      <c r="BM191" s="195"/>
      <c r="BN191" s="195"/>
      <c r="BO191" s="195"/>
      <c r="BP191" s="195"/>
      <c r="BQ191" s="200"/>
    </row>
    <row r="192" spans="2:69" ht="16.899999999999999" customHeight="1">
      <c r="B192" s="183" t="str">
        <f>IF(C192="","","月")</f>
        <v/>
      </c>
      <c r="C192" s="689" t="str">
        <f>IFERROR(IF(EOMONTH(C185,0)+1&gt;$L$5,"",EOMONTH(C185,0)+1),"")</f>
        <v/>
      </c>
      <c r="D192" s="690"/>
      <c r="E192" s="690"/>
      <c r="F192" s="690"/>
      <c r="G192" s="690"/>
      <c r="H192" s="690"/>
      <c r="I192" s="690"/>
      <c r="J192" s="690"/>
      <c r="K192" s="690"/>
      <c r="L192" s="690"/>
      <c r="M192" s="690"/>
      <c r="N192" s="690"/>
      <c r="O192" s="690"/>
      <c r="P192" s="690"/>
      <c r="Q192" s="690"/>
      <c r="R192" s="690"/>
      <c r="S192" s="690"/>
      <c r="T192" s="690"/>
      <c r="U192" s="690"/>
      <c r="V192" s="690"/>
      <c r="W192" s="690"/>
      <c r="X192" s="690"/>
      <c r="Y192" s="690"/>
      <c r="Z192" s="690"/>
      <c r="AA192" s="690"/>
      <c r="AB192" s="690"/>
      <c r="AC192" s="690"/>
      <c r="AD192" s="690"/>
      <c r="AE192" s="690"/>
      <c r="AF192" s="690"/>
      <c r="AG192" s="690"/>
      <c r="AH192" s="691" t="str">
        <f>IF(C192="","","月単位")</f>
        <v/>
      </c>
      <c r="AI192" s="692"/>
      <c r="AJ192" s="692"/>
      <c r="AK192" s="693"/>
      <c r="AL192" s="694"/>
      <c r="AM192" s="706" t="str">
        <f>IF(C192="","","累計")</f>
        <v/>
      </c>
      <c r="AN192" s="707"/>
      <c r="AO192" s="707"/>
      <c r="AP192" s="708"/>
      <c r="AQ192" s="293"/>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c r="BM192" s="293"/>
      <c r="BN192" s="293"/>
      <c r="BO192" s="293"/>
      <c r="BP192" s="293"/>
    </row>
    <row r="193" spans="2:69" ht="15" customHeight="1">
      <c r="B193" s="184" t="str">
        <f>IF(C192="","","日")</f>
        <v/>
      </c>
      <c r="C193" s="185" t="str" cm="1">
        <f t="array" ref="C193">_xlfn.IFS($C192="","",
  $C192+COLUMN(C193)-COLUMN($B193)-1&gt;$L$5,"",
   $C192+COLUMN(C193)-COLUMN($B193)-1&gt;=EOMONTH($C192,0)+1,"",
    TRUE,$C192+COLUMN(C193)-COLUMN($B193)-1)</f>
        <v/>
      </c>
      <c r="D193" s="185" t="str" cm="1">
        <f t="array" ref="D193">_xlfn.IFS($C192="","",
  $C192+COLUMN(D193)-COLUMN($B193)-1&gt;$L$5,"",
   $C192+COLUMN(D193)-COLUMN($B193)-1&gt;=EOMONTH($C192,0)+1,"",
    TRUE,$C192+COLUMN(D193)-COLUMN($B193)-1)</f>
        <v/>
      </c>
      <c r="E193" s="185" t="str" cm="1">
        <f t="array" ref="E193">_xlfn.IFS($C192="","",
  $C192+COLUMN(E193)-COLUMN($B193)-1&gt;$L$5,"",
   $C192+COLUMN(E193)-COLUMN($B193)-1&gt;=EOMONTH($C192,0)+1,"",
    TRUE,$C192+COLUMN(E193)-COLUMN($B193)-1)</f>
        <v/>
      </c>
      <c r="F193" s="185" t="str" cm="1">
        <f t="array" ref="F193">_xlfn.IFS($C192="","",
  $C192+COLUMN(F193)-COLUMN($B193)-1&gt;$L$5,"",
   $C192+COLUMN(F193)-COLUMN($B193)-1&gt;=EOMONTH($C192,0)+1,"",
    TRUE,$C192+COLUMN(F193)-COLUMN($B193)-1)</f>
        <v/>
      </c>
      <c r="G193" s="185" t="str" cm="1">
        <f t="array" ref="G193">_xlfn.IFS($C192="","",
  $C192+COLUMN(G193)-COLUMN($B193)-1&gt;$L$5,"",
   $C192+COLUMN(G193)-COLUMN($B193)-1&gt;=EOMONTH($C192,0)+1,"",
    TRUE,$C192+COLUMN(G193)-COLUMN($B193)-1)</f>
        <v/>
      </c>
      <c r="H193" s="185" t="str" cm="1">
        <f t="array" ref="H193">_xlfn.IFS($C192="","",
  $C192+COLUMN(H193)-COLUMN($B193)-1&gt;$L$5,"",
   $C192+COLUMN(H193)-COLUMN($B193)-1&gt;=EOMONTH($C192,0)+1,"",
    TRUE,$C192+COLUMN(H193)-COLUMN($B193)-1)</f>
        <v/>
      </c>
      <c r="I193" s="185" t="str" cm="1">
        <f t="array" ref="I193">_xlfn.IFS($C192="","",
  $C192+COLUMN(I193)-COLUMN($B193)-1&gt;$L$5,"",
   $C192+COLUMN(I193)-COLUMN($B193)-1&gt;=EOMONTH($C192,0)+1,"",
    TRUE,$C192+COLUMN(I193)-COLUMN($B193)-1)</f>
        <v/>
      </c>
      <c r="J193" s="185" t="str" cm="1">
        <f t="array" ref="J193">_xlfn.IFS($C192="","",
  $C192+COLUMN(J193)-COLUMN($B193)-1&gt;$L$5,"",
   $C192+COLUMN(J193)-COLUMN($B193)-1&gt;=EOMONTH($C192,0)+1,"",
    TRUE,$C192+COLUMN(J193)-COLUMN($B193)-1)</f>
        <v/>
      </c>
      <c r="K193" s="185" t="str" cm="1">
        <f t="array" ref="K193">_xlfn.IFS($C192="","",
  $C192+COLUMN(K193)-COLUMN($B193)-1&gt;$L$5,"",
   $C192+COLUMN(K193)-COLUMN($B193)-1&gt;=EOMONTH($C192,0)+1,"",
    TRUE,$C192+COLUMN(K193)-COLUMN($B193)-1)</f>
        <v/>
      </c>
      <c r="L193" s="185" t="str" cm="1">
        <f t="array" ref="L193">_xlfn.IFS($C192="","",
  $C192+COLUMN(L193)-COLUMN($B193)-1&gt;$L$5,"",
   $C192+COLUMN(L193)-COLUMN($B193)-1&gt;=EOMONTH($C192,0)+1,"",
    TRUE,$C192+COLUMN(L193)-COLUMN($B193)-1)</f>
        <v/>
      </c>
      <c r="M193" s="185" t="str" cm="1">
        <f t="array" ref="M193">_xlfn.IFS($C192="","",
  $C192+COLUMN(M193)-COLUMN($B193)-1&gt;$L$5,"",
   $C192+COLUMN(M193)-COLUMN($B193)-1&gt;=EOMONTH($C192,0)+1,"",
    TRUE,$C192+COLUMN(M193)-COLUMN($B193)-1)</f>
        <v/>
      </c>
      <c r="N193" s="185" t="str" cm="1">
        <f t="array" ref="N193">_xlfn.IFS($C192="","",
  $C192+COLUMN(N193)-COLUMN($B193)-1&gt;$L$5,"",
   $C192+COLUMN(N193)-COLUMN($B193)-1&gt;=EOMONTH($C192,0)+1,"",
    TRUE,$C192+COLUMN(N193)-COLUMN($B193)-1)</f>
        <v/>
      </c>
      <c r="O193" s="185" t="str" cm="1">
        <f t="array" ref="O193">_xlfn.IFS($C192="","",
  $C192+COLUMN(O193)-COLUMN($B193)-1&gt;$L$5,"",
   $C192+COLUMN(O193)-COLUMN($B193)-1&gt;=EOMONTH($C192,0)+1,"",
    TRUE,$C192+COLUMN(O193)-COLUMN($B193)-1)</f>
        <v/>
      </c>
      <c r="P193" s="185" t="str" cm="1">
        <f t="array" ref="P193">_xlfn.IFS($C192="","",
  $C192+COLUMN(P193)-COLUMN($B193)-1&gt;$L$5,"",
   $C192+COLUMN(P193)-COLUMN($B193)-1&gt;=EOMONTH($C192,0)+1,"",
    TRUE,$C192+COLUMN(P193)-COLUMN($B193)-1)</f>
        <v/>
      </c>
      <c r="Q193" s="185" t="str" cm="1">
        <f t="array" ref="Q193">_xlfn.IFS($C192="","",
  $C192+COLUMN(Q193)-COLUMN($B193)-1&gt;$L$5,"",
   $C192+COLUMN(Q193)-COLUMN($B193)-1&gt;=EOMONTH($C192,0)+1,"",
    TRUE,$C192+COLUMN(Q193)-COLUMN($B193)-1)</f>
        <v/>
      </c>
      <c r="R193" s="185" t="str" cm="1">
        <f t="array" ref="R193">_xlfn.IFS($C192="","",
  $C192+COLUMN(R193)-COLUMN($B193)-1&gt;$L$5,"",
   $C192+COLUMN(R193)-COLUMN($B193)-1&gt;=EOMONTH($C192,0)+1,"",
    TRUE,$C192+COLUMN(R193)-COLUMN($B193)-1)</f>
        <v/>
      </c>
      <c r="S193" s="185" t="str" cm="1">
        <f t="array" ref="S193">_xlfn.IFS($C192="","",
  $C192+COLUMN(S193)-COLUMN($B193)-1&gt;$L$5,"",
   $C192+COLUMN(S193)-COLUMN($B193)-1&gt;=EOMONTH($C192,0)+1,"",
    TRUE,$C192+COLUMN(S193)-COLUMN($B193)-1)</f>
        <v/>
      </c>
      <c r="T193" s="185" t="str" cm="1">
        <f t="array" ref="T193">_xlfn.IFS($C192="","",
  $C192+COLUMN(T193)-COLUMN($B193)-1&gt;$L$5,"",
   $C192+COLUMN(T193)-COLUMN($B193)-1&gt;=EOMONTH($C192,0)+1,"",
    TRUE,$C192+COLUMN(T193)-COLUMN($B193)-1)</f>
        <v/>
      </c>
      <c r="U193" s="185" t="str" cm="1">
        <f t="array" ref="U193">_xlfn.IFS($C192="","",
  $C192+COLUMN(U193)-COLUMN($B193)-1&gt;$L$5,"",
   $C192+COLUMN(U193)-COLUMN($B193)-1&gt;=EOMONTH($C192,0)+1,"",
    TRUE,$C192+COLUMN(U193)-COLUMN($B193)-1)</f>
        <v/>
      </c>
      <c r="V193" s="185" t="str" cm="1">
        <f t="array" ref="V193">_xlfn.IFS($C192="","",
  $C192+COLUMN(V193)-COLUMN($B193)-1&gt;$L$5,"",
   $C192+COLUMN(V193)-COLUMN($B193)-1&gt;=EOMONTH($C192,0)+1,"",
    TRUE,$C192+COLUMN(V193)-COLUMN($B193)-1)</f>
        <v/>
      </c>
      <c r="W193" s="185" t="str" cm="1">
        <f t="array" ref="W193">_xlfn.IFS($C192="","",
  $C192+COLUMN(W193)-COLUMN($B193)-1&gt;$L$5,"",
   $C192+COLUMN(W193)-COLUMN($B193)-1&gt;=EOMONTH($C192,0)+1,"",
    TRUE,$C192+COLUMN(W193)-COLUMN($B193)-1)</f>
        <v/>
      </c>
      <c r="X193" s="185" t="str" cm="1">
        <f t="array" ref="X193">_xlfn.IFS($C192="","",
  $C192+COLUMN(X193)-COLUMN($B193)-1&gt;$L$5,"",
   $C192+COLUMN(X193)-COLUMN($B193)-1&gt;=EOMONTH($C192,0)+1,"",
    TRUE,$C192+COLUMN(X193)-COLUMN($B193)-1)</f>
        <v/>
      </c>
      <c r="Y193" s="185" t="str" cm="1">
        <f t="array" ref="Y193">_xlfn.IFS($C192="","",
  $C192+COLUMN(Y193)-COLUMN($B193)-1&gt;$L$5,"",
   $C192+COLUMN(Y193)-COLUMN($B193)-1&gt;=EOMONTH($C192,0)+1,"",
    TRUE,$C192+COLUMN(Y193)-COLUMN($B193)-1)</f>
        <v/>
      </c>
      <c r="Z193" s="185" t="str" cm="1">
        <f t="array" ref="Z193">_xlfn.IFS($C192="","",
  $C192+COLUMN(Z193)-COLUMN($B193)-1&gt;$L$5,"",
   $C192+COLUMN(Z193)-COLUMN($B193)-1&gt;=EOMONTH($C192,0)+1,"",
    TRUE,$C192+COLUMN(Z193)-COLUMN($B193)-1)</f>
        <v/>
      </c>
      <c r="AA193" s="185" t="str" cm="1">
        <f t="array" ref="AA193">_xlfn.IFS($C192="","",
  $C192+COLUMN(AA193)-COLUMN($B193)-1&gt;$L$5,"",
   $C192+COLUMN(AA193)-COLUMN($B193)-1&gt;=EOMONTH($C192,0)+1,"",
    TRUE,$C192+COLUMN(AA193)-COLUMN($B193)-1)</f>
        <v/>
      </c>
      <c r="AB193" s="185" t="str" cm="1">
        <f t="array" ref="AB193">_xlfn.IFS($C192="","",
  $C192+COLUMN(AB193)-COLUMN($B193)-1&gt;$L$5,"",
   $C192+COLUMN(AB193)-COLUMN($B193)-1&gt;=EOMONTH($C192,0)+1,"",
    TRUE,$C192+COLUMN(AB193)-COLUMN($B193)-1)</f>
        <v/>
      </c>
      <c r="AC193" s="185" t="str" cm="1">
        <f t="array" ref="AC193">_xlfn.IFS($C192="","",
  $C192+COLUMN(AC193)-COLUMN($B193)-1&gt;$L$5,"",
   $C192+COLUMN(AC193)-COLUMN($B193)-1&gt;=EOMONTH($C192,0)+1,"",
    TRUE,$C192+COLUMN(AC193)-COLUMN($B193)-1)</f>
        <v/>
      </c>
      <c r="AD193" s="185" t="str" cm="1">
        <f t="array" ref="AD193">_xlfn.IFS($C192="","",
  $C192+COLUMN(AD193)-COLUMN($B193)-1&gt;$L$5,"",
   $C192+COLUMN(AD193)-COLUMN($B193)-1&gt;=EOMONTH($C192,0)+1,"",
    TRUE,$C192+COLUMN(AD193)-COLUMN($B193)-1)</f>
        <v/>
      </c>
      <c r="AE193" s="185" t="str" cm="1">
        <f t="array" ref="AE193">_xlfn.IFS($C192="","",
  $C192+COLUMN(AE193)-COLUMN($B193)-1&gt;$L$5,"",
   $C192+COLUMN(AE193)-COLUMN($B193)-1&gt;=EOMONTH($C192,0)+1,"",
    TRUE,$C192+COLUMN(AE193)-COLUMN($B193)-1)</f>
        <v/>
      </c>
      <c r="AF193" s="185" t="str" cm="1">
        <f t="array" ref="AF193">_xlfn.IFS($C192="","",
  $C192+COLUMN(AF193)-COLUMN($B193)-1&gt;$L$5,"",
   $C192+COLUMN(AF193)-COLUMN($B193)-1&gt;=EOMONTH($C192,0)+1,"",
    TRUE,$C192+COLUMN(AF193)-COLUMN($B193)-1)</f>
        <v/>
      </c>
      <c r="AG193" s="186" t="str" cm="1">
        <f t="array" ref="AG193">_xlfn.IFS($C192="","",
  $C192+COLUMN(AG193)-COLUMN($B193)-1&gt;$L$5,"",
   $C192+COLUMN(AG193)-COLUMN($B193)-1&gt;=EOMONTH($C192,0)+1,"",
    TRUE,$C192+COLUMN(AG193)-COLUMN($B193)-1)</f>
        <v/>
      </c>
      <c r="AH193" s="709" t="str">
        <f>IF(C192="","","閉所日数計")</f>
        <v/>
      </c>
      <c r="AI193" s="710" t="str">
        <f>IF(C192="","","対象日数計")</f>
        <v/>
      </c>
      <c r="AJ193" s="710" t="str">
        <f>IF(C192="","","現場閉所率")</f>
        <v/>
      </c>
      <c r="AK193" s="711" t="str">
        <f>IF(C192="","","達成状況")</f>
        <v/>
      </c>
      <c r="AL193" s="695"/>
      <c r="AM193" s="696" t="str">
        <f>IF(C192="","","閉所日数計")</f>
        <v/>
      </c>
      <c r="AN193" s="699" t="str">
        <f>IF(C192="","","対象日数計")</f>
        <v/>
      </c>
      <c r="AO193" s="699" t="str">
        <f>IF(C192="","","現場閉所率")</f>
        <v/>
      </c>
      <c r="AP193" s="712" t="str" cm="1">
        <f t="array" ref="AP193">_xlfn.IFS(C192="","",C199="","達成状況",TRUE,"-")</f>
        <v/>
      </c>
      <c r="AQ193" s="300"/>
      <c r="AR193" s="300"/>
      <c r="AS193" s="300"/>
      <c r="AT193" s="300"/>
      <c r="AU193" s="300"/>
      <c r="AV193" s="300"/>
      <c r="AW193" s="300"/>
      <c r="AX193" s="300"/>
      <c r="AY193" s="300"/>
      <c r="AZ193" s="300"/>
      <c r="BA193" s="300"/>
      <c r="BB193" s="300"/>
      <c r="BC193" s="300"/>
      <c r="BD193" s="300"/>
      <c r="BE193" s="300"/>
      <c r="BF193" s="300"/>
      <c r="BG193" s="300"/>
      <c r="BH193" s="300"/>
      <c r="BI193" s="300"/>
      <c r="BJ193" s="300"/>
      <c r="BK193" s="300"/>
      <c r="BL193" s="300"/>
      <c r="BM193" s="300"/>
      <c r="BN193" s="300"/>
      <c r="BO193" s="300"/>
      <c r="BP193" s="300"/>
    </row>
    <row r="194" spans="2:69" ht="15" customHeight="1">
      <c r="B194" s="184" t="str">
        <f>IF(C192="","","曜日")</f>
        <v/>
      </c>
      <c r="C194" s="187" t="str" cm="1">
        <f t="array" ref="C194">_xlfn.IFS(C193="","",COUNTIF(休み,C193)&gt;0,"休",OR(WEEKDAY(C193)=1,WEEKDAY(C193)=7),TEXT(C193,"aaa"),COUNTIF(祝日,C193)&gt;0,"祝",TRUE,TEXT(C193,"aaa"))</f>
        <v/>
      </c>
      <c r="D194" s="187" t="str" cm="1">
        <f t="array" ref="D194">_xlfn.IFS(D193="","",COUNTIF(休み,D193)&gt;0,"休",OR(WEEKDAY(D193)=1,WEEKDAY(D193)=7),TEXT(D193,"aaa"),COUNTIF(祝日,D193)&gt;0,"祝",TRUE,TEXT(D193,"aaa"))</f>
        <v/>
      </c>
      <c r="E194" s="187" t="str" cm="1">
        <f t="array" ref="E194">_xlfn.IFS(E193="","",COUNTIF(休み,E193)&gt;0,"休",OR(WEEKDAY(E193)=1,WEEKDAY(E193)=7),TEXT(E193,"aaa"),COUNTIF(祝日,E193)&gt;0,"祝",TRUE,TEXT(E193,"aaa"))</f>
        <v/>
      </c>
      <c r="F194" s="187" t="str" cm="1">
        <f t="array" ref="F194">_xlfn.IFS(F193="","",COUNTIF(休み,F193)&gt;0,"休",OR(WEEKDAY(F193)=1,WEEKDAY(F193)=7),TEXT(F193,"aaa"),COUNTIF(祝日,F193)&gt;0,"祝",TRUE,TEXT(F193,"aaa"))</f>
        <v/>
      </c>
      <c r="G194" s="187" t="str" cm="1">
        <f t="array" ref="G194">_xlfn.IFS(G193="","",COUNTIF(休み,G193)&gt;0,"休",OR(WEEKDAY(G193)=1,WEEKDAY(G193)=7),TEXT(G193,"aaa"),COUNTIF(祝日,G193)&gt;0,"祝",TRUE,TEXT(G193,"aaa"))</f>
        <v/>
      </c>
      <c r="H194" s="187" t="str" cm="1">
        <f t="array" ref="H194">_xlfn.IFS(H193="","",COUNTIF(休み,H193)&gt;0,"休",OR(WEEKDAY(H193)=1,WEEKDAY(H193)=7),TEXT(H193,"aaa"),COUNTIF(祝日,H193)&gt;0,"祝",TRUE,TEXT(H193,"aaa"))</f>
        <v/>
      </c>
      <c r="I194" s="187" t="str" cm="1">
        <f t="array" ref="I194">_xlfn.IFS(I193="","",COUNTIF(休み,I193)&gt;0,"休",OR(WEEKDAY(I193)=1,WEEKDAY(I193)=7),TEXT(I193,"aaa"),COUNTIF(祝日,I193)&gt;0,"祝",TRUE,TEXT(I193,"aaa"))</f>
        <v/>
      </c>
      <c r="J194" s="187" t="str" cm="1">
        <f t="array" ref="J194">_xlfn.IFS(J193="","",COUNTIF(休み,J193)&gt;0,"休",OR(WEEKDAY(J193)=1,WEEKDAY(J193)=7),TEXT(J193,"aaa"),COUNTIF(祝日,J193)&gt;0,"祝",TRUE,TEXT(J193,"aaa"))</f>
        <v/>
      </c>
      <c r="K194" s="187" t="str" cm="1">
        <f t="array" ref="K194">_xlfn.IFS(K193="","",COUNTIF(休み,K193)&gt;0,"休",OR(WEEKDAY(K193)=1,WEEKDAY(K193)=7),TEXT(K193,"aaa"),COUNTIF(祝日,K193)&gt;0,"祝",TRUE,TEXT(K193,"aaa"))</f>
        <v/>
      </c>
      <c r="L194" s="187" t="str" cm="1">
        <f t="array" ref="L194">_xlfn.IFS(L193="","",COUNTIF(休み,L193)&gt;0,"休",OR(WEEKDAY(L193)=1,WEEKDAY(L193)=7),TEXT(L193,"aaa"),COUNTIF(祝日,L193)&gt;0,"祝",TRUE,TEXT(L193,"aaa"))</f>
        <v/>
      </c>
      <c r="M194" s="187" t="str" cm="1">
        <f t="array" ref="M194">_xlfn.IFS(M193="","",COUNTIF(休み,M193)&gt;0,"休",OR(WEEKDAY(M193)=1,WEEKDAY(M193)=7),TEXT(M193,"aaa"),COUNTIF(祝日,M193)&gt;0,"祝",TRUE,TEXT(M193,"aaa"))</f>
        <v/>
      </c>
      <c r="N194" s="187" t="str" cm="1">
        <f t="array" ref="N194">_xlfn.IFS(N193="","",COUNTIF(休み,N193)&gt;0,"休",OR(WEEKDAY(N193)=1,WEEKDAY(N193)=7),TEXT(N193,"aaa"),COUNTIF(祝日,N193)&gt;0,"祝",TRUE,TEXT(N193,"aaa"))</f>
        <v/>
      </c>
      <c r="O194" s="187" t="str" cm="1">
        <f t="array" ref="O194">_xlfn.IFS(O193="","",COUNTIF(休み,O193)&gt;0,"休",OR(WEEKDAY(O193)=1,WEEKDAY(O193)=7),TEXT(O193,"aaa"),COUNTIF(祝日,O193)&gt;0,"祝",TRUE,TEXT(O193,"aaa"))</f>
        <v/>
      </c>
      <c r="P194" s="187" t="str" cm="1">
        <f t="array" ref="P194">_xlfn.IFS(P193="","",COUNTIF(休み,P193)&gt;0,"休",OR(WEEKDAY(P193)=1,WEEKDAY(P193)=7),TEXT(P193,"aaa"),COUNTIF(祝日,P193)&gt;0,"祝",TRUE,TEXT(P193,"aaa"))</f>
        <v/>
      </c>
      <c r="Q194" s="187" t="str" cm="1">
        <f t="array" ref="Q194">_xlfn.IFS(Q193="","",COUNTIF(休み,Q193)&gt;0,"休",OR(WEEKDAY(Q193)=1,WEEKDAY(Q193)=7),TEXT(Q193,"aaa"),COUNTIF(祝日,Q193)&gt;0,"祝",TRUE,TEXT(Q193,"aaa"))</f>
        <v/>
      </c>
      <c r="R194" s="187" t="str" cm="1">
        <f t="array" ref="R194">_xlfn.IFS(R193="","",COUNTIF(休み,R193)&gt;0,"休",OR(WEEKDAY(R193)=1,WEEKDAY(R193)=7),TEXT(R193,"aaa"),COUNTIF(祝日,R193)&gt;0,"祝",TRUE,TEXT(R193,"aaa"))</f>
        <v/>
      </c>
      <c r="S194" s="187" t="str" cm="1">
        <f t="array" ref="S194">_xlfn.IFS(S193="","",COUNTIF(休み,S193)&gt;0,"休",OR(WEEKDAY(S193)=1,WEEKDAY(S193)=7),TEXT(S193,"aaa"),COUNTIF(祝日,S193)&gt;0,"祝",TRUE,TEXT(S193,"aaa"))</f>
        <v/>
      </c>
      <c r="T194" s="187" t="str" cm="1">
        <f t="array" ref="T194">_xlfn.IFS(T193="","",COUNTIF(休み,T193)&gt;0,"休",OR(WEEKDAY(T193)=1,WEEKDAY(T193)=7),TEXT(T193,"aaa"),COUNTIF(祝日,T193)&gt;0,"祝",TRUE,TEXT(T193,"aaa"))</f>
        <v/>
      </c>
      <c r="U194" s="187" t="str" cm="1">
        <f t="array" ref="U194">_xlfn.IFS(U193="","",COUNTIF(休み,U193)&gt;0,"休",OR(WEEKDAY(U193)=1,WEEKDAY(U193)=7),TEXT(U193,"aaa"),COUNTIF(祝日,U193)&gt;0,"祝",TRUE,TEXT(U193,"aaa"))</f>
        <v/>
      </c>
      <c r="V194" s="187" t="str" cm="1">
        <f t="array" ref="V194">_xlfn.IFS(V193="","",COUNTIF(休み,V193)&gt;0,"休",OR(WEEKDAY(V193)=1,WEEKDAY(V193)=7),TEXT(V193,"aaa"),COUNTIF(祝日,V193)&gt;0,"祝",TRUE,TEXT(V193,"aaa"))</f>
        <v/>
      </c>
      <c r="W194" s="187" t="str" cm="1">
        <f t="array" ref="W194">_xlfn.IFS(W193="","",COUNTIF(休み,W193)&gt;0,"休",OR(WEEKDAY(W193)=1,WEEKDAY(W193)=7),TEXT(W193,"aaa"),COUNTIF(祝日,W193)&gt;0,"祝",TRUE,TEXT(W193,"aaa"))</f>
        <v/>
      </c>
      <c r="X194" s="187" t="str" cm="1">
        <f t="array" ref="X194">_xlfn.IFS(X193="","",COUNTIF(休み,X193)&gt;0,"休",OR(WEEKDAY(X193)=1,WEEKDAY(X193)=7),TEXT(X193,"aaa"),COUNTIF(祝日,X193)&gt;0,"祝",TRUE,TEXT(X193,"aaa"))</f>
        <v/>
      </c>
      <c r="Y194" s="187" t="str" cm="1">
        <f t="array" ref="Y194">_xlfn.IFS(Y193="","",COUNTIF(休み,Y193)&gt;0,"休",OR(WEEKDAY(Y193)=1,WEEKDAY(Y193)=7),TEXT(Y193,"aaa"),COUNTIF(祝日,Y193)&gt;0,"祝",TRUE,TEXT(Y193,"aaa"))</f>
        <v/>
      </c>
      <c r="Z194" s="187" t="str" cm="1">
        <f t="array" ref="Z194">_xlfn.IFS(Z193="","",COUNTIF(休み,Z193)&gt;0,"休",OR(WEEKDAY(Z193)=1,WEEKDAY(Z193)=7),TEXT(Z193,"aaa"),COUNTIF(祝日,Z193)&gt;0,"祝",TRUE,TEXT(Z193,"aaa"))</f>
        <v/>
      </c>
      <c r="AA194" s="187" t="str" cm="1">
        <f t="array" ref="AA194">_xlfn.IFS(AA193="","",COUNTIF(休み,AA193)&gt;0,"休",OR(WEEKDAY(AA193)=1,WEEKDAY(AA193)=7),TEXT(AA193,"aaa"),COUNTIF(祝日,AA193)&gt;0,"祝",TRUE,TEXT(AA193,"aaa"))</f>
        <v/>
      </c>
      <c r="AB194" s="187" t="str" cm="1">
        <f t="array" ref="AB194">_xlfn.IFS(AB193="","",COUNTIF(休み,AB193)&gt;0,"休",OR(WEEKDAY(AB193)=1,WEEKDAY(AB193)=7),TEXT(AB193,"aaa"),COUNTIF(祝日,AB193)&gt;0,"祝",TRUE,TEXT(AB193,"aaa"))</f>
        <v/>
      </c>
      <c r="AC194" s="187" t="str" cm="1">
        <f t="array" ref="AC194">_xlfn.IFS(AC193="","",COUNTIF(休み,AC193)&gt;0,"休",OR(WEEKDAY(AC193)=1,WEEKDAY(AC193)=7),TEXT(AC193,"aaa"),COUNTIF(祝日,AC193)&gt;0,"祝",TRUE,TEXT(AC193,"aaa"))</f>
        <v/>
      </c>
      <c r="AD194" s="187" t="str" cm="1">
        <f t="array" ref="AD194">_xlfn.IFS(AD193="","",COUNTIF(休み,AD193)&gt;0,"休",OR(WEEKDAY(AD193)=1,WEEKDAY(AD193)=7),TEXT(AD193,"aaa"),COUNTIF(祝日,AD193)&gt;0,"祝",TRUE,TEXT(AD193,"aaa"))</f>
        <v/>
      </c>
      <c r="AE194" s="187" t="str" cm="1">
        <f t="array" ref="AE194">_xlfn.IFS(AE193="","",COUNTIF(休み,AE193)&gt;0,"休",OR(WEEKDAY(AE193)=1,WEEKDAY(AE193)=7),TEXT(AE193,"aaa"),COUNTIF(祝日,AE193)&gt;0,"祝",TRUE,TEXT(AE193,"aaa"))</f>
        <v/>
      </c>
      <c r="AF194" s="187" t="str" cm="1">
        <f t="array" ref="AF194">_xlfn.IFS(AF193="","",COUNTIF(休み,AF193)&gt;0,"休",OR(WEEKDAY(AF193)=1,WEEKDAY(AF193)=7),TEXT(AF193,"aaa"),COUNTIF(祝日,AF193)&gt;0,"祝",TRUE,TEXT(AF193,"aaa"))</f>
        <v/>
      </c>
      <c r="AG194" s="187" t="str" cm="1">
        <f t="array" ref="AG194">_xlfn.IFS(AG193="","",COUNTIF(休み,AG193)&gt;0,"休",OR(WEEKDAY(AG193)=1,WEEKDAY(AG193)=7),TEXT(AG193,"aaa"),COUNTIF(祝日,AG193)&gt;0,"祝",TRUE,TEXT(AG193,"aaa"))</f>
        <v/>
      </c>
      <c r="AH194" s="709"/>
      <c r="AI194" s="710"/>
      <c r="AJ194" s="710"/>
      <c r="AK194" s="711"/>
      <c r="AL194" s="695"/>
      <c r="AM194" s="697"/>
      <c r="AN194" s="700"/>
      <c r="AO194" s="700"/>
      <c r="AP194" s="713"/>
      <c r="AQ194" s="300"/>
      <c r="AR194" s="300"/>
      <c r="AS194" s="300"/>
      <c r="AT194" s="300"/>
      <c r="AU194" s="300"/>
      <c r="AV194" s="300"/>
      <c r="AW194" s="300"/>
      <c r="AX194" s="300"/>
      <c r="AY194" s="300"/>
      <c r="AZ194" s="300"/>
      <c r="BA194" s="300"/>
      <c r="BB194" s="300"/>
      <c r="BC194" s="300"/>
      <c r="BD194" s="300"/>
      <c r="BE194" s="300"/>
      <c r="BF194" s="300"/>
      <c r="BG194" s="300"/>
      <c r="BH194" s="300"/>
      <c r="BI194" s="300"/>
      <c r="BJ194" s="300"/>
      <c r="BK194" s="300"/>
      <c r="BL194" s="300"/>
      <c r="BM194" s="300"/>
      <c r="BN194" s="300"/>
      <c r="BO194" s="300"/>
      <c r="BP194" s="300"/>
      <c r="BQ194" s="188"/>
    </row>
    <row r="195" spans="2:69" s="192" customFormat="1" ht="60" customHeight="1">
      <c r="B195" s="271" t="str">
        <f>IF(C192="","","行事")</f>
        <v/>
      </c>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90"/>
      <c r="AH195" s="709"/>
      <c r="AI195" s="710"/>
      <c r="AJ195" s="710"/>
      <c r="AK195" s="711"/>
      <c r="AL195" s="695"/>
      <c r="AM195" s="698"/>
      <c r="AN195" s="701"/>
      <c r="AO195" s="701"/>
      <c r="AP195" s="714"/>
      <c r="AQ195" s="300"/>
      <c r="AR195" s="300"/>
      <c r="AS195" s="300"/>
      <c r="AT195" s="300"/>
      <c r="AU195" s="300"/>
      <c r="AV195" s="300"/>
      <c r="AW195" s="300"/>
      <c r="AX195" s="300"/>
      <c r="AY195" s="300"/>
      <c r="AZ195" s="300"/>
      <c r="BA195" s="300"/>
      <c r="BB195" s="300"/>
      <c r="BC195" s="300"/>
      <c r="BD195" s="300"/>
      <c r="BE195" s="300"/>
      <c r="BF195" s="300"/>
      <c r="BG195" s="300"/>
      <c r="BH195" s="300"/>
      <c r="BI195" s="300"/>
      <c r="BJ195" s="300"/>
      <c r="BK195" s="300"/>
      <c r="BL195" s="300"/>
      <c r="BM195" s="300"/>
      <c r="BN195" s="300"/>
      <c r="BO195" s="300"/>
      <c r="BP195" s="300"/>
      <c r="BQ195" s="191"/>
    </row>
    <row r="196" spans="2:69" s="195" customFormat="1" ht="15" customHeight="1">
      <c r="B196" s="184" t="str">
        <f>IF(C192="","","計画")</f>
        <v/>
      </c>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84" t="str">
        <f>IF(C192="","",COUNTIF(C196:AG196,"○"))</f>
        <v/>
      </c>
      <c r="AI196" s="193" t="str">
        <f>IF(C192="","",31-COUNTIF(C194:AG194,"")-COUNTIF(C194:AG194,"休")-COUNTIF(C196:AH196,"/"))</f>
        <v/>
      </c>
      <c r="AJ196" s="194" t="str">
        <f>IF(C192="","",IFERROR(AH196/AI196,""))</f>
        <v/>
      </c>
      <c r="AK196" s="295" t="str" cm="1">
        <f t="array" ref="AK196">_xlfn.IFS(OR(C192="",AI196=0),"",
      COUNTIFS(C194:AG194,"日",C196:AG196,"")+COUNTIFS(C194:AG194,"日",C196:AG196,"○")+COUNTIFS(C194:AG194,"土",C196:AG196,"")+COUNTIFS(C194:AG194,"土",C196:AG196,"○")&lt;=COUNTIF(C196:AG196,"○"),"○",
        AH196/AI196&gt;=2/7,"○",
         TRUE,"NG")</f>
        <v/>
      </c>
      <c r="AM196" s="184" t="str">
        <f>IF(C192="","",AM189+AH196)</f>
        <v/>
      </c>
      <c r="AN196" s="193" t="str">
        <f>IF(C192="","",AN189+AI196)</f>
        <v/>
      </c>
      <c r="AO196" s="194" t="str">
        <f>IFERROR(AM196/AN196,"")</f>
        <v/>
      </c>
      <c r="AP196" s="301" t="str">
        <f>IF(C192="","",IF(C199="",IF(AM196/AN196&gt;=2/7,"OK","NG"),"-"))</f>
        <v/>
      </c>
      <c r="AQ196" s="297"/>
      <c r="AR196" s="297"/>
      <c r="AS196" s="297"/>
      <c r="AT196" s="297"/>
      <c r="AU196" s="297"/>
      <c r="AV196" s="297"/>
      <c r="AW196" s="297"/>
      <c r="AX196" s="297"/>
      <c r="AY196" s="297"/>
      <c r="AZ196" s="297"/>
      <c r="BA196" s="297"/>
      <c r="BB196" s="297"/>
      <c r="BC196" s="297"/>
      <c r="BD196" s="297"/>
      <c r="BE196" s="297"/>
      <c r="BF196" s="297"/>
      <c r="BG196" s="297"/>
      <c r="BH196" s="297"/>
      <c r="BI196" s="297"/>
      <c r="BJ196" s="297"/>
      <c r="BK196" s="297"/>
      <c r="BL196" s="297"/>
      <c r="BM196" s="297"/>
      <c r="BN196" s="297"/>
      <c r="BO196" s="297"/>
      <c r="BP196" s="297"/>
      <c r="BQ196" s="196"/>
    </row>
    <row r="197" spans="2:69" s="195" customFormat="1" ht="15" customHeight="1" thickBot="1">
      <c r="B197" s="197" t="str">
        <f>IF(C192="","","実施")</f>
        <v/>
      </c>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c r="Z197" s="198"/>
      <c r="AA197" s="198"/>
      <c r="AB197" s="198"/>
      <c r="AC197" s="198"/>
      <c r="AD197" s="198"/>
      <c r="AE197" s="198"/>
      <c r="AF197" s="198"/>
      <c r="AG197" s="198"/>
      <c r="AH197" s="197" t="str">
        <f>IF(C192="","",COUNTIF(C197:AG197,"●"))</f>
        <v/>
      </c>
      <c r="AI197" s="198" t="str">
        <f>IF(C192="","",31-COUNTIF(C194:AG194,"")-COUNTIF(C194:AG194,"休")-COUNTIF(C197:AH197,"/"))</f>
        <v/>
      </c>
      <c r="AJ197" s="199" t="str">
        <f>IF(C192="","",IFERROR(AH197/AI197,""))</f>
        <v/>
      </c>
      <c r="AK197" s="298" t="str" cm="1">
        <f t="array" ref="AK197">_xlfn.IFS(OR(C192="",AI197=0),"",
      COUNTIFS(C194:AG194,"日",C197:AG197,"")+COUNTIFS(C194:AG194,"日",C197:AG197,"●")+COUNTIFS(C194:AG194,"土",C197:AG197,"")+COUNTIFS(C194:AG194,"土",C197:AG197,"●")&lt;=COUNTIF(C197:AG197,"●"),"○",
        AH197/AI197&gt;=2/7,"○",
         TRUE,"NG")</f>
        <v/>
      </c>
      <c r="AM197" s="197" t="str">
        <f>IF(C192="","",AM190+AH197)</f>
        <v/>
      </c>
      <c r="AN197" s="198" t="str">
        <f>IF(C192="","",AN190+AI197)</f>
        <v/>
      </c>
      <c r="AO197" s="199" t="str">
        <f>IFERROR(AM197/AN197,"")</f>
        <v/>
      </c>
      <c r="AP197" s="302" t="str">
        <f>IF(C192="","",IF(C199="",IF(AM197/AN197&gt;=2/7,"OK","NG"),"-"))</f>
        <v/>
      </c>
      <c r="AQ197" s="222"/>
      <c r="AR197" s="222"/>
      <c r="AS197" s="222"/>
      <c r="AT197" s="222"/>
      <c r="AU197" s="222"/>
      <c r="AV197" s="222"/>
      <c r="AW197" s="222"/>
      <c r="AX197" s="222"/>
      <c r="AY197" s="222"/>
      <c r="AZ197" s="222"/>
      <c r="BA197" s="222"/>
      <c r="BB197" s="222"/>
      <c r="BC197" s="222"/>
      <c r="BD197" s="222"/>
      <c r="BE197" s="222"/>
      <c r="BF197" s="222"/>
      <c r="BG197" s="222"/>
      <c r="BH197" s="222"/>
      <c r="BI197" s="222"/>
      <c r="BJ197" s="222"/>
      <c r="BK197" s="222"/>
      <c r="BL197" s="222"/>
      <c r="BM197" s="222"/>
      <c r="BN197" s="222"/>
      <c r="BO197" s="222"/>
      <c r="BP197" s="222"/>
      <c r="BQ197" s="188"/>
    </row>
    <row r="198" spans="2:69" ht="18" customHeight="1" thickBot="1">
      <c r="AP198" s="195"/>
      <c r="AQ198" s="195"/>
      <c r="AR198" s="195"/>
      <c r="AS198" s="195"/>
      <c r="AT198" s="195"/>
      <c r="AU198" s="195"/>
      <c r="AV198" s="195"/>
      <c r="AW198" s="195"/>
      <c r="AX198" s="195"/>
      <c r="AY198" s="195"/>
      <c r="AZ198" s="195"/>
      <c r="BA198" s="195"/>
      <c r="BB198" s="195"/>
      <c r="BC198" s="195"/>
      <c r="BD198" s="195"/>
      <c r="BE198" s="195"/>
      <c r="BF198" s="195"/>
      <c r="BG198" s="195"/>
      <c r="BH198" s="195"/>
      <c r="BI198" s="195"/>
      <c r="BJ198" s="195"/>
      <c r="BK198" s="195"/>
      <c r="BL198" s="195"/>
      <c r="BM198" s="195"/>
      <c r="BN198" s="195"/>
      <c r="BO198" s="195"/>
      <c r="BP198" s="195"/>
      <c r="BQ198" s="200"/>
    </row>
    <row r="199" spans="2:69" ht="16.899999999999999" customHeight="1">
      <c r="B199" s="183" t="str">
        <f>IF(C199="","","月")</f>
        <v/>
      </c>
      <c r="C199" s="689" t="str">
        <f>IFERROR(IF(EOMONTH(C192,0)+1&gt;$L$5,"",EOMONTH(C192,0)+1),"")</f>
        <v/>
      </c>
      <c r="D199" s="690"/>
      <c r="E199" s="690"/>
      <c r="F199" s="690"/>
      <c r="G199" s="690"/>
      <c r="H199" s="690"/>
      <c r="I199" s="690"/>
      <c r="J199" s="690"/>
      <c r="K199" s="690"/>
      <c r="L199" s="690"/>
      <c r="M199" s="690"/>
      <c r="N199" s="690"/>
      <c r="O199" s="690"/>
      <c r="P199" s="690"/>
      <c r="Q199" s="690"/>
      <c r="R199" s="690"/>
      <c r="S199" s="690"/>
      <c r="T199" s="690"/>
      <c r="U199" s="690"/>
      <c r="V199" s="690"/>
      <c r="W199" s="690"/>
      <c r="X199" s="690"/>
      <c r="Y199" s="690"/>
      <c r="Z199" s="690"/>
      <c r="AA199" s="690"/>
      <c r="AB199" s="690"/>
      <c r="AC199" s="690"/>
      <c r="AD199" s="690"/>
      <c r="AE199" s="690"/>
      <c r="AF199" s="690"/>
      <c r="AG199" s="690"/>
      <c r="AH199" s="691" t="str">
        <f>IF(C199="","","月単位")</f>
        <v/>
      </c>
      <c r="AI199" s="692"/>
      <c r="AJ199" s="692"/>
      <c r="AK199" s="693"/>
      <c r="AL199" s="694"/>
      <c r="AM199" s="706" t="str">
        <f>IF(C199="","","累計")</f>
        <v/>
      </c>
      <c r="AN199" s="707"/>
      <c r="AO199" s="707"/>
      <c r="AP199" s="708"/>
      <c r="AQ199" s="293"/>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c r="BM199" s="293"/>
      <c r="BN199" s="293"/>
      <c r="BO199" s="293"/>
      <c r="BP199" s="293"/>
    </row>
    <row r="200" spans="2:69" ht="15" customHeight="1">
      <c r="B200" s="184" t="str">
        <f>IF(C199="","","日")</f>
        <v/>
      </c>
      <c r="C200" s="185" t="str" cm="1">
        <f t="array" ref="C200">_xlfn.IFS($C199="","",
  $C199+COLUMN(C200)-COLUMN($B200)-1&gt;$L$5,"",
   $C199+COLUMN(C200)-COLUMN($B200)-1&gt;=EOMONTH($C199,0)+1,"",
    TRUE,$C199+COLUMN(C200)-COLUMN($B200)-1)</f>
        <v/>
      </c>
      <c r="D200" s="185" t="str" cm="1">
        <f t="array" ref="D200">_xlfn.IFS($C199="","",
  $C199+COLUMN(D200)-COLUMN($B200)-1&gt;$L$5,"",
   $C199+COLUMN(D200)-COLUMN($B200)-1&gt;=EOMONTH($C199,0)+1,"",
    TRUE,$C199+COLUMN(D200)-COLUMN($B200)-1)</f>
        <v/>
      </c>
      <c r="E200" s="185" t="str" cm="1">
        <f t="array" ref="E200">_xlfn.IFS($C199="","",
  $C199+COLUMN(E200)-COLUMN($B200)-1&gt;$L$5,"",
   $C199+COLUMN(E200)-COLUMN($B200)-1&gt;=EOMONTH($C199,0)+1,"",
    TRUE,$C199+COLUMN(E200)-COLUMN($B200)-1)</f>
        <v/>
      </c>
      <c r="F200" s="185" t="str" cm="1">
        <f t="array" ref="F200">_xlfn.IFS($C199="","",
  $C199+COLUMN(F200)-COLUMN($B200)-1&gt;$L$5,"",
   $C199+COLUMN(F200)-COLUMN($B200)-1&gt;=EOMONTH($C199,0)+1,"",
    TRUE,$C199+COLUMN(F200)-COLUMN($B200)-1)</f>
        <v/>
      </c>
      <c r="G200" s="185" t="str" cm="1">
        <f t="array" ref="G200">_xlfn.IFS($C199="","",
  $C199+COLUMN(G200)-COLUMN($B200)-1&gt;$L$5,"",
   $C199+COLUMN(G200)-COLUMN($B200)-1&gt;=EOMONTH($C199,0)+1,"",
    TRUE,$C199+COLUMN(G200)-COLUMN($B200)-1)</f>
        <v/>
      </c>
      <c r="H200" s="185" t="str" cm="1">
        <f t="array" ref="H200">_xlfn.IFS($C199="","",
  $C199+COLUMN(H200)-COLUMN($B200)-1&gt;$L$5,"",
   $C199+COLUMN(H200)-COLUMN($B200)-1&gt;=EOMONTH($C199,0)+1,"",
    TRUE,$C199+COLUMN(H200)-COLUMN($B200)-1)</f>
        <v/>
      </c>
      <c r="I200" s="185" t="str" cm="1">
        <f t="array" ref="I200">_xlfn.IFS($C199="","",
  $C199+COLUMN(I200)-COLUMN($B200)-1&gt;$L$5,"",
   $C199+COLUMN(I200)-COLUMN($B200)-1&gt;=EOMONTH($C199,0)+1,"",
    TRUE,$C199+COLUMN(I200)-COLUMN($B200)-1)</f>
        <v/>
      </c>
      <c r="J200" s="185" t="str" cm="1">
        <f t="array" ref="J200">_xlfn.IFS($C199="","",
  $C199+COLUMN(J200)-COLUMN($B200)-1&gt;$L$5,"",
   $C199+COLUMN(J200)-COLUMN($B200)-1&gt;=EOMONTH($C199,0)+1,"",
    TRUE,$C199+COLUMN(J200)-COLUMN($B200)-1)</f>
        <v/>
      </c>
      <c r="K200" s="185" t="str" cm="1">
        <f t="array" ref="K200">_xlfn.IFS($C199="","",
  $C199+COLUMN(K200)-COLUMN($B200)-1&gt;$L$5,"",
   $C199+COLUMN(K200)-COLUMN($B200)-1&gt;=EOMONTH($C199,0)+1,"",
    TRUE,$C199+COLUMN(K200)-COLUMN($B200)-1)</f>
        <v/>
      </c>
      <c r="L200" s="185" t="str" cm="1">
        <f t="array" ref="L200">_xlfn.IFS($C199="","",
  $C199+COLUMN(L200)-COLUMN($B200)-1&gt;$L$5,"",
   $C199+COLUMN(L200)-COLUMN($B200)-1&gt;=EOMONTH($C199,0)+1,"",
    TRUE,$C199+COLUMN(L200)-COLUMN($B200)-1)</f>
        <v/>
      </c>
      <c r="M200" s="185" t="str" cm="1">
        <f t="array" ref="M200">_xlfn.IFS($C199="","",
  $C199+COLUMN(M200)-COLUMN($B200)-1&gt;$L$5,"",
   $C199+COLUMN(M200)-COLUMN($B200)-1&gt;=EOMONTH($C199,0)+1,"",
    TRUE,$C199+COLUMN(M200)-COLUMN($B200)-1)</f>
        <v/>
      </c>
      <c r="N200" s="185" t="str" cm="1">
        <f t="array" ref="N200">_xlfn.IFS($C199="","",
  $C199+COLUMN(N200)-COLUMN($B200)-1&gt;$L$5,"",
   $C199+COLUMN(N200)-COLUMN($B200)-1&gt;=EOMONTH($C199,0)+1,"",
    TRUE,$C199+COLUMN(N200)-COLUMN($B200)-1)</f>
        <v/>
      </c>
      <c r="O200" s="185" t="str" cm="1">
        <f t="array" ref="O200">_xlfn.IFS($C199="","",
  $C199+COLUMN(O200)-COLUMN($B200)-1&gt;$L$5,"",
   $C199+COLUMN(O200)-COLUMN($B200)-1&gt;=EOMONTH($C199,0)+1,"",
    TRUE,$C199+COLUMN(O200)-COLUMN($B200)-1)</f>
        <v/>
      </c>
      <c r="P200" s="185" t="str" cm="1">
        <f t="array" ref="P200">_xlfn.IFS($C199="","",
  $C199+COLUMN(P200)-COLUMN($B200)-1&gt;$L$5,"",
   $C199+COLUMN(P200)-COLUMN($B200)-1&gt;=EOMONTH($C199,0)+1,"",
    TRUE,$C199+COLUMN(P200)-COLUMN($B200)-1)</f>
        <v/>
      </c>
      <c r="Q200" s="185" t="str" cm="1">
        <f t="array" ref="Q200">_xlfn.IFS($C199="","",
  $C199+COLUMN(Q200)-COLUMN($B200)-1&gt;$L$5,"",
   $C199+COLUMN(Q200)-COLUMN($B200)-1&gt;=EOMONTH($C199,0)+1,"",
    TRUE,$C199+COLUMN(Q200)-COLUMN($B200)-1)</f>
        <v/>
      </c>
      <c r="R200" s="185" t="str" cm="1">
        <f t="array" ref="R200">_xlfn.IFS($C199="","",
  $C199+COLUMN(R200)-COLUMN($B200)-1&gt;$L$5,"",
   $C199+COLUMN(R200)-COLUMN($B200)-1&gt;=EOMONTH($C199,0)+1,"",
    TRUE,$C199+COLUMN(R200)-COLUMN($B200)-1)</f>
        <v/>
      </c>
      <c r="S200" s="185" t="str" cm="1">
        <f t="array" ref="S200">_xlfn.IFS($C199="","",
  $C199+COLUMN(S200)-COLUMN($B200)-1&gt;$L$5,"",
   $C199+COLUMN(S200)-COLUMN($B200)-1&gt;=EOMONTH($C199,0)+1,"",
    TRUE,$C199+COLUMN(S200)-COLUMN($B200)-1)</f>
        <v/>
      </c>
      <c r="T200" s="185" t="str" cm="1">
        <f t="array" ref="T200">_xlfn.IFS($C199="","",
  $C199+COLUMN(T200)-COLUMN($B200)-1&gt;$L$5,"",
   $C199+COLUMN(T200)-COLUMN($B200)-1&gt;=EOMONTH($C199,0)+1,"",
    TRUE,$C199+COLUMN(T200)-COLUMN($B200)-1)</f>
        <v/>
      </c>
      <c r="U200" s="185" t="str" cm="1">
        <f t="array" ref="U200">_xlfn.IFS($C199="","",
  $C199+COLUMN(U200)-COLUMN($B200)-1&gt;$L$5,"",
   $C199+COLUMN(U200)-COLUMN($B200)-1&gt;=EOMONTH($C199,0)+1,"",
    TRUE,$C199+COLUMN(U200)-COLUMN($B200)-1)</f>
        <v/>
      </c>
      <c r="V200" s="185" t="str" cm="1">
        <f t="array" ref="V200">_xlfn.IFS($C199="","",
  $C199+COLUMN(V200)-COLUMN($B200)-1&gt;$L$5,"",
   $C199+COLUMN(V200)-COLUMN($B200)-1&gt;=EOMONTH($C199,0)+1,"",
    TRUE,$C199+COLUMN(V200)-COLUMN($B200)-1)</f>
        <v/>
      </c>
      <c r="W200" s="185" t="str" cm="1">
        <f t="array" ref="W200">_xlfn.IFS($C199="","",
  $C199+COLUMN(W200)-COLUMN($B200)-1&gt;$L$5,"",
   $C199+COLUMN(W200)-COLUMN($B200)-1&gt;=EOMONTH($C199,0)+1,"",
    TRUE,$C199+COLUMN(W200)-COLUMN($B200)-1)</f>
        <v/>
      </c>
      <c r="X200" s="185" t="str" cm="1">
        <f t="array" ref="X200">_xlfn.IFS($C199="","",
  $C199+COLUMN(X200)-COLUMN($B200)-1&gt;$L$5,"",
   $C199+COLUMN(X200)-COLUMN($B200)-1&gt;=EOMONTH($C199,0)+1,"",
    TRUE,$C199+COLUMN(X200)-COLUMN($B200)-1)</f>
        <v/>
      </c>
      <c r="Y200" s="185" t="str" cm="1">
        <f t="array" ref="Y200">_xlfn.IFS($C199="","",
  $C199+COLUMN(Y200)-COLUMN($B200)-1&gt;$L$5,"",
   $C199+COLUMN(Y200)-COLUMN($B200)-1&gt;=EOMONTH($C199,0)+1,"",
    TRUE,$C199+COLUMN(Y200)-COLUMN($B200)-1)</f>
        <v/>
      </c>
      <c r="Z200" s="185" t="str" cm="1">
        <f t="array" ref="Z200">_xlfn.IFS($C199="","",
  $C199+COLUMN(Z200)-COLUMN($B200)-1&gt;$L$5,"",
   $C199+COLUMN(Z200)-COLUMN($B200)-1&gt;=EOMONTH($C199,0)+1,"",
    TRUE,$C199+COLUMN(Z200)-COLUMN($B200)-1)</f>
        <v/>
      </c>
      <c r="AA200" s="185" t="str" cm="1">
        <f t="array" ref="AA200">_xlfn.IFS($C199="","",
  $C199+COLUMN(AA200)-COLUMN($B200)-1&gt;$L$5,"",
   $C199+COLUMN(AA200)-COLUMN($B200)-1&gt;=EOMONTH($C199,0)+1,"",
    TRUE,$C199+COLUMN(AA200)-COLUMN($B200)-1)</f>
        <v/>
      </c>
      <c r="AB200" s="185" t="str" cm="1">
        <f t="array" ref="AB200">_xlfn.IFS($C199="","",
  $C199+COLUMN(AB200)-COLUMN($B200)-1&gt;$L$5,"",
   $C199+COLUMN(AB200)-COLUMN($B200)-1&gt;=EOMONTH($C199,0)+1,"",
    TRUE,$C199+COLUMN(AB200)-COLUMN($B200)-1)</f>
        <v/>
      </c>
      <c r="AC200" s="185" t="str" cm="1">
        <f t="array" ref="AC200">_xlfn.IFS($C199="","",
  $C199+COLUMN(AC200)-COLUMN($B200)-1&gt;$L$5,"",
   $C199+COLUMN(AC200)-COLUMN($B200)-1&gt;=EOMONTH($C199,0)+1,"",
    TRUE,$C199+COLUMN(AC200)-COLUMN($B200)-1)</f>
        <v/>
      </c>
      <c r="AD200" s="185" t="str" cm="1">
        <f t="array" ref="AD200">_xlfn.IFS($C199="","",
  $C199+COLUMN(AD200)-COLUMN($B200)-1&gt;$L$5,"",
   $C199+COLUMN(AD200)-COLUMN($B200)-1&gt;=EOMONTH($C199,0)+1,"",
    TRUE,$C199+COLUMN(AD200)-COLUMN($B200)-1)</f>
        <v/>
      </c>
      <c r="AE200" s="185" t="str" cm="1">
        <f t="array" ref="AE200">_xlfn.IFS($C199="","",
  $C199+COLUMN(AE200)-COLUMN($B200)-1&gt;$L$5,"",
   $C199+COLUMN(AE200)-COLUMN($B200)-1&gt;=EOMONTH($C199,0)+1,"",
    TRUE,$C199+COLUMN(AE200)-COLUMN($B200)-1)</f>
        <v/>
      </c>
      <c r="AF200" s="185" t="str" cm="1">
        <f t="array" ref="AF200">_xlfn.IFS($C199="","",
  $C199+COLUMN(AF200)-COLUMN($B200)-1&gt;$L$5,"",
   $C199+COLUMN(AF200)-COLUMN($B200)-1&gt;=EOMONTH($C199,0)+1,"",
    TRUE,$C199+COLUMN(AF200)-COLUMN($B200)-1)</f>
        <v/>
      </c>
      <c r="AG200" s="186" t="str" cm="1">
        <f t="array" ref="AG200">_xlfn.IFS($C199="","",
  $C199+COLUMN(AG200)-COLUMN($B200)-1&gt;$L$5,"",
   $C199+COLUMN(AG200)-COLUMN($B200)-1&gt;=EOMONTH($C199,0)+1,"",
    TRUE,$C199+COLUMN(AG200)-COLUMN($B200)-1)</f>
        <v/>
      </c>
      <c r="AH200" s="709" t="str">
        <f>IF(C199="","","閉所日数計")</f>
        <v/>
      </c>
      <c r="AI200" s="710" t="str">
        <f>IF(C199="","","対象日数計")</f>
        <v/>
      </c>
      <c r="AJ200" s="710" t="str">
        <f>IF(C199="","","現場閉所率")</f>
        <v/>
      </c>
      <c r="AK200" s="711" t="str">
        <f>IF(C199="","","達成状況")</f>
        <v/>
      </c>
      <c r="AL200" s="695"/>
      <c r="AM200" s="696" t="str">
        <f>IF(C199="","","閉所日数計")</f>
        <v/>
      </c>
      <c r="AN200" s="699" t="str">
        <f>IF(C199="","","対象日数計")</f>
        <v/>
      </c>
      <c r="AO200" s="699" t="str">
        <f>IF(C199="","","現場閉所率")</f>
        <v/>
      </c>
      <c r="AP200" s="712" t="str" cm="1">
        <f t="array" ref="AP200">_xlfn.IFS(C199="","",C206="","達成状況",TRUE,"-")</f>
        <v/>
      </c>
      <c r="AQ200" s="300"/>
      <c r="AR200" s="300"/>
      <c r="AS200" s="300"/>
      <c r="AT200" s="300"/>
      <c r="AU200" s="300"/>
      <c r="AV200" s="300"/>
      <c r="AW200" s="300"/>
      <c r="AX200" s="300"/>
      <c r="AY200" s="300"/>
      <c r="AZ200" s="300"/>
      <c r="BA200" s="300"/>
      <c r="BB200" s="300"/>
      <c r="BC200" s="300"/>
      <c r="BD200" s="300"/>
      <c r="BE200" s="300"/>
      <c r="BF200" s="300"/>
      <c r="BG200" s="300"/>
      <c r="BH200" s="300"/>
      <c r="BI200" s="300"/>
      <c r="BJ200" s="300"/>
      <c r="BK200" s="300"/>
      <c r="BL200" s="300"/>
      <c r="BM200" s="300"/>
      <c r="BN200" s="300"/>
      <c r="BO200" s="300"/>
      <c r="BP200" s="300"/>
    </row>
    <row r="201" spans="2:69" ht="15" customHeight="1">
      <c r="B201" s="184" t="str">
        <f>IF(C199="","","曜日")</f>
        <v/>
      </c>
      <c r="C201" s="187" t="str" cm="1">
        <f t="array" ref="C201">_xlfn.IFS(C200="","",COUNTIF(休み,C200)&gt;0,"休",OR(WEEKDAY(C200)=1,WEEKDAY(C200)=7),TEXT(C200,"aaa"),COUNTIF(祝日,C200)&gt;0,"祝",TRUE,TEXT(C200,"aaa"))</f>
        <v/>
      </c>
      <c r="D201" s="187" t="str" cm="1">
        <f t="array" ref="D201">_xlfn.IFS(D200="","",COUNTIF(休み,D200)&gt;0,"休",OR(WEEKDAY(D200)=1,WEEKDAY(D200)=7),TEXT(D200,"aaa"),COUNTIF(祝日,D200)&gt;0,"祝",TRUE,TEXT(D200,"aaa"))</f>
        <v/>
      </c>
      <c r="E201" s="187" t="str" cm="1">
        <f t="array" ref="E201">_xlfn.IFS(E200="","",COUNTIF(休み,E200)&gt;0,"休",OR(WEEKDAY(E200)=1,WEEKDAY(E200)=7),TEXT(E200,"aaa"),COUNTIF(祝日,E200)&gt;0,"祝",TRUE,TEXT(E200,"aaa"))</f>
        <v/>
      </c>
      <c r="F201" s="187" t="str" cm="1">
        <f t="array" ref="F201">_xlfn.IFS(F200="","",COUNTIF(休み,F200)&gt;0,"休",OR(WEEKDAY(F200)=1,WEEKDAY(F200)=7),TEXT(F200,"aaa"),COUNTIF(祝日,F200)&gt;0,"祝",TRUE,TEXT(F200,"aaa"))</f>
        <v/>
      </c>
      <c r="G201" s="187" t="str" cm="1">
        <f t="array" ref="G201">_xlfn.IFS(G200="","",COUNTIF(休み,G200)&gt;0,"休",OR(WEEKDAY(G200)=1,WEEKDAY(G200)=7),TEXT(G200,"aaa"),COUNTIF(祝日,G200)&gt;0,"祝",TRUE,TEXT(G200,"aaa"))</f>
        <v/>
      </c>
      <c r="H201" s="187" t="str" cm="1">
        <f t="array" ref="H201">_xlfn.IFS(H200="","",COUNTIF(休み,H200)&gt;0,"休",OR(WEEKDAY(H200)=1,WEEKDAY(H200)=7),TEXT(H200,"aaa"),COUNTIF(祝日,H200)&gt;0,"祝",TRUE,TEXT(H200,"aaa"))</f>
        <v/>
      </c>
      <c r="I201" s="187" t="str" cm="1">
        <f t="array" ref="I201">_xlfn.IFS(I200="","",COUNTIF(休み,I200)&gt;0,"休",OR(WEEKDAY(I200)=1,WEEKDAY(I200)=7),TEXT(I200,"aaa"),COUNTIF(祝日,I200)&gt;0,"祝",TRUE,TEXT(I200,"aaa"))</f>
        <v/>
      </c>
      <c r="J201" s="187" t="str" cm="1">
        <f t="array" ref="J201">_xlfn.IFS(J200="","",COUNTIF(休み,J200)&gt;0,"休",OR(WEEKDAY(J200)=1,WEEKDAY(J200)=7),TEXT(J200,"aaa"),COUNTIF(祝日,J200)&gt;0,"祝",TRUE,TEXT(J200,"aaa"))</f>
        <v/>
      </c>
      <c r="K201" s="187" t="str" cm="1">
        <f t="array" ref="K201">_xlfn.IFS(K200="","",COUNTIF(休み,K200)&gt;0,"休",OR(WEEKDAY(K200)=1,WEEKDAY(K200)=7),TEXT(K200,"aaa"),COUNTIF(祝日,K200)&gt;0,"祝",TRUE,TEXT(K200,"aaa"))</f>
        <v/>
      </c>
      <c r="L201" s="187" t="str" cm="1">
        <f t="array" ref="L201">_xlfn.IFS(L200="","",COUNTIF(休み,L200)&gt;0,"休",OR(WEEKDAY(L200)=1,WEEKDAY(L200)=7),TEXT(L200,"aaa"),COUNTIF(祝日,L200)&gt;0,"祝",TRUE,TEXT(L200,"aaa"))</f>
        <v/>
      </c>
      <c r="M201" s="187" t="str" cm="1">
        <f t="array" ref="M201">_xlfn.IFS(M200="","",COUNTIF(休み,M200)&gt;0,"休",OR(WEEKDAY(M200)=1,WEEKDAY(M200)=7),TEXT(M200,"aaa"),COUNTIF(祝日,M200)&gt;0,"祝",TRUE,TEXT(M200,"aaa"))</f>
        <v/>
      </c>
      <c r="N201" s="187" t="str" cm="1">
        <f t="array" ref="N201">_xlfn.IFS(N200="","",COUNTIF(休み,N200)&gt;0,"休",OR(WEEKDAY(N200)=1,WEEKDAY(N200)=7),TEXT(N200,"aaa"),COUNTIF(祝日,N200)&gt;0,"祝",TRUE,TEXT(N200,"aaa"))</f>
        <v/>
      </c>
      <c r="O201" s="187" t="str" cm="1">
        <f t="array" ref="O201">_xlfn.IFS(O200="","",COUNTIF(休み,O200)&gt;0,"休",OR(WEEKDAY(O200)=1,WEEKDAY(O200)=7),TEXT(O200,"aaa"),COUNTIF(祝日,O200)&gt;0,"祝",TRUE,TEXT(O200,"aaa"))</f>
        <v/>
      </c>
      <c r="P201" s="187" t="str" cm="1">
        <f t="array" ref="P201">_xlfn.IFS(P200="","",COUNTIF(休み,P200)&gt;0,"休",OR(WEEKDAY(P200)=1,WEEKDAY(P200)=7),TEXT(P200,"aaa"),COUNTIF(祝日,P200)&gt;0,"祝",TRUE,TEXT(P200,"aaa"))</f>
        <v/>
      </c>
      <c r="Q201" s="187" t="str" cm="1">
        <f t="array" ref="Q201">_xlfn.IFS(Q200="","",COUNTIF(休み,Q200)&gt;0,"休",OR(WEEKDAY(Q200)=1,WEEKDAY(Q200)=7),TEXT(Q200,"aaa"),COUNTIF(祝日,Q200)&gt;0,"祝",TRUE,TEXT(Q200,"aaa"))</f>
        <v/>
      </c>
      <c r="R201" s="187" t="str" cm="1">
        <f t="array" ref="R201">_xlfn.IFS(R200="","",COUNTIF(休み,R200)&gt;0,"休",OR(WEEKDAY(R200)=1,WEEKDAY(R200)=7),TEXT(R200,"aaa"),COUNTIF(祝日,R200)&gt;0,"祝",TRUE,TEXT(R200,"aaa"))</f>
        <v/>
      </c>
      <c r="S201" s="187" t="str" cm="1">
        <f t="array" ref="S201">_xlfn.IFS(S200="","",COUNTIF(休み,S200)&gt;0,"休",OR(WEEKDAY(S200)=1,WEEKDAY(S200)=7),TEXT(S200,"aaa"),COUNTIF(祝日,S200)&gt;0,"祝",TRUE,TEXT(S200,"aaa"))</f>
        <v/>
      </c>
      <c r="T201" s="187" t="str" cm="1">
        <f t="array" ref="T201">_xlfn.IFS(T200="","",COUNTIF(休み,T200)&gt;0,"休",OR(WEEKDAY(T200)=1,WEEKDAY(T200)=7),TEXT(T200,"aaa"),COUNTIF(祝日,T200)&gt;0,"祝",TRUE,TEXT(T200,"aaa"))</f>
        <v/>
      </c>
      <c r="U201" s="187" t="str" cm="1">
        <f t="array" ref="U201">_xlfn.IFS(U200="","",COUNTIF(休み,U200)&gt;0,"休",OR(WEEKDAY(U200)=1,WEEKDAY(U200)=7),TEXT(U200,"aaa"),COUNTIF(祝日,U200)&gt;0,"祝",TRUE,TEXT(U200,"aaa"))</f>
        <v/>
      </c>
      <c r="V201" s="187" t="str" cm="1">
        <f t="array" ref="V201">_xlfn.IFS(V200="","",COUNTIF(休み,V200)&gt;0,"休",OR(WEEKDAY(V200)=1,WEEKDAY(V200)=7),TEXT(V200,"aaa"),COUNTIF(祝日,V200)&gt;0,"祝",TRUE,TEXT(V200,"aaa"))</f>
        <v/>
      </c>
      <c r="W201" s="187" t="str" cm="1">
        <f t="array" ref="W201">_xlfn.IFS(W200="","",COUNTIF(休み,W200)&gt;0,"休",OR(WEEKDAY(W200)=1,WEEKDAY(W200)=7),TEXT(W200,"aaa"),COUNTIF(祝日,W200)&gt;0,"祝",TRUE,TEXT(W200,"aaa"))</f>
        <v/>
      </c>
      <c r="X201" s="187" t="str" cm="1">
        <f t="array" ref="X201">_xlfn.IFS(X200="","",COUNTIF(休み,X200)&gt;0,"休",OR(WEEKDAY(X200)=1,WEEKDAY(X200)=7),TEXT(X200,"aaa"),COUNTIF(祝日,X200)&gt;0,"祝",TRUE,TEXT(X200,"aaa"))</f>
        <v/>
      </c>
      <c r="Y201" s="187" t="str" cm="1">
        <f t="array" ref="Y201">_xlfn.IFS(Y200="","",COUNTIF(休み,Y200)&gt;0,"休",OR(WEEKDAY(Y200)=1,WEEKDAY(Y200)=7),TEXT(Y200,"aaa"),COUNTIF(祝日,Y200)&gt;0,"祝",TRUE,TEXT(Y200,"aaa"))</f>
        <v/>
      </c>
      <c r="Z201" s="187" t="str" cm="1">
        <f t="array" ref="Z201">_xlfn.IFS(Z200="","",COUNTIF(休み,Z200)&gt;0,"休",OR(WEEKDAY(Z200)=1,WEEKDAY(Z200)=7),TEXT(Z200,"aaa"),COUNTIF(祝日,Z200)&gt;0,"祝",TRUE,TEXT(Z200,"aaa"))</f>
        <v/>
      </c>
      <c r="AA201" s="187" t="str" cm="1">
        <f t="array" ref="AA201">_xlfn.IFS(AA200="","",COUNTIF(休み,AA200)&gt;0,"休",OR(WEEKDAY(AA200)=1,WEEKDAY(AA200)=7),TEXT(AA200,"aaa"),COUNTIF(祝日,AA200)&gt;0,"祝",TRUE,TEXT(AA200,"aaa"))</f>
        <v/>
      </c>
      <c r="AB201" s="187" t="str" cm="1">
        <f t="array" ref="AB201">_xlfn.IFS(AB200="","",COUNTIF(休み,AB200)&gt;0,"休",OR(WEEKDAY(AB200)=1,WEEKDAY(AB200)=7),TEXT(AB200,"aaa"),COUNTIF(祝日,AB200)&gt;0,"祝",TRUE,TEXT(AB200,"aaa"))</f>
        <v/>
      </c>
      <c r="AC201" s="187" t="str" cm="1">
        <f t="array" ref="AC201">_xlfn.IFS(AC200="","",COUNTIF(休み,AC200)&gt;0,"休",OR(WEEKDAY(AC200)=1,WEEKDAY(AC200)=7),TEXT(AC200,"aaa"),COUNTIF(祝日,AC200)&gt;0,"祝",TRUE,TEXT(AC200,"aaa"))</f>
        <v/>
      </c>
      <c r="AD201" s="187" t="str" cm="1">
        <f t="array" ref="AD201">_xlfn.IFS(AD200="","",COUNTIF(休み,AD200)&gt;0,"休",OR(WEEKDAY(AD200)=1,WEEKDAY(AD200)=7),TEXT(AD200,"aaa"),COUNTIF(祝日,AD200)&gt;0,"祝",TRUE,TEXT(AD200,"aaa"))</f>
        <v/>
      </c>
      <c r="AE201" s="187" t="str" cm="1">
        <f t="array" ref="AE201">_xlfn.IFS(AE200="","",COUNTIF(休み,AE200)&gt;0,"休",OR(WEEKDAY(AE200)=1,WEEKDAY(AE200)=7),TEXT(AE200,"aaa"),COUNTIF(祝日,AE200)&gt;0,"祝",TRUE,TEXT(AE200,"aaa"))</f>
        <v/>
      </c>
      <c r="AF201" s="187" t="str" cm="1">
        <f t="array" ref="AF201">_xlfn.IFS(AF200="","",COUNTIF(休み,AF200)&gt;0,"休",OR(WEEKDAY(AF200)=1,WEEKDAY(AF200)=7),TEXT(AF200,"aaa"),COUNTIF(祝日,AF200)&gt;0,"祝",TRUE,TEXT(AF200,"aaa"))</f>
        <v/>
      </c>
      <c r="AG201" s="187" t="str" cm="1">
        <f t="array" ref="AG201">_xlfn.IFS(AG200="","",COUNTIF(休み,AG200)&gt;0,"休",OR(WEEKDAY(AG200)=1,WEEKDAY(AG200)=7),TEXT(AG200,"aaa"),COUNTIF(祝日,AG200)&gt;0,"祝",TRUE,TEXT(AG200,"aaa"))</f>
        <v/>
      </c>
      <c r="AH201" s="709"/>
      <c r="AI201" s="710"/>
      <c r="AJ201" s="710"/>
      <c r="AK201" s="711"/>
      <c r="AL201" s="695"/>
      <c r="AM201" s="697"/>
      <c r="AN201" s="700"/>
      <c r="AO201" s="700"/>
      <c r="AP201" s="713"/>
      <c r="AQ201" s="300"/>
      <c r="AR201" s="300"/>
      <c r="AS201" s="300"/>
      <c r="AT201" s="300"/>
      <c r="AU201" s="300"/>
      <c r="AV201" s="300"/>
      <c r="AW201" s="300"/>
      <c r="AX201" s="300"/>
      <c r="AY201" s="300"/>
      <c r="AZ201" s="300"/>
      <c r="BA201" s="300"/>
      <c r="BB201" s="300"/>
      <c r="BC201" s="300"/>
      <c r="BD201" s="300"/>
      <c r="BE201" s="300"/>
      <c r="BF201" s="300"/>
      <c r="BG201" s="300"/>
      <c r="BH201" s="300"/>
      <c r="BI201" s="300"/>
      <c r="BJ201" s="300"/>
      <c r="BK201" s="300"/>
      <c r="BL201" s="300"/>
      <c r="BM201" s="300"/>
      <c r="BN201" s="300"/>
      <c r="BO201" s="300"/>
      <c r="BP201" s="300"/>
      <c r="BQ201" s="188"/>
    </row>
    <row r="202" spans="2:69" s="192" customFormat="1" ht="60" customHeight="1">
      <c r="B202" s="271" t="str">
        <f>IF(C199="","","行事")</f>
        <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c r="AD202" s="189"/>
      <c r="AE202" s="189"/>
      <c r="AF202" s="189"/>
      <c r="AG202" s="190"/>
      <c r="AH202" s="709"/>
      <c r="AI202" s="710"/>
      <c r="AJ202" s="710"/>
      <c r="AK202" s="711"/>
      <c r="AL202" s="695"/>
      <c r="AM202" s="698"/>
      <c r="AN202" s="701"/>
      <c r="AO202" s="701"/>
      <c r="AP202" s="714"/>
      <c r="AQ202" s="300"/>
      <c r="AR202" s="300"/>
      <c r="AS202" s="300"/>
      <c r="AT202" s="300"/>
      <c r="AU202" s="300"/>
      <c r="AV202" s="300"/>
      <c r="AW202" s="300"/>
      <c r="AX202" s="300"/>
      <c r="AY202" s="300"/>
      <c r="AZ202" s="300"/>
      <c r="BA202" s="300"/>
      <c r="BB202" s="300"/>
      <c r="BC202" s="300"/>
      <c r="BD202" s="300"/>
      <c r="BE202" s="300"/>
      <c r="BF202" s="300"/>
      <c r="BG202" s="300"/>
      <c r="BH202" s="300"/>
      <c r="BI202" s="300"/>
      <c r="BJ202" s="300"/>
      <c r="BK202" s="300"/>
      <c r="BL202" s="300"/>
      <c r="BM202" s="300"/>
      <c r="BN202" s="300"/>
      <c r="BO202" s="300"/>
      <c r="BP202" s="300"/>
      <c r="BQ202" s="191"/>
    </row>
    <row r="203" spans="2:69" s="195" customFormat="1" ht="15" customHeight="1">
      <c r="B203" s="184" t="str">
        <f>IF(C199="","","計画")</f>
        <v/>
      </c>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c r="AC203" s="193"/>
      <c r="AD203" s="193"/>
      <c r="AE203" s="193"/>
      <c r="AF203" s="193"/>
      <c r="AG203" s="193"/>
      <c r="AH203" s="184" t="str">
        <f>IF(C199="","",COUNTIF(C203:AG203,"○"))</f>
        <v/>
      </c>
      <c r="AI203" s="193" t="str">
        <f>IF(C199="","",31-COUNTIF(C201:AG201,"")-COUNTIF(C201:AG201,"休")-COUNTIF(C203:AH203,"/"))</f>
        <v/>
      </c>
      <c r="AJ203" s="194" t="str">
        <f>IF(C199="","",IFERROR(AH203/AI203,""))</f>
        <v/>
      </c>
      <c r="AK203" s="295" t="str" cm="1">
        <f t="array" ref="AK203">_xlfn.IFS(OR(C199="",AI203=0),"",
      COUNTIFS(C201:AG201,"日",C203:AG203,"")+COUNTIFS(C201:AG201,"日",C203:AG203,"○")+COUNTIFS(C201:AG201,"土",C203:AG203,"")+COUNTIFS(C201:AG201,"土",C203:AG203,"○")&lt;=COUNTIF(C203:AG203,"○"),"○",
        AH203/AI203&gt;=2/7,"○",
         TRUE,"NG")</f>
        <v/>
      </c>
      <c r="AM203" s="184" t="str">
        <f>IF(C199="","",AM196+AH203)</f>
        <v/>
      </c>
      <c r="AN203" s="193" t="str">
        <f>IF(C199="","",AN196+AI203)</f>
        <v/>
      </c>
      <c r="AO203" s="194" t="str">
        <f>IFERROR(AM203/AN203,"")</f>
        <v/>
      </c>
      <c r="AP203" s="301" t="str">
        <f>IF(C199="","",IF(C206="",IF(AM203/AN203&gt;=2/7,"OK","NG"),"-"))</f>
        <v/>
      </c>
      <c r="AQ203" s="297"/>
      <c r="AR203" s="297"/>
      <c r="AS203" s="297"/>
      <c r="AT203" s="297"/>
      <c r="AU203" s="297"/>
      <c r="AV203" s="297"/>
      <c r="AW203" s="297"/>
      <c r="AX203" s="297"/>
      <c r="AY203" s="297"/>
      <c r="AZ203" s="297"/>
      <c r="BA203" s="297"/>
      <c r="BB203" s="297"/>
      <c r="BC203" s="297"/>
      <c r="BD203" s="297"/>
      <c r="BE203" s="297"/>
      <c r="BF203" s="297"/>
      <c r="BG203" s="297"/>
      <c r="BH203" s="297"/>
      <c r="BI203" s="297"/>
      <c r="BJ203" s="297"/>
      <c r="BK203" s="297"/>
      <c r="BL203" s="297"/>
      <c r="BM203" s="297"/>
      <c r="BN203" s="297"/>
      <c r="BO203" s="297"/>
      <c r="BP203" s="297"/>
      <c r="BQ203" s="196"/>
    </row>
    <row r="204" spans="2:69" s="195" customFormat="1" ht="15" customHeight="1" thickBot="1">
      <c r="B204" s="197" t="str">
        <f>IF(C199="","","実施")</f>
        <v/>
      </c>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7" t="str">
        <f>IF(C199="","",COUNTIF(C204:AG204,"●"))</f>
        <v/>
      </c>
      <c r="AI204" s="198" t="str">
        <f>IF(C199="","",31-COUNTIF(C201:AG201,"")-COUNTIF(C201:AG201,"休")-COUNTIF(C204:AH204,"/"))</f>
        <v/>
      </c>
      <c r="AJ204" s="199" t="str">
        <f>IF(C199="","",IFERROR(AH204/AI204,""))</f>
        <v/>
      </c>
      <c r="AK204" s="298" t="str" cm="1">
        <f t="array" ref="AK204">_xlfn.IFS(OR(C199="",AI204=0),"",
      COUNTIFS(C201:AG201,"日",C204:AG204,"")+COUNTIFS(C201:AG201,"日",C204:AG204,"●")+COUNTIFS(C201:AG201,"土",C204:AG204,"")+COUNTIFS(C201:AG201,"土",C204:AG204,"●")&lt;=COUNTIF(C204:AG204,"●"),"○",
        AH204/AI204&gt;=2/7,"○",
         TRUE,"NG")</f>
        <v/>
      </c>
      <c r="AM204" s="197" t="str">
        <f>IF(C199="","",AM197+AH204)</f>
        <v/>
      </c>
      <c r="AN204" s="198" t="str">
        <f>IF(C199="","",AN197+AI204)</f>
        <v/>
      </c>
      <c r="AO204" s="199" t="str">
        <f>IFERROR(AM204/AN204,"")</f>
        <v/>
      </c>
      <c r="AP204" s="302" t="str">
        <f>IF(C199="","",IF(C206="",IF(AM204/AN204&gt;=2/7,"OK","NG"),"-"))</f>
        <v/>
      </c>
      <c r="AQ204" s="222"/>
      <c r="AR204" s="222"/>
      <c r="AS204" s="222"/>
      <c r="AT204" s="222"/>
      <c r="AU204" s="222"/>
      <c r="AV204" s="222"/>
      <c r="AW204" s="222"/>
      <c r="AX204" s="222"/>
      <c r="AY204" s="222"/>
      <c r="AZ204" s="222"/>
      <c r="BA204" s="222"/>
      <c r="BB204" s="222"/>
      <c r="BC204" s="222"/>
      <c r="BD204" s="222"/>
      <c r="BE204" s="222"/>
      <c r="BF204" s="222"/>
      <c r="BG204" s="222"/>
      <c r="BH204" s="222"/>
      <c r="BI204" s="222"/>
      <c r="BJ204" s="222"/>
      <c r="BK204" s="222"/>
      <c r="BL204" s="222"/>
      <c r="BM204" s="222"/>
      <c r="BN204" s="222"/>
      <c r="BO204" s="222"/>
      <c r="BP204" s="222"/>
      <c r="BQ204" s="188"/>
    </row>
    <row r="205" spans="2:69" ht="18" customHeight="1" thickBot="1">
      <c r="AP205" s="195"/>
      <c r="AQ205" s="195"/>
      <c r="AR205" s="195"/>
      <c r="AS205" s="195"/>
      <c r="AT205" s="195"/>
      <c r="AU205" s="195"/>
      <c r="AV205" s="195"/>
      <c r="AW205" s="195"/>
      <c r="AX205" s="195"/>
      <c r="AY205" s="195"/>
      <c r="AZ205" s="195"/>
      <c r="BA205" s="195"/>
      <c r="BB205" s="195"/>
      <c r="BC205" s="195"/>
      <c r="BD205" s="195"/>
      <c r="BE205" s="195"/>
      <c r="BF205" s="195"/>
      <c r="BG205" s="195"/>
      <c r="BH205" s="195"/>
      <c r="BI205" s="195"/>
      <c r="BJ205" s="195"/>
      <c r="BK205" s="195"/>
      <c r="BL205" s="195"/>
      <c r="BM205" s="195"/>
      <c r="BN205" s="195"/>
      <c r="BO205" s="195"/>
      <c r="BP205" s="195"/>
      <c r="BQ205" s="200"/>
    </row>
    <row r="206" spans="2:69" ht="16.899999999999999" customHeight="1">
      <c r="B206" s="183" t="str">
        <f>IF(C206="","","月")</f>
        <v/>
      </c>
      <c r="C206" s="689" t="str">
        <f>IFERROR(IF(EOMONTH(C199,0)+1&gt;$L$5,"",EOMONTH(C199,0)+1),"")</f>
        <v/>
      </c>
      <c r="D206" s="690"/>
      <c r="E206" s="690"/>
      <c r="F206" s="690"/>
      <c r="G206" s="690"/>
      <c r="H206" s="690"/>
      <c r="I206" s="690"/>
      <c r="J206" s="690"/>
      <c r="K206" s="690"/>
      <c r="L206" s="690"/>
      <c r="M206" s="690"/>
      <c r="N206" s="690"/>
      <c r="O206" s="690"/>
      <c r="P206" s="690"/>
      <c r="Q206" s="690"/>
      <c r="R206" s="690"/>
      <c r="S206" s="690"/>
      <c r="T206" s="690"/>
      <c r="U206" s="690"/>
      <c r="V206" s="690"/>
      <c r="W206" s="690"/>
      <c r="X206" s="690"/>
      <c r="Y206" s="690"/>
      <c r="Z206" s="690"/>
      <c r="AA206" s="690"/>
      <c r="AB206" s="690"/>
      <c r="AC206" s="690"/>
      <c r="AD206" s="690"/>
      <c r="AE206" s="690"/>
      <c r="AF206" s="690"/>
      <c r="AG206" s="690"/>
      <c r="AH206" s="691" t="str">
        <f>IF(C206="","","月単位")</f>
        <v/>
      </c>
      <c r="AI206" s="692"/>
      <c r="AJ206" s="692"/>
      <c r="AK206" s="693"/>
      <c r="AL206" s="694"/>
      <c r="AM206" s="706" t="str">
        <f>IF(C206="","","累計")</f>
        <v/>
      </c>
      <c r="AN206" s="707"/>
      <c r="AO206" s="707"/>
      <c r="AP206" s="708"/>
      <c r="AQ206" s="293"/>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c r="BM206" s="293"/>
      <c r="BN206" s="293"/>
      <c r="BO206" s="293"/>
      <c r="BP206" s="293"/>
    </row>
    <row r="207" spans="2:69" ht="15" customHeight="1">
      <c r="B207" s="184" t="str">
        <f>IF(C206="","","日")</f>
        <v/>
      </c>
      <c r="C207" s="185" t="str" cm="1">
        <f t="array" ref="C207">_xlfn.IFS($C206="","",
  $C206+COLUMN(C207)-COLUMN($B207)-1&gt;$L$5,"",
   $C206+COLUMN(C207)-COLUMN($B207)-1&gt;=EOMONTH($C206,0)+1,"",
    TRUE,$C206+COLUMN(C207)-COLUMN($B207)-1)</f>
        <v/>
      </c>
      <c r="D207" s="185" t="str" cm="1">
        <f t="array" ref="D207">_xlfn.IFS($C206="","",
  $C206+COLUMN(D207)-COLUMN($B207)-1&gt;$L$5,"",
   $C206+COLUMN(D207)-COLUMN($B207)-1&gt;=EOMONTH($C206,0)+1,"",
    TRUE,$C206+COLUMN(D207)-COLUMN($B207)-1)</f>
        <v/>
      </c>
      <c r="E207" s="185" t="str" cm="1">
        <f t="array" ref="E207">_xlfn.IFS($C206="","",
  $C206+COLUMN(E207)-COLUMN($B207)-1&gt;$L$5,"",
   $C206+COLUMN(E207)-COLUMN($B207)-1&gt;=EOMONTH($C206,0)+1,"",
    TRUE,$C206+COLUMN(E207)-COLUMN($B207)-1)</f>
        <v/>
      </c>
      <c r="F207" s="185" t="str" cm="1">
        <f t="array" ref="F207">_xlfn.IFS($C206="","",
  $C206+COLUMN(F207)-COLUMN($B207)-1&gt;$L$5,"",
   $C206+COLUMN(F207)-COLUMN($B207)-1&gt;=EOMONTH($C206,0)+1,"",
    TRUE,$C206+COLUMN(F207)-COLUMN($B207)-1)</f>
        <v/>
      </c>
      <c r="G207" s="185" t="str" cm="1">
        <f t="array" ref="G207">_xlfn.IFS($C206="","",
  $C206+COLUMN(G207)-COLUMN($B207)-1&gt;$L$5,"",
   $C206+COLUMN(G207)-COLUMN($B207)-1&gt;=EOMONTH($C206,0)+1,"",
    TRUE,$C206+COLUMN(G207)-COLUMN($B207)-1)</f>
        <v/>
      </c>
      <c r="H207" s="185" t="str" cm="1">
        <f t="array" ref="H207">_xlfn.IFS($C206="","",
  $C206+COLUMN(H207)-COLUMN($B207)-1&gt;$L$5,"",
   $C206+COLUMN(H207)-COLUMN($B207)-1&gt;=EOMONTH($C206,0)+1,"",
    TRUE,$C206+COLUMN(H207)-COLUMN($B207)-1)</f>
        <v/>
      </c>
      <c r="I207" s="185" t="str" cm="1">
        <f t="array" ref="I207">_xlfn.IFS($C206="","",
  $C206+COLUMN(I207)-COLUMN($B207)-1&gt;$L$5,"",
   $C206+COLUMN(I207)-COLUMN($B207)-1&gt;=EOMONTH($C206,0)+1,"",
    TRUE,$C206+COLUMN(I207)-COLUMN($B207)-1)</f>
        <v/>
      </c>
      <c r="J207" s="185" t="str" cm="1">
        <f t="array" ref="J207">_xlfn.IFS($C206="","",
  $C206+COLUMN(J207)-COLUMN($B207)-1&gt;$L$5,"",
   $C206+COLUMN(J207)-COLUMN($B207)-1&gt;=EOMONTH($C206,0)+1,"",
    TRUE,$C206+COLUMN(J207)-COLUMN($B207)-1)</f>
        <v/>
      </c>
      <c r="K207" s="185" t="str" cm="1">
        <f t="array" ref="K207">_xlfn.IFS($C206="","",
  $C206+COLUMN(K207)-COLUMN($B207)-1&gt;$L$5,"",
   $C206+COLUMN(K207)-COLUMN($B207)-1&gt;=EOMONTH($C206,0)+1,"",
    TRUE,$C206+COLUMN(K207)-COLUMN($B207)-1)</f>
        <v/>
      </c>
      <c r="L207" s="185" t="str" cm="1">
        <f t="array" ref="L207">_xlfn.IFS($C206="","",
  $C206+COLUMN(L207)-COLUMN($B207)-1&gt;$L$5,"",
   $C206+COLUMN(L207)-COLUMN($B207)-1&gt;=EOMONTH($C206,0)+1,"",
    TRUE,$C206+COLUMN(L207)-COLUMN($B207)-1)</f>
        <v/>
      </c>
      <c r="M207" s="185" t="str" cm="1">
        <f t="array" ref="M207">_xlfn.IFS($C206="","",
  $C206+COLUMN(M207)-COLUMN($B207)-1&gt;$L$5,"",
   $C206+COLUMN(M207)-COLUMN($B207)-1&gt;=EOMONTH($C206,0)+1,"",
    TRUE,$C206+COLUMN(M207)-COLUMN($B207)-1)</f>
        <v/>
      </c>
      <c r="N207" s="185" t="str" cm="1">
        <f t="array" ref="N207">_xlfn.IFS($C206="","",
  $C206+COLUMN(N207)-COLUMN($B207)-1&gt;$L$5,"",
   $C206+COLUMN(N207)-COLUMN($B207)-1&gt;=EOMONTH($C206,0)+1,"",
    TRUE,$C206+COLUMN(N207)-COLUMN($B207)-1)</f>
        <v/>
      </c>
      <c r="O207" s="185" t="str" cm="1">
        <f t="array" ref="O207">_xlfn.IFS($C206="","",
  $C206+COLUMN(O207)-COLUMN($B207)-1&gt;$L$5,"",
   $C206+COLUMN(O207)-COLUMN($B207)-1&gt;=EOMONTH($C206,0)+1,"",
    TRUE,$C206+COLUMN(O207)-COLUMN($B207)-1)</f>
        <v/>
      </c>
      <c r="P207" s="185" t="str" cm="1">
        <f t="array" ref="P207">_xlfn.IFS($C206="","",
  $C206+COLUMN(P207)-COLUMN($B207)-1&gt;$L$5,"",
   $C206+COLUMN(P207)-COLUMN($B207)-1&gt;=EOMONTH($C206,0)+1,"",
    TRUE,$C206+COLUMN(P207)-COLUMN($B207)-1)</f>
        <v/>
      </c>
      <c r="Q207" s="185" t="str" cm="1">
        <f t="array" ref="Q207">_xlfn.IFS($C206="","",
  $C206+COLUMN(Q207)-COLUMN($B207)-1&gt;$L$5,"",
   $C206+COLUMN(Q207)-COLUMN($B207)-1&gt;=EOMONTH($C206,0)+1,"",
    TRUE,$C206+COLUMN(Q207)-COLUMN($B207)-1)</f>
        <v/>
      </c>
      <c r="R207" s="185" t="str" cm="1">
        <f t="array" ref="R207">_xlfn.IFS($C206="","",
  $C206+COLUMN(R207)-COLUMN($B207)-1&gt;$L$5,"",
   $C206+COLUMN(R207)-COLUMN($B207)-1&gt;=EOMONTH($C206,0)+1,"",
    TRUE,$C206+COLUMN(R207)-COLUMN($B207)-1)</f>
        <v/>
      </c>
      <c r="S207" s="185" t="str" cm="1">
        <f t="array" ref="S207">_xlfn.IFS($C206="","",
  $C206+COLUMN(S207)-COLUMN($B207)-1&gt;$L$5,"",
   $C206+COLUMN(S207)-COLUMN($B207)-1&gt;=EOMONTH($C206,0)+1,"",
    TRUE,$C206+COLUMN(S207)-COLUMN($B207)-1)</f>
        <v/>
      </c>
      <c r="T207" s="185" t="str" cm="1">
        <f t="array" ref="T207">_xlfn.IFS($C206="","",
  $C206+COLUMN(T207)-COLUMN($B207)-1&gt;$L$5,"",
   $C206+COLUMN(T207)-COLUMN($B207)-1&gt;=EOMONTH($C206,0)+1,"",
    TRUE,$C206+COLUMN(T207)-COLUMN($B207)-1)</f>
        <v/>
      </c>
      <c r="U207" s="185" t="str" cm="1">
        <f t="array" ref="U207">_xlfn.IFS($C206="","",
  $C206+COLUMN(U207)-COLUMN($B207)-1&gt;$L$5,"",
   $C206+COLUMN(U207)-COLUMN($B207)-1&gt;=EOMONTH($C206,0)+1,"",
    TRUE,$C206+COLUMN(U207)-COLUMN($B207)-1)</f>
        <v/>
      </c>
      <c r="V207" s="185" t="str" cm="1">
        <f t="array" ref="V207">_xlfn.IFS($C206="","",
  $C206+COLUMN(V207)-COLUMN($B207)-1&gt;$L$5,"",
   $C206+COLUMN(V207)-COLUMN($B207)-1&gt;=EOMONTH($C206,0)+1,"",
    TRUE,$C206+COLUMN(V207)-COLUMN($B207)-1)</f>
        <v/>
      </c>
      <c r="W207" s="185" t="str" cm="1">
        <f t="array" ref="W207">_xlfn.IFS($C206="","",
  $C206+COLUMN(W207)-COLUMN($B207)-1&gt;$L$5,"",
   $C206+COLUMN(W207)-COLUMN($B207)-1&gt;=EOMONTH($C206,0)+1,"",
    TRUE,$C206+COLUMN(W207)-COLUMN($B207)-1)</f>
        <v/>
      </c>
      <c r="X207" s="185" t="str" cm="1">
        <f t="array" ref="X207">_xlfn.IFS($C206="","",
  $C206+COLUMN(X207)-COLUMN($B207)-1&gt;$L$5,"",
   $C206+COLUMN(X207)-COLUMN($B207)-1&gt;=EOMONTH($C206,0)+1,"",
    TRUE,$C206+COLUMN(X207)-COLUMN($B207)-1)</f>
        <v/>
      </c>
      <c r="Y207" s="185" t="str" cm="1">
        <f t="array" ref="Y207">_xlfn.IFS($C206="","",
  $C206+COLUMN(Y207)-COLUMN($B207)-1&gt;$L$5,"",
   $C206+COLUMN(Y207)-COLUMN($B207)-1&gt;=EOMONTH($C206,0)+1,"",
    TRUE,$C206+COLUMN(Y207)-COLUMN($B207)-1)</f>
        <v/>
      </c>
      <c r="Z207" s="185" t="str" cm="1">
        <f t="array" ref="Z207">_xlfn.IFS($C206="","",
  $C206+COLUMN(Z207)-COLUMN($B207)-1&gt;$L$5,"",
   $C206+COLUMN(Z207)-COLUMN($B207)-1&gt;=EOMONTH($C206,0)+1,"",
    TRUE,$C206+COLUMN(Z207)-COLUMN($B207)-1)</f>
        <v/>
      </c>
      <c r="AA207" s="185" t="str" cm="1">
        <f t="array" ref="AA207">_xlfn.IFS($C206="","",
  $C206+COLUMN(AA207)-COLUMN($B207)-1&gt;$L$5,"",
   $C206+COLUMN(AA207)-COLUMN($B207)-1&gt;=EOMONTH($C206,0)+1,"",
    TRUE,$C206+COLUMN(AA207)-COLUMN($B207)-1)</f>
        <v/>
      </c>
      <c r="AB207" s="185" t="str" cm="1">
        <f t="array" ref="AB207">_xlfn.IFS($C206="","",
  $C206+COLUMN(AB207)-COLUMN($B207)-1&gt;$L$5,"",
   $C206+COLUMN(AB207)-COLUMN($B207)-1&gt;=EOMONTH($C206,0)+1,"",
    TRUE,$C206+COLUMN(AB207)-COLUMN($B207)-1)</f>
        <v/>
      </c>
      <c r="AC207" s="185" t="str" cm="1">
        <f t="array" ref="AC207">_xlfn.IFS($C206="","",
  $C206+COLUMN(AC207)-COLUMN($B207)-1&gt;$L$5,"",
   $C206+COLUMN(AC207)-COLUMN($B207)-1&gt;=EOMONTH($C206,0)+1,"",
    TRUE,$C206+COLUMN(AC207)-COLUMN($B207)-1)</f>
        <v/>
      </c>
      <c r="AD207" s="185" t="str" cm="1">
        <f t="array" ref="AD207">_xlfn.IFS($C206="","",
  $C206+COLUMN(AD207)-COLUMN($B207)-1&gt;$L$5,"",
   $C206+COLUMN(AD207)-COLUMN($B207)-1&gt;=EOMONTH($C206,0)+1,"",
    TRUE,$C206+COLUMN(AD207)-COLUMN($B207)-1)</f>
        <v/>
      </c>
      <c r="AE207" s="185" t="str" cm="1">
        <f t="array" ref="AE207">_xlfn.IFS($C206="","",
  $C206+COLUMN(AE207)-COLUMN($B207)-1&gt;$L$5,"",
   $C206+COLUMN(AE207)-COLUMN($B207)-1&gt;=EOMONTH($C206,0)+1,"",
    TRUE,$C206+COLUMN(AE207)-COLUMN($B207)-1)</f>
        <v/>
      </c>
      <c r="AF207" s="185" t="str" cm="1">
        <f t="array" ref="AF207">_xlfn.IFS($C206="","",
  $C206+COLUMN(AF207)-COLUMN($B207)-1&gt;$L$5,"",
   $C206+COLUMN(AF207)-COLUMN($B207)-1&gt;=EOMONTH($C206,0)+1,"",
    TRUE,$C206+COLUMN(AF207)-COLUMN($B207)-1)</f>
        <v/>
      </c>
      <c r="AG207" s="186" t="str" cm="1">
        <f t="array" ref="AG207">_xlfn.IFS($C206="","",
  $C206+COLUMN(AG207)-COLUMN($B207)-1&gt;$L$5,"",
   $C206+COLUMN(AG207)-COLUMN($B207)-1&gt;=EOMONTH($C206,0)+1,"",
    TRUE,$C206+COLUMN(AG207)-COLUMN($B207)-1)</f>
        <v/>
      </c>
      <c r="AH207" s="709" t="str">
        <f>IF(C206="","","閉所日数計")</f>
        <v/>
      </c>
      <c r="AI207" s="710" t="str">
        <f>IF(C206="","","対象日数計")</f>
        <v/>
      </c>
      <c r="AJ207" s="710" t="str">
        <f>IF(C206="","","現場閉所率")</f>
        <v/>
      </c>
      <c r="AK207" s="711" t="str">
        <f>IF(C206="","","達成状況")</f>
        <v/>
      </c>
      <c r="AL207" s="695"/>
      <c r="AM207" s="696" t="str">
        <f>IF(C206="","","閉所日数計")</f>
        <v/>
      </c>
      <c r="AN207" s="699" t="str">
        <f>IF(C206="","","対象日数計")</f>
        <v/>
      </c>
      <c r="AO207" s="699" t="str">
        <f>IF(C206="","","現場閉所率")</f>
        <v/>
      </c>
      <c r="AP207" s="712" t="str" cm="1">
        <f t="array" ref="AP207">_xlfn.IFS(C206="","",C213="","達成状況",TRUE,"-")</f>
        <v/>
      </c>
      <c r="AQ207" s="300"/>
      <c r="AR207" s="300"/>
      <c r="AS207" s="300"/>
      <c r="AT207" s="300"/>
      <c r="AU207" s="300"/>
      <c r="AV207" s="300"/>
      <c r="AW207" s="300"/>
      <c r="AX207" s="300"/>
      <c r="AY207" s="300"/>
      <c r="AZ207" s="300"/>
      <c r="BA207" s="300"/>
      <c r="BB207" s="300"/>
      <c r="BC207" s="300"/>
      <c r="BD207" s="300"/>
      <c r="BE207" s="300"/>
      <c r="BF207" s="300"/>
      <c r="BG207" s="300"/>
      <c r="BH207" s="300"/>
      <c r="BI207" s="300"/>
      <c r="BJ207" s="300"/>
      <c r="BK207" s="300"/>
      <c r="BL207" s="300"/>
      <c r="BM207" s="300"/>
      <c r="BN207" s="300"/>
      <c r="BO207" s="300"/>
      <c r="BP207" s="300"/>
    </row>
    <row r="208" spans="2:69" ht="15" customHeight="1">
      <c r="B208" s="184" t="str">
        <f>IF(C206="","","曜日")</f>
        <v/>
      </c>
      <c r="C208" s="187" t="str" cm="1">
        <f t="array" ref="C208">_xlfn.IFS(C207="","",COUNTIF(休み,C207)&gt;0,"休",OR(WEEKDAY(C207)=1,WEEKDAY(C207)=7),TEXT(C207,"aaa"),COUNTIF(祝日,C207)&gt;0,"祝",TRUE,TEXT(C207,"aaa"))</f>
        <v/>
      </c>
      <c r="D208" s="187" t="str" cm="1">
        <f t="array" ref="D208">_xlfn.IFS(D207="","",COUNTIF(休み,D207)&gt;0,"休",OR(WEEKDAY(D207)=1,WEEKDAY(D207)=7),TEXT(D207,"aaa"),COUNTIF(祝日,D207)&gt;0,"祝",TRUE,TEXT(D207,"aaa"))</f>
        <v/>
      </c>
      <c r="E208" s="187" t="str" cm="1">
        <f t="array" ref="E208">_xlfn.IFS(E207="","",COUNTIF(休み,E207)&gt;0,"休",OR(WEEKDAY(E207)=1,WEEKDAY(E207)=7),TEXT(E207,"aaa"),COUNTIF(祝日,E207)&gt;0,"祝",TRUE,TEXT(E207,"aaa"))</f>
        <v/>
      </c>
      <c r="F208" s="187" t="str" cm="1">
        <f t="array" ref="F208">_xlfn.IFS(F207="","",COUNTIF(休み,F207)&gt;0,"休",OR(WEEKDAY(F207)=1,WEEKDAY(F207)=7),TEXT(F207,"aaa"),COUNTIF(祝日,F207)&gt;0,"祝",TRUE,TEXT(F207,"aaa"))</f>
        <v/>
      </c>
      <c r="G208" s="187" t="str" cm="1">
        <f t="array" ref="G208">_xlfn.IFS(G207="","",COUNTIF(休み,G207)&gt;0,"休",OR(WEEKDAY(G207)=1,WEEKDAY(G207)=7),TEXT(G207,"aaa"),COUNTIF(祝日,G207)&gt;0,"祝",TRUE,TEXT(G207,"aaa"))</f>
        <v/>
      </c>
      <c r="H208" s="187" t="str" cm="1">
        <f t="array" ref="H208">_xlfn.IFS(H207="","",COUNTIF(休み,H207)&gt;0,"休",OR(WEEKDAY(H207)=1,WEEKDAY(H207)=7),TEXT(H207,"aaa"),COUNTIF(祝日,H207)&gt;0,"祝",TRUE,TEXT(H207,"aaa"))</f>
        <v/>
      </c>
      <c r="I208" s="187" t="str" cm="1">
        <f t="array" ref="I208">_xlfn.IFS(I207="","",COUNTIF(休み,I207)&gt;0,"休",OR(WEEKDAY(I207)=1,WEEKDAY(I207)=7),TEXT(I207,"aaa"),COUNTIF(祝日,I207)&gt;0,"祝",TRUE,TEXT(I207,"aaa"))</f>
        <v/>
      </c>
      <c r="J208" s="187" t="str" cm="1">
        <f t="array" ref="J208">_xlfn.IFS(J207="","",COUNTIF(休み,J207)&gt;0,"休",OR(WEEKDAY(J207)=1,WEEKDAY(J207)=7),TEXT(J207,"aaa"),COUNTIF(祝日,J207)&gt;0,"祝",TRUE,TEXT(J207,"aaa"))</f>
        <v/>
      </c>
      <c r="K208" s="187" t="str" cm="1">
        <f t="array" ref="K208">_xlfn.IFS(K207="","",COUNTIF(休み,K207)&gt;0,"休",OR(WEEKDAY(K207)=1,WEEKDAY(K207)=7),TEXT(K207,"aaa"),COUNTIF(祝日,K207)&gt;0,"祝",TRUE,TEXT(K207,"aaa"))</f>
        <v/>
      </c>
      <c r="L208" s="187" t="str" cm="1">
        <f t="array" ref="L208">_xlfn.IFS(L207="","",COUNTIF(休み,L207)&gt;0,"休",OR(WEEKDAY(L207)=1,WEEKDAY(L207)=7),TEXT(L207,"aaa"),COUNTIF(祝日,L207)&gt;0,"祝",TRUE,TEXT(L207,"aaa"))</f>
        <v/>
      </c>
      <c r="M208" s="187" t="str" cm="1">
        <f t="array" ref="M208">_xlfn.IFS(M207="","",COUNTIF(休み,M207)&gt;0,"休",OR(WEEKDAY(M207)=1,WEEKDAY(M207)=7),TEXT(M207,"aaa"),COUNTIF(祝日,M207)&gt;0,"祝",TRUE,TEXT(M207,"aaa"))</f>
        <v/>
      </c>
      <c r="N208" s="187" t="str" cm="1">
        <f t="array" ref="N208">_xlfn.IFS(N207="","",COUNTIF(休み,N207)&gt;0,"休",OR(WEEKDAY(N207)=1,WEEKDAY(N207)=7),TEXT(N207,"aaa"),COUNTIF(祝日,N207)&gt;0,"祝",TRUE,TEXT(N207,"aaa"))</f>
        <v/>
      </c>
      <c r="O208" s="187" t="str" cm="1">
        <f t="array" ref="O208">_xlfn.IFS(O207="","",COUNTIF(休み,O207)&gt;0,"休",OR(WEEKDAY(O207)=1,WEEKDAY(O207)=7),TEXT(O207,"aaa"),COUNTIF(祝日,O207)&gt;0,"祝",TRUE,TEXT(O207,"aaa"))</f>
        <v/>
      </c>
      <c r="P208" s="187" t="str" cm="1">
        <f t="array" ref="P208">_xlfn.IFS(P207="","",COUNTIF(休み,P207)&gt;0,"休",OR(WEEKDAY(P207)=1,WEEKDAY(P207)=7),TEXT(P207,"aaa"),COUNTIF(祝日,P207)&gt;0,"祝",TRUE,TEXT(P207,"aaa"))</f>
        <v/>
      </c>
      <c r="Q208" s="187" t="str" cm="1">
        <f t="array" ref="Q208">_xlfn.IFS(Q207="","",COUNTIF(休み,Q207)&gt;0,"休",OR(WEEKDAY(Q207)=1,WEEKDAY(Q207)=7),TEXT(Q207,"aaa"),COUNTIF(祝日,Q207)&gt;0,"祝",TRUE,TEXT(Q207,"aaa"))</f>
        <v/>
      </c>
      <c r="R208" s="187" t="str" cm="1">
        <f t="array" ref="R208">_xlfn.IFS(R207="","",COUNTIF(休み,R207)&gt;0,"休",OR(WEEKDAY(R207)=1,WEEKDAY(R207)=7),TEXT(R207,"aaa"),COUNTIF(祝日,R207)&gt;0,"祝",TRUE,TEXT(R207,"aaa"))</f>
        <v/>
      </c>
      <c r="S208" s="187" t="str" cm="1">
        <f t="array" ref="S208">_xlfn.IFS(S207="","",COUNTIF(休み,S207)&gt;0,"休",OR(WEEKDAY(S207)=1,WEEKDAY(S207)=7),TEXT(S207,"aaa"),COUNTIF(祝日,S207)&gt;0,"祝",TRUE,TEXT(S207,"aaa"))</f>
        <v/>
      </c>
      <c r="T208" s="187" t="str" cm="1">
        <f t="array" ref="T208">_xlfn.IFS(T207="","",COUNTIF(休み,T207)&gt;0,"休",OR(WEEKDAY(T207)=1,WEEKDAY(T207)=7),TEXT(T207,"aaa"),COUNTIF(祝日,T207)&gt;0,"祝",TRUE,TEXT(T207,"aaa"))</f>
        <v/>
      </c>
      <c r="U208" s="187" t="str" cm="1">
        <f t="array" ref="U208">_xlfn.IFS(U207="","",COUNTIF(休み,U207)&gt;0,"休",OR(WEEKDAY(U207)=1,WEEKDAY(U207)=7),TEXT(U207,"aaa"),COUNTIF(祝日,U207)&gt;0,"祝",TRUE,TEXT(U207,"aaa"))</f>
        <v/>
      </c>
      <c r="V208" s="187" t="str" cm="1">
        <f t="array" ref="V208">_xlfn.IFS(V207="","",COUNTIF(休み,V207)&gt;0,"休",OR(WEEKDAY(V207)=1,WEEKDAY(V207)=7),TEXT(V207,"aaa"),COUNTIF(祝日,V207)&gt;0,"祝",TRUE,TEXT(V207,"aaa"))</f>
        <v/>
      </c>
      <c r="W208" s="187" t="str" cm="1">
        <f t="array" ref="W208">_xlfn.IFS(W207="","",COUNTIF(休み,W207)&gt;0,"休",OR(WEEKDAY(W207)=1,WEEKDAY(W207)=7),TEXT(W207,"aaa"),COUNTIF(祝日,W207)&gt;0,"祝",TRUE,TEXT(W207,"aaa"))</f>
        <v/>
      </c>
      <c r="X208" s="187" t="str" cm="1">
        <f t="array" ref="X208">_xlfn.IFS(X207="","",COUNTIF(休み,X207)&gt;0,"休",OR(WEEKDAY(X207)=1,WEEKDAY(X207)=7),TEXT(X207,"aaa"),COUNTIF(祝日,X207)&gt;0,"祝",TRUE,TEXT(X207,"aaa"))</f>
        <v/>
      </c>
      <c r="Y208" s="187" t="str" cm="1">
        <f t="array" ref="Y208">_xlfn.IFS(Y207="","",COUNTIF(休み,Y207)&gt;0,"休",OR(WEEKDAY(Y207)=1,WEEKDAY(Y207)=7),TEXT(Y207,"aaa"),COUNTIF(祝日,Y207)&gt;0,"祝",TRUE,TEXT(Y207,"aaa"))</f>
        <v/>
      </c>
      <c r="Z208" s="187" t="str" cm="1">
        <f t="array" ref="Z208">_xlfn.IFS(Z207="","",COUNTIF(休み,Z207)&gt;0,"休",OR(WEEKDAY(Z207)=1,WEEKDAY(Z207)=7),TEXT(Z207,"aaa"),COUNTIF(祝日,Z207)&gt;0,"祝",TRUE,TEXT(Z207,"aaa"))</f>
        <v/>
      </c>
      <c r="AA208" s="187" t="str" cm="1">
        <f t="array" ref="AA208">_xlfn.IFS(AA207="","",COUNTIF(休み,AA207)&gt;0,"休",OR(WEEKDAY(AA207)=1,WEEKDAY(AA207)=7),TEXT(AA207,"aaa"),COUNTIF(祝日,AA207)&gt;0,"祝",TRUE,TEXT(AA207,"aaa"))</f>
        <v/>
      </c>
      <c r="AB208" s="187" t="str" cm="1">
        <f t="array" ref="AB208">_xlfn.IFS(AB207="","",COUNTIF(休み,AB207)&gt;0,"休",OR(WEEKDAY(AB207)=1,WEEKDAY(AB207)=7),TEXT(AB207,"aaa"),COUNTIF(祝日,AB207)&gt;0,"祝",TRUE,TEXT(AB207,"aaa"))</f>
        <v/>
      </c>
      <c r="AC208" s="187" t="str" cm="1">
        <f t="array" ref="AC208">_xlfn.IFS(AC207="","",COUNTIF(休み,AC207)&gt;0,"休",OR(WEEKDAY(AC207)=1,WEEKDAY(AC207)=7),TEXT(AC207,"aaa"),COUNTIF(祝日,AC207)&gt;0,"祝",TRUE,TEXT(AC207,"aaa"))</f>
        <v/>
      </c>
      <c r="AD208" s="187" t="str" cm="1">
        <f t="array" ref="AD208">_xlfn.IFS(AD207="","",COUNTIF(休み,AD207)&gt;0,"休",OR(WEEKDAY(AD207)=1,WEEKDAY(AD207)=7),TEXT(AD207,"aaa"),COUNTIF(祝日,AD207)&gt;0,"祝",TRUE,TEXT(AD207,"aaa"))</f>
        <v/>
      </c>
      <c r="AE208" s="187" t="str" cm="1">
        <f t="array" ref="AE208">_xlfn.IFS(AE207="","",COUNTIF(休み,AE207)&gt;0,"休",OR(WEEKDAY(AE207)=1,WEEKDAY(AE207)=7),TEXT(AE207,"aaa"),COUNTIF(祝日,AE207)&gt;0,"祝",TRUE,TEXT(AE207,"aaa"))</f>
        <v/>
      </c>
      <c r="AF208" s="187" t="str" cm="1">
        <f t="array" ref="AF208">_xlfn.IFS(AF207="","",COUNTIF(休み,AF207)&gt;0,"休",OR(WEEKDAY(AF207)=1,WEEKDAY(AF207)=7),TEXT(AF207,"aaa"),COUNTIF(祝日,AF207)&gt;0,"祝",TRUE,TEXT(AF207,"aaa"))</f>
        <v/>
      </c>
      <c r="AG208" s="187" t="str" cm="1">
        <f t="array" ref="AG208">_xlfn.IFS(AG207="","",COUNTIF(休み,AG207)&gt;0,"休",OR(WEEKDAY(AG207)=1,WEEKDAY(AG207)=7),TEXT(AG207,"aaa"),COUNTIF(祝日,AG207)&gt;0,"祝",TRUE,TEXT(AG207,"aaa"))</f>
        <v/>
      </c>
      <c r="AH208" s="709"/>
      <c r="AI208" s="710"/>
      <c r="AJ208" s="710"/>
      <c r="AK208" s="711"/>
      <c r="AL208" s="695"/>
      <c r="AM208" s="697"/>
      <c r="AN208" s="700"/>
      <c r="AO208" s="700"/>
      <c r="AP208" s="713"/>
      <c r="AQ208" s="300"/>
      <c r="AR208" s="300"/>
      <c r="AS208" s="300"/>
      <c r="AT208" s="300"/>
      <c r="AU208" s="300"/>
      <c r="AV208" s="300"/>
      <c r="AW208" s="300"/>
      <c r="AX208" s="300"/>
      <c r="AY208" s="300"/>
      <c r="AZ208" s="300"/>
      <c r="BA208" s="300"/>
      <c r="BB208" s="300"/>
      <c r="BC208" s="300"/>
      <c r="BD208" s="300"/>
      <c r="BE208" s="300"/>
      <c r="BF208" s="300"/>
      <c r="BG208" s="300"/>
      <c r="BH208" s="300"/>
      <c r="BI208" s="300"/>
      <c r="BJ208" s="300"/>
      <c r="BK208" s="300"/>
      <c r="BL208" s="300"/>
      <c r="BM208" s="300"/>
      <c r="BN208" s="300"/>
      <c r="BO208" s="300"/>
      <c r="BP208" s="300"/>
      <c r="BQ208" s="188"/>
    </row>
    <row r="209" spans="2:69" s="192" customFormat="1" ht="60" customHeight="1">
      <c r="B209" s="271" t="str">
        <f>IF(C206="","","行事")</f>
        <v/>
      </c>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90"/>
      <c r="AH209" s="709"/>
      <c r="AI209" s="710"/>
      <c r="AJ209" s="710"/>
      <c r="AK209" s="711"/>
      <c r="AL209" s="695"/>
      <c r="AM209" s="698"/>
      <c r="AN209" s="701"/>
      <c r="AO209" s="701"/>
      <c r="AP209" s="714"/>
      <c r="AQ209" s="300"/>
      <c r="AR209" s="300"/>
      <c r="AS209" s="300"/>
      <c r="AT209" s="300"/>
      <c r="AU209" s="300"/>
      <c r="AV209" s="300"/>
      <c r="AW209" s="300"/>
      <c r="AX209" s="300"/>
      <c r="AY209" s="300"/>
      <c r="AZ209" s="300"/>
      <c r="BA209" s="300"/>
      <c r="BB209" s="300"/>
      <c r="BC209" s="300"/>
      <c r="BD209" s="300"/>
      <c r="BE209" s="300"/>
      <c r="BF209" s="300"/>
      <c r="BG209" s="300"/>
      <c r="BH209" s="300"/>
      <c r="BI209" s="300"/>
      <c r="BJ209" s="300"/>
      <c r="BK209" s="300"/>
      <c r="BL209" s="300"/>
      <c r="BM209" s="300"/>
      <c r="BN209" s="300"/>
      <c r="BO209" s="300"/>
      <c r="BP209" s="300"/>
      <c r="BQ209" s="191"/>
    </row>
    <row r="210" spans="2:69" s="195" customFormat="1" ht="15" customHeight="1">
      <c r="B210" s="184" t="str">
        <f>IF(C206="","","計画")</f>
        <v/>
      </c>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c r="AA210" s="193"/>
      <c r="AB210" s="193"/>
      <c r="AC210" s="193"/>
      <c r="AD210" s="193"/>
      <c r="AE210" s="193"/>
      <c r="AF210" s="193"/>
      <c r="AG210" s="193"/>
      <c r="AH210" s="184" t="str">
        <f>IF(C206="","",COUNTIF(C210:AG210,"○"))</f>
        <v/>
      </c>
      <c r="AI210" s="193" t="str">
        <f>IF(C206="","",31-COUNTIF(C208:AG208,"")-COUNTIF(C208:AG208,"休")-COUNTIF(C210:AH210,"/"))</f>
        <v/>
      </c>
      <c r="AJ210" s="194" t="str">
        <f>IF(C206="","",IFERROR(AH210/AI210,""))</f>
        <v/>
      </c>
      <c r="AK210" s="295" t="str" cm="1">
        <f t="array" ref="AK210">_xlfn.IFS(OR(C206="",AI210=0),"",
      COUNTIFS(C208:AG208,"日",C210:AG210,"")+COUNTIFS(C208:AG208,"日",C210:AG210,"○")+COUNTIFS(C208:AG208,"土",C210:AG210,"")+COUNTIFS(C208:AG208,"土",C210:AG210,"○")&lt;=COUNTIF(C210:AG210,"○"),"○",
        AH210/AI210&gt;=2/7,"○",
         TRUE,"NG")</f>
        <v/>
      </c>
      <c r="AM210" s="184" t="str">
        <f>IF(C206="","",AM203+AH210)</f>
        <v/>
      </c>
      <c r="AN210" s="193" t="str">
        <f>IF(C206="","",AN203+AI210)</f>
        <v/>
      </c>
      <c r="AO210" s="194" t="str">
        <f>IFERROR(AM210/AN210,"")</f>
        <v/>
      </c>
      <c r="AP210" s="301" t="str">
        <f>IF(C206="","",IF(C213="",IF(AM210/AN210&gt;=2/7,"OK","NG"),"-"))</f>
        <v/>
      </c>
      <c r="AQ210" s="297"/>
      <c r="AR210" s="297"/>
      <c r="AS210" s="297"/>
      <c r="AT210" s="297"/>
      <c r="AU210" s="297"/>
      <c r="AV210" s="297"/>
      <c r="AW210" s="297"/>
      <c r="AX210" s="297"/>
      <c r="AY210" s="297"/>
      <c r="AZ210" s="297"/>
      <c r="BA210" s="297"/>
      <c r="BB210" s="297"/>
      <c r="BC210" s="297"/>
      <c r="BD210" s="297"/>
      <c r="BE210" s="297"/>
      <c r="BF210" s="297"/>
      <c r="BG210" s="297"/>
      <c r="BH210" s="297"/>
      <c r="BI210" s="297"/>
      <c r="BJ210" s="297"/>
      <c r="BK210" s="297"/>
      <c r="BL210" s="297"/>
      <c r="BM210" s="297"/>
      <c r="BN210" s="297"/>
      <c r="BO210" s="297"/>
      <c r="BP210" s="297"/>
      <c r="BQ210" s="196"/>
    </row>
    <row r="211" spans="2:69" s="195" customFormat="1" ht="15" customHeight="1" thickBot="1">
      <c r="B211" s="197" t="str">
        <f>IF(C206="","","実施")</f>
        <v/>
      </c>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c r="AA211" s="198"/>
      <c r="AB211" s="198"/>
      <c r="AC211" s="198"/>
      <c r="AD211" s="198"/>
      <c r="AE211" s="198"/>
      <c r="AF211" s="198"/>
      <c r="AG211" s="198"/>
      <c r="AH211" s="197" t="str">
        <f>IF(C206="","",COUNTIF(C211:AG211,"●"))</f>
        <v/>
      </c>
      <c r="AI211" s="198" t="str">
        <f>IF(C206="","",31-COUNTIF(C208:AG208,"")-COUNTIF(C208:AG208,"休")-COUNTIF(C211:AH211,"/"))</f>
        <v/>
      </c>
      <c r="AJ211" s="199" t="str">
        <f>IF(C206="","",IFERROR(AH211/AI211,""))</f>
        <v/>
      </c>
      <c r="AK211" s="298" t="str" cm="1">
        <f t="array" ref="AK211">_xlfn.IFS(OR(C206="",AI211=0),"",
      COUNTIFS(C208:AG208,"日",C211:AG211,"")+COUNTIFS(C208:AG208,"日",C211:AG211,"●")+COUNTIFS(C208:AG208,"土",C211:AG211,"")+COUNTIFS(C208:AG208,"土",C211:AG211,"●")&lt;=COUNTIF(C211:AG211,"●"),"○",
        AH211/AI211&gt;=2/7,"○",
         TRUE,"NG")</f>
        <v/>
      </c>
      <c r="AM211" s="197" t="str">
        <f>IF(C206="","",AM204+AH211)</f>
        <v/>
      </c>
      <c r="AN211" s="198" t="str">
        <f>IF(C206="","",AN204+AI211)</f>
        <v/>
      </c>
      <c r="AO211" s="199" t="str">
        <f>IFERROR(AM211/AN211,"")</f>
        <v/>
      </c>
      <c r="AP211" s="302" t="str">
        <f>IF(C206="","",IF(C213="",IF(AM211/AN211&gt;=2/7,"OK","NG"),"-"))</f>
        <v/>
      </c>
      <c r="AQ211" s="222"/>
      <c r="AR211" s="222"/>
      <c r="AS211" s="222"/>
      <c r="AT211" s="222"/>
      <c r="AU211" s="222"/>
      <c r="AV211" s="222"/>
      <c r="AW211" s="222"/>
      <c r="AX211" s="222"/>
      <c r="AY211" s="222"/>
      <c r="AZ211" s="222"/>
      <c r="BA211" s="222"/>
      <c r="BB211" s="222"/>
      <c r="BC211" s="222"/>
      <c r="BD211" s="222"/>
      <c r="BE211" s="222"/>
      <c r="BF211" s="222"/>
      <c r="BG211" s="222"/>
      <c r="BH211" s="222"/>
      <c r="BI211" s="222"/>
      <c r="BJ211" s="222"/>
      <c r="BK211" s="222"/>
      <c r="BL211" s="222"/>
      <c r="BM211" s="222"/>
      <c r="BN211" s="222"/>
      <c r="BO211" s="222"/>
      <c r="BP211" s="222"/>
      <c r="BQ211" s="188"/>
    </row>
    <row r="212" spans="2:69" ht="18" customHeight="1" thickBot="1">
      <c r="AP212" s="195"/>
      <c r="AQ212" s="195"/>
      <c r="AR212" s="195"/>
      <c r="AS212" s="195"/>
      <c r="AT212" s="195"/>
      <c r="AU212" s="195"/>
      <c r="AV212" s="195"/>
      <c r="AW212" s="195"/>
      <c r="AX212" s="195"/>
      <c r="AY212" s="195"/>
      <c r="AZ212" s="195"/>
      <c r="BA212" s="195"/>
      <c r="BB212" s="195"/>
      <c r="BC212" s="195"/>
      <c r="BD212" s="195"/>
      <c r="BE212" s="195"/>
      <c r="BF212" s="195"/>
      <c r="BG212" s="195"/>
      <c r="BH212" s="195"/>
      <c r="BI212" s="195"/>
      <c r="BJ212" s="195"/>
      <c r="BK212" s="195"/>
      <c r="BL212" s="195"/>
      <c r="BM212" s="195"/>
      <c r="BN212" s="195"/>
      <c r="BO212" s="195"/>
      <c r="BP212" s="195"/>
      <c r="BQ212" s="200"/>
    </row>
    <row r="213" spans="2:69" ht="16.899999999999999" customHeight="1">
      <c r="B213" s="183" t="str">
        <f>IF(C213="","","月")</f>
        <v/>
      </c>
      <c r="C213" s="689" t="str">
        <f>IFERROR(IF(EOMONTH(C206,0)+1&gt;$L$5,"",EOMONTH(C206,0)+1),"")</f>
        <v/>
      </c>
      <c r="D213" s="690"/>
      <c r="E213" s="690"/>
      <c r="F213" s="690"/>
      <c r="G213" s="690"/>
      <c r="H213" s="690"/>
      <c r="I213" s="690"/>
      <c r="J213" s="690"/>
      <c r="K213" s="690"/>
      <c r="L213" s="690"/>
      <c r="M213" s="690"/>
      <c r="N213" s="690"/>
      <c r="O213" s="690"/>
      <c r="P213" s="690"/>
      <c r="Q213" s="690"/>
      <c r="R213" s="690"/>
      <c r="S213" s="690"/>
      <c r="T213" s="690"/>
      <c r="U213" s="690"/>
      <c r="V213" s="690"/>
      <c r="W213" s="690"/>
      <c r="X213" s="690"/>
      <c r="Y213" s="690"/>
      <c r="Z213" s="690"/>
      <c r="AA213" s="690"/>
      <c r="AB213" s="690"/>
      <c r="AC213" s="690"/>
      <c r="AD213" s="690"/>
      <c r="AE213" s="690"/>
      <c r="AF213" s="690"/>
      <c r="AG213" s="690"/>
      <c r="AH213" s="691" t="str">
        <f>IF(C213="","","月単位")</f>
        <v/>
      </c>
      <c r="AI213" s="692"/>
      <c r="AJ213" s="692"/>
      <c r="AK213" s="693"/>
      <c r="AL213" s="694"/>
      <c r="AM213" s="706" t="str">
        <f>IF(C213="","","累計")</f>
        <v/>
      </c>
      <c r="AN213" s="707"/>
      <c r="AO213" s="707"/>
      <c r="AP213" s="708"/>
      <c r="AQ213" s="293"/>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c r="BM213" s="293"/>
      <c r="BN213" s="293"/>
      <c r="BO213" s="293"/>
      <c r="BP213" s="293"/>
    </row>
    <row r="214" spans="2:69" ht="15" customHeight="1">
      <c r="B214" s="184" t="str">
        <f>IF(C213="","","日")</f>
        <v/>
      </c>
      <c r="C214" s="185" t="str" cm="1">
        <f t="array" ref="C214">_xlfn.IFS($C213="","",
  $C213+COLUMN(C214)-COLUMN($B214)-1&gt;$L$5,"",
   $C213+COLUMN(C214)-COLUMN($B214)-1&gt;=EOMONTH($C213,0)+1,"",
    TRUE,$C213+COLUMN(C214)-COLUMN($B214)-1)</f>
        <v/>
      </c>
      <c r="D214" s="185" t="str" cm="1">
        <f t="array" ref="D214">_xlfn.IFS($C213="","",
  $C213+COLUMN(D214)-COLUMN($B214)-1&gt;$L$5,"",
   $C213+COLUMN(D214)-COLUMN($B214)-1&gt;=EOMONTH($C213,0)+1,"",
    TRUE,$C213+COLUMN(D214)-COLUMN($B214)-1)</f>
        <v/>
      </c>
      <c r="E214" s="185" t="str" cm="1">
        <f t="array" ref="E214">_xlfn.IFS($C213="","",
  $C213+COLUMN(E214)-COLUMN($B214)-1&gt;$L$5,"",
   $C213+COLUMN(E214)-COLUMN($B214)-1&gt;=EOMONTH($C213,0)+1,"",
    TRUE,$C213+COLUMN(E214)-COLUMN($B214)-1)</f>
        <v/>
      </c>
      <c r="F214" s="185" t="str" cm="1">
        <f t="array" ref="F214">_xlfn.IFS($C213="","",
  $C213+COLUMN(F214)-COLUMN($B214)-1&gt;$L$5,"",
   $C213+COLUMN(F214)-COLUMN($B214)-1&gt;=EOMONTH($C213,0)+1,"",
    TRUE,$C213+COLUMN(F214)-COLUMN($B214)-1)</f>
        <v/>
      </c>
      <c r="G214" s="185" t="str" cm="1">
        <f t="array" ref="G214">_xlfn.IFS($C213="","",
  $C213+COLUMN(G214)-COLUMN($B214)-1&gt;$L$5,"",
   $C213+COLUMN(G214)-COLUMN($B214)-1&gt;=EOMONTH($C213,0)+1,"",
    TRUE,$C213+COLUMN(G214)-COLUMN($B214)-1)</f>
        <v/>
      </c>
      <c r="H214" s="185" t="str" cm="1">
        <f t="array" ref="H214">_xlfn.IFS($C213="","",
  $C213+COLUMN(H214)-COLUMN($B214)-1&gt;$L$5,"",
   $C213+COLUMN(H214)-COLUMN($B214)-1&gt;=EOMONTH($C213,0)+1,"",
    TRUE,$C213+COLUMN(H214)-COLUMN($B214)-1)</f>
        <v/>
      </c>
      <c r="I214" s="185" t="str" cm="1">
        <f t="array" ref="I214">_xlfn.IFS($C213="","",
  $C213+COLUMN(I214)-COLUMN($B214)-1&gt;$L$5,"",
   $C213+COLUMN(I214)-COLUMN($B214)-1&gt;=EOMONTH($C213,0)+1,"",
    TRUE,$C213+COLUMN(I214)-COLUMN($B214)-1)</f>
        <v/>
      </c>
      <c r="J214" s="185" t="str" cm="1">
        <f t="array" ref="J214">_xlfn.IFS($C213="","",
  $C213+COLUMN(J214)-COLUMN($B214)-1&gt;$L$5,"",
   $C213+COLUMN(J214)-COLUMN($B214)-1&gt;=EOMONTH($C213,0)+1,"",
    TRUE,$C213+COLUMN(J214)-COLUMN($B214)-1)</f>
        <v/>
      </c>
      <c r="K214" s="185" t="str" cm="1">
        <f t="array" ref="K214">_xlfn.IFS($C213="","",
  $C213+COLUMN(K214)-COLUMN($B214)-1&gt;$L$5,"",
   $C213+COLUMN(K214)-COLUMN($B214)-1&gt;=EOMONTH($C213,0)+1,"",
    TRUE,$C213+COLUMN(K214)-COLUMN($B214)-1)</f>
        <v/>
      </c>
      <c r="L214" s="185" t="str" cm="1">
        <f t="array" ref="L214">_xlfn.IFS($C213="","",
  $C213+COLUMN(L214)-COLUMN($B214)-1&gt;$L$5,"",
   $C213+COLUMN(L214)-COLUMN($B214)-1&gt;=EOMONTH($C213,0)+1,"",
    TRUE,$C213+COLUMN(L214)-COLUMN($B214)-1)</f>
        <v/>
      </c>
      <c r="M214" s="185" t="str" cm="1">
        <f t="array" ref="M214">_xlfn.IFS($C213="","",
  $C213+COLUMN(M214)-COLUMN($B214)-1&gt;$L$5,"",
   $C213+COLUMN(M214)-COLUMN($B214)-1&gt;=EOMONTH($C213,0)+1,"",
    TRUE,$C213+COLUMN(M214)-COLUMN($B214)-1)</f>
        <v/>
      </c>
      <c r="N214" s="185" t="str" cm="1">
        <f t="array" ref="N214">_xlfn.IFS($C213="","",
  $C213+COLUMN(N214)-COLUMN($B214)-1&gt;$L$5,"",
   $C213+COLUMN(N214)-COLUMN($B214)-1&gt;=EOMONTH($C213,0)+1,"",
    TRUE,$C213+COLUMN(N214)-COLUMN($B214)-1)</f>
        <v/>
      </c>
      <c r="O214" s="185" t="str" cm="1">
        <f t="array" ref="O214">_xlfn.IFS($C213="","",
  $C213+COLUMN(O214)-COLUMN($B214)-1&gt;$L$5,"",
   $C213+COLUMN(O214)-COLUMN($B214)-1&gt;=EOMONTH($C213,0)+1,"",
    TRUE,$C213+COLUMN(O214)-COLUMN($B214)-1)</f>
        <v/>
      </c>
      <c r="P214" s="185" t="str" cm="1">
        <f t="array" ref="P214">_xlfn.IFS($C213="","",
  $C213+COLUMN(P214)-COLUMN($B214)-1&gt;$L$5,"",
   $C213+COLUMN(P214)-COLUMN($B214)-1&gt;=EOMONTH($C213,0)+1,"",
    TRUE,$C213+COLUMN(P214)-COLUMN($B214)-1)</f>
        <v/>
      </c>
      <c r="Q214" s="185" t="str" cm="1">
        <f t="array" ref="Q214">_xlfn.IFS($C213="","",
  $C213+COLUMN(Q214)-COLUMN($B214)-1&gt;$L$5,"",
   $C213+COLUMN(Q214)-COLUMN($B214)-1&gt;=EOMONTH($C213,0)+1,"",
    TRUE,$C213+COLUMN(Q214)-COLUMN($B214)-1)</f>
        <v/>
      </c>
      <c r="R214" s="185" t="str" cm="1">
        <f t="array" ref="R214">_xlfn.IFS($C213="","",
  $C213+COLUMN(R214)-COLUMN($B214)-1&gt;$L$5,"",
   $C213+COLUMN(R214)-COLUMN($B214)-1&gt;=EOMONTH($C213,0)+1,"",
    TRUE,$C213+COLUMN(R214)-COLUMN($B214)-1)</f>
        <v/>
      </c>
      <c r="S214" s="185" t="str" cm="1">
        <f t="array" ref="S214">_xlfn.IFS($C213="","",
  $C213+COLUMN(S214)-COLUMN($B214)-1&gt;$L$5,"",
   $C213+COLUMN(S214)-COLUMN($B214)-1&gt;=EOMONTH($C213,0)+1,"",
    TRUE,$C213+COLUMN(S214)-COLUMN($B214)-1)</f>
        <v/>
      </c>
      <c r="T214" s="185" t="str" cm="1">
        <f t="array" ref="T214">_xlfn.IFS($C213="","",
  $C213+COLUMN(T214)-COLUMN($B214)-1&gt;$L$5,"",
   $C213+COLUMN(T214)-COLUMN($B214)-1&gt;=EOMONTH($C213,0)+1,"",
    TRUE,$C213+COLUMN(T214)-COLUMN($B214)-1)</f>
        <v/>
      </c>
      <c r="U214" s="185" t="str" cm="1">
        <f t="array" ref="U214">_xlfn.IFS($C213="","",
  $C213+COLUMN(U214)-COLUMN($B214)-1&gt;$L$5,"",
   $C213+COLUMN(U214)-COLUMN($B214)-1&gt;=EOMONTH($C213,0)+1,"",
    TRUE,$C213+COLUMN(U214)-COLUMN($B214)-1)</f>
        <v/>
      </c>
      <c r="V214" s="185" t="str" cm="1">
        <f t="array" ref="V214">_xlfn.IFS($C213="","",
  $C213+COLUMN(V214)-COLUMN($B214)-1&gt;$L$5,"",
   $C213+COLUMN(V214)-COLUMN($B214)-1&gt;=EOMONTH($C213,0)+1,"",
    TRUE,$C213+COLUMN(V214)-COLUMN($B214)-1)</f>
        <v/>
      </c>
      <c r="W214" s="185" t="str" cm="1">
        <f t="array" ref="W214">_xlfn.IFS($C213="","",
  $C213+COLUMN(W214)-COLUMN($B214)-1&gt;$L$5,"",
   $C213+COLUMN(W214)-COLUMN($B214)-1&gt;=EOMONTH($C213,0)+1,"",
    TRUE,$C213+COLUMN(W214)-COLUMN($B214)-1)</f>
        <v/>
      </c>
      <c r="X214" s="185" t="str" cm="1">
        <f t="array" ref="X214">_xlfn.IFS($C213="","",
  $C213+COLUMN(X214)-COLUMN($B214)-1&gt;$L$5,"",
   $C213+COLUMN(X214)-COLUMN($B214)-1&gt;=EOMONTH($C213,0)+1,"",
    TRUE,$C213+COLUMN(X214)-COLUMN($B214)-1)</f>
        <v/>
      </c>
      <c r="Y214" s="185" t="str" cm="1">
        <f t="array" ref="Y214">_xlfn.IFS($C213="","",
  $C213+COLUMN(Y214)-COLUMN($B214)-1&gt;$L$5,"",
   $C213+COLUMN(Y214)-COLUMN($B214)-1&gt;=EOMONTH($C213,0)+1,"",
    TRUE,$C213+COLUMN(Y214)-COLUMN($B214)-1)</f>
        <v/>
      </c>
      <c r="Z214" s="185" t="str" cm="1">
        <f t="array" ref="Z214">_xlfn.IFS($C213="","",
  $C213+COLUMN(Z214)-COLUMN($B214)-1&gt;$L$5,"",
   $C213+COLUMN(Z214)-COLUMN($B214)-1&gt;=EOMONTH($C213,0)+1,"",
    TRUE,$C213+COLUMN(Z214)-COLUMN($B214)-1)</f>
        <v/>
      </c>
      <c r="AA214" s="185" t="str" cm="1">
        <f t="array" ref="AA214">_xlfn.IFS($C213="","",
  $C213+COLUMN(AA214)-COLUMN($B214)-1&gt;$L$5,"",
   $C213+COLUMN(AA214)-COLUMN($B214)-1&gt;=EOMONTH($C213,0)+1,"",
    TRUE,$C213+COLUMN(AA214)-COLUMN($B214)-1)</f>
        <v/>
      </c>
      <c r="AB214" s="185" t="str" cm="1">
        <f t="array" ref="AB214">_xlfn.IFS($C213="","",
  $C213+COLUMN(AB214)-COLUMN($B214)-1&gt;$L$5,"",
   $C213+COLUMN(AB214)-COLUMN($B214)-1&gt;=EOMONTH($C213,0)+1,"",
    TRUE,$C213+COLUMN(AB214)-COLUMN($B214)-1)</f>
        <v/>
      </c>
      <c r="AC214" s="185" t="str" cm="1">
        <f t="array" ref="AC214">_xlfn.IFS($C213="","",
  $C213+COLUMN(AC214)-COLUMN($B214)-1&gt;$L$5,"",
   $C213+COLUMN(AC214)-COLUMN($B214)-1&gt;=EOMONTH($C213,0)+1,"",
    TRUE,$C213+COLUMN(AC214)-COLUMN($B214)-1)</f>
        <v/>
      </c>
      <c r="AD214" s="185" t="str" cm="1">
        <f t="array" ref="AD214">_xlfn.IFS($C213="","",
  $C213+COLUMN(AD214)-COLUMN($B214)-1&gt;$L$5,"",
   $C213+COLUMN(AD214)-COLUMN($B214)-1&gt;=EOMONTH($C213,0)+1,"",
    TRUE,$C213+COLUMN(AD214)-COLUMN($B214)-1)</f>
        <v/>
      </c>
      <c r="AE214" s="185" t="str" cm="1">
        <f t="array" ref="AE214">_xlfn.IFS($C213="","",
  $C213+COLUMN(AE214)-COLUMN($B214)-1&gt;$L$5,"",
   $C213+COLUMN(AE214)-COLUMN($B214)-1&gt;=EOMONTH($C213,0)+1,"",
    TRUE,$C213+COLUMN(AE214)-COLUMN($B214)-1)</f>
        <v/>
      </c>
      <c r="AF214" s="185" t="str" cm="1">
        <f t="array" ref="AF214">_xlfn.IFS($C213="","",
  $C213+COLUMN(AF214)-COLUMN($B214)-1&gt;$L$5,"",
   $C213+COLUMN(AF214)-COLUMN($B214)-1&gt;=EOMONTH($C213,0)+1,"",
    TRUE,$C213+COLUMN(AF214)-COLUMN($B214)-1)</f>
        <v/>
      </c>
      <c r="AG214" s="186" t="str" cm="1">
        <f t="array" ref="AG214">_xlfn.IFS($C213="","",
  $C213+COLUMN(AG214)-COLUMN($B214)-1&gt;$L$5,"",
   $C213+COLUMN(AG214)-COLUMN($B214)-1&gt;=EOMONTH($C213,0)+1,"",
    TRUE,$C213+COLUMN(AG214)-COLUMN($B214)-1)</f>
        <v/>
      </c>
      <c r="AH214" s="709" t="str">
        <f>IF(C213="","","閉所日数計")</f>
        <v/>
      </c>
      <c r="AI214" s="710" t="str">
        <f>IF(C213="","","対象日数計")</f>
        <v/>
      </c>
      <c r="AJ214" s="710" t="str">
        <f>IF(C213="","","現場閉所率")</f>
        <v/>
      </c>
      <c r="AK214" s="711" t="str">
        <f>IF(C213="","","達成状況")</f>
        <v/>
      </c>
      <c r="AL214" s="695"/>
      <c r="AM214" s="696" t="str">
        <f>IF(C213="","","閉所日数計")</f>
        <v/>
      </c>
      <c r="AN214" s="699" t="str">
        <f>IF(C213="","","対象日数計")</f>
        <v/>
      </c>
      <c r="AO214" s="699" t="str">
        <f>IF(C213="","","現場閉所率")</f>
        <v/>
      </c>
      <c r="AP214" s="712" t="str" cm="1">
        <f t="array" ref="AP214">_xlfn.IFS(C213="","",C220="","達成状況",TRUE,"-")</f>
        <v/>
      </c>
      <c r="AQ214" s="300"/>
      <c r="AR214" s="300"/>
      <c r="AS214" s="300"/>
      <c r="AT214" s="300"/>
      <c r="AU214" s="300"/>
      <c r="AV214" s="300"/>
      <c r="AW214" s="300"/>
      <c r="AX214" s="300"/>
      <c r="AY214" s="300"/>
      <c r="AZ214" s="300"/>
      <c r="BA214" s="300"/>
      <c r="BB214" s="300"/>
      <c r="BC214" s="300"/>
      <c r="BD214" s="300"/>
      <c r="BE214" s="300"/>
      <c r="BF214" s="300"/>
      <c r="BG214" s="300"/>
      <c r="BH214" s="300"/>
      <c r="BI214" s="300"/>
      <c r="BJ214" s="300"/>
      <c r="BK214" s="300"/>
      <c r="BL214" s="300"/>
      <c r="BM214" s="300"/>
      <c r="BN214" s="300"/>
      <c r="BO214" s="300"/>
      <c r="BP214" s="300"/>
    </row>
    <row r="215" spans="2:69" ht="15" customHeight="1">
      <c r="B215" s="184" t="str">
        <f>IF(C213="","","曜日")</f>
        <v/>
      </c>
      <c r="C215" s="187" t="str" cm="1">
        <f t="array" ref="C215">_xlfn.IFS(C214="","",COUNTIF(休み,C214)&gt;0,"休",OR(WEEKDAY(C214)=1,WEEKDAY(C214)=7),TEXT(C214,"aaa"),COUNTIF(祝日,C214)&gt;0,"祝",TRUE,TEXT(C214,"aaa"))</f>
        <v/>
      </c>
      <c r="D215" s="187" t="str" cm="1">
        <f t="array" ref="D215">_xlfn.IFS(D214="","",COUNTIF(休み,D214)&gt;0,"休",OR(WEEKDAY(D214)=1,WEEKDAY(D214)=7),TEXT(D214,"aaa"),COUNTIF(祝日,D214)&gt;0,"祝",TRUE,TEXT(D214,"aaa"))</f>
        <v/>
      </c>
      <c r="E215" s="187" t="str" cm="1">
        <f t="array" ref="E215">_xlfn.IFS(E214="","",COUNTIF(休み,E214)&gt;0,"休",OR(WEEKDAY(E214)=1,WEEKDAY(E214)=7),TEXT(E214,"aaa"),COUNTIF(祝日,E214)&gt;0,"祝",TRUE,TEXT(E214,"aaa"))</f>
        <v/>
      </c>
      <c r="F215" s="187" t="str" cm="1">
        <f t="array" ref="F215">_xlfn.IFS(F214="","",COUNTIF(休み,F214)&gt;0,"休",OR(WEEKDAY(F214)=1,WEEKDAY(F214)=7),TEXT(F214,"aaa"),COUNTIF(祝日,F214)&gt;0,"祝",TRUE,TEXT(F214,"aaa"))</f>
        <v/>
      </c>
      <c r="G215" s="187" t="str" cm="1">
        <f t="array" ref="G215">_xlfn.IFS(G214="","",COUNTIF(休み,G214)&gt;0,"休",OR(WEEKDAY(G214)=1,WEEKDAY(G214)=7),TEXT(G214,"aaa"),COUNTIF(祝日,G214)&gt;0,"祝",TRUE,TEXT(G214,"aaa"))</f>
        <v/>
      </c>
      <c r="H215" s="187" t="str" cm="1">
        <f t="array" ref="H215">_xlfn.IFS(H214="","",COUNTIF(休み,H214)&gt;0,"休",OR(WEEKDAY(H214)=1,WEEKDAY(H214)=7),TEXT(H214,"aaa"),COUNTIF(祝日,H214)&gt;0,"祝",TRUE,TEXT(H214,"aaa"))</f>
        <v/>
      </c>
      <c r="I215" s="187" t="str" cm="1">
        <f t="array" ref="I215">_xlfn.IFS(I214="","",COUNTIF(休み,I214)&gt;0,"休",OR(WEEKDAY(I214)=1,WEEKDAY(I214)=7),TEXT(I214,"aaa"),COUNTIF(祝日,I214)&gt;0,"祝",TRUE,TEXT(I214,"aaa"))</f>
        <v/>
      </c>
      <c r="J215" s="187" t="str" cm="1">
        <f t="array" ref="J215">_xlfn.IFS(J214="","",COUNTIF(休み,J214)&gt;0,"休",OR(WEEKDAY(J214)=1,WEEKDAY(J214)=7),TEXT(J214,"aaa"),COUNTIF(祝日,J214)&gt;0,"祝",TRUE,TEXT(J214,"aaa"))</f>
        <v/>
      </c>
      <c r="K215" s="187" t="str" cm="1">
        <f t="array" ref="K215">_xlfn.IFS(K214="","",COUNTIF(休み,K214)&gt;0,"休",OR(WEEKDAY(K214)=1,WEEKDAY(K214)=7),TEXT(K214,"aaa"),COUNTIF(祝日,K214)&gt;0,"祝",TRUE,TEXT(K214,"aaa"))</f>
        <v/>
      </c>
      <c r="L215" s="187" t="str" cm="1">
        <f t="array" ref="L215">_xlfn.IFS(L214="","",COUNTIF(休み,L214)&gt;0,"休",OR(WEEKDAY(L214)=1,WEEKDAY(L214)=7),TEXT(L214,"aaa"),COUNTIF(祝日,L214)&gt;0,"祝",TRUE,TEXT(L214,"aaa"))</f>
        <v/>
      </c>
      <c r="M215" s="187" t="str" cm="1">
        <f t="array" ref="M215">_xlfn.IFS(M214="","",COUNTIF(休み,M214)&gt;0,"休",OR(WEEKDAY(M214)=1,WEEKDAY(M214)=7),TEXT(M214,"aaa"),COUNTIF(祝日,M214)&gt;0,"祝",TRUE,TEXT(M214,"aaa"))</f>
        <v/>
      </c>
      <c r="N215" s="187" t="str" cm="1">
        <f t="array" ref="N215">_xlfn.IFS(N214="","",COUNTIF(休み,N214)&gt;0,"休",OR(WEEKDAY(N214)=1,WEEKDAY(N214)=7),TEXT(N214,"aaa"),COUNTIF(祝日,N214)&gt;0,"祝",TRUE,TEXT(N214,"aaa"))</f>
        <v/>
      </c>
      <c r="O215" s="187" t="str" cm="1">
        <f t="array" ref="O215">_xlfn.IFS(O214="","",COUNTIF(休み,O214)&gt;0,"休",OR(WEEKDAY(O214)=1,WEEKDAY(O214)=7),TEXT(O214,"aaa"),COUNTIF(祝日,O214)&gt;0,"祝",TRUE,TEXT(O214,"aaa"))</f>
        <v/>
      </c>
      <c r="P215" s="187" t="str" cm="1">
        <f t="array" ref="P215">_xlfn.IFS(P214="","",COUNTIF(休み,P214)&gt;0,"休",OR(WEEKDAY(P214)=1,WEEKDAY(P214)=7),TEXT(P214,"aaa"),COUNTIF(祝日,P214)&gt;0,"祝",TRUE,TEXT(P214,"aaa"))</f>
        <v/>
      </c>
      <c r="Q215" s="187" t="str" cm="1">
        <f t="array" ref="Q215">_xlfn.IFS(Q214="","",COUNTIF(休み,Q214)&gt;0,"休",OR(WEEKDAY(Q214)=1,WEEKDAY(Q214)=7),TEXT(Q214,"aaa"),COUNTIF(祝日,Q214)&gt;0,"祝",TRUE,TEXT(Q214,"aaa"))</f>
        <v/>
      </c>
      <c r="R215" s="187" t="str" cm="1">
        <f t="array" ref="R215">_xlfn.IFS(R214="","",COUNTIF(休み,R214)&gt;0,"休",OR(WEEKDAY(R214)=1,WEEKDAY(R214)=7),TEXT(R214,"aaa"),COUNTIF(祝日,R214)&gt;0,"祝",TRUE,TEXT(R214,"aaa"))</f>
        <v/>
      </c>
      <c r="S215" s="187" t="str" cm="1">
        <f t="array" ref="S215">_xlfn.IFS(S214="","",COUNTIF(休み,S214)&gt;0,"休",OR(WEEKDAY(S214)=1,WEEKDAY(S214)=7),TEXT(S214,"aaa"),COUNTIF(祝日,S214)&gt;0,"祝",TRUE,TEXT(S214,"aaa"))</f>
        <v/>
      </c>
      <c r="T215" s="187" t="str" cm="1">
        <f t="array" ref="T215">_xlfn.IFS(T214="","",COUNTIF(休み,T214)&gt;0,"休",OR(WEEKDAY(T214)=1,WEEKDAY(T214)=7),TEXT(T214,"aaa"),COUNTIF(祝日,T214)&gt;0,"祝",TRUE,TEXT(T214,"aaa"))</f>
        <v/>
      </c>
      <c r="U215" s="187" t="str" cm="1">
        <f t="array" ref="U215">_xlfn.IFS(U214="","",COUNTIF(休み,U214)&gt;0,"休",OR(WEEKDAY(U214)=1,WEEKDAY(U214)=7),TEXT(U214,"aaa"),COUNTIF(祝日,U214)&gt;0,"祝",TRUE,TEXT(U214,"aaa"))</f>
        <v/>
      </c>
      <c r="V215" s="187" t="str" cm="1">
        <f t="array" ref="V215">_xlfn.IFS(V214="","",COUNTIF(休み,V214)&gt;0,"休",OR(WEEKDAY(V214)=1,WEEKDAY(V214)=7),TEXT(V214,"aaa"),COUNTIF(祝日,V214)&gt;0,"祝",TRUE,TEXT(V214,"aaa"))</f>
        <v/>
      </c>
      <c r="W215" s="187" t="str" cm="1">
        <f t="array" ref="W215">_xlfn.IFS(W214="","",COUNTIF(休み,W214)&gt;0,"休",OR(WEEKDAY(W214)=1,WEEKDAY(W214)=7),TEXT(W214,"aaa"),COUNTIF(祝日,W214)&gt;0,"祝",TRUE,TEXT(W214,"aaa"))</f>
        <v/>
      </c>
      <c r="X215" s="187" t="str" cm="1">
        <f t="array" ref="X215">_xlfn.IFS(X214="","",COUNTIF(休み,X214)&gt;0,"休",OR(WEEKDAY(X214)=1,WEEKDAY(X214)=7),TEXT(X214,"aaa"),COUNTIF(祝日,X214)&gt;0,"祝",TRUE,TEXT(X214,"aaa"))</f>
        <v/>
      </c>
      <c r="Y215" s="187" t="str" cm="1">
        <f t="array" ref="Y215">_xlfn.IFS(Y214="","",COUNTIF(休み,Y214)&gt;0,"休",OR(WEEKDAY(Y214)=1,WEEKDAY(Y214)=7),TEXT(Y214,"aaa"),COUNTIF(祝日,Y214)&gt;0,"祝",TRUE,TEXT(Y214,"aaa"))</f>
        <v/>
      </c>
      <c r="Z215" s="187" t="str" cm="1">
        <f t="array" ref="Z215">_xlfn.IFS(Z214="","",COUNTIF(休み,Z214)&gt;0,"休",OR(WEEKDAY(Z214)=1,WEEKDAY(Z214)=7),TEXT(Z214,"aaa"),COUNTIF(祝日,Z214)&gt;0,"祝",TRUE,TEXT(Z214,"aaa"))</f>
        <v/>
      </c>
      <c r="AA215" s="187" t="str" cm="1">
        <f t="array" ref="AA215">_xlfn.IFS(AA214="","",COUNTIF(休み,AA214)&gt;0,"休",OR(WEEKDAY(AA214)=1,WEEKDAY(AA214)=7),TEXT(AA214,"aaa"),COUNTIF(祝日,AA214)&gt;0,"祝",TRUE,TEXT(AA214,"aaa"))</f>
        <v/>
      </c>
      <c r="AB215" s="187" t="str" cm="1">
        <f t="array" ref="AB215">_xlfn.IFS(AB214="","",COUNTIF(休み,AB214)&gt;0,"休",OR(WEEKDAY(AB214)=1,WEEKDAY(AB214)=7),TEXT(AB214,"aaa"),COUNTIF(祝日,AB214)&gt;0,"祝",TRUE,TEXT(AB214,"aaa"))</f>
        <v/>
      </c>
      <c r="AC215" s="187" t="str" cm="1">
        <f t="array" ref="AC215">_xlfn.IFS(AC214="","",COUNTIF(休み,AC214)&gt;0,"休",OR(WEEKDAY(AC214)=1,WEEKDAY(AC214)=7),TEXT(AC214,"aaa"),COUNTIF(祝日,AC214)&gt;0,"祝",TRUE,TEXT(AC214,"aaa"))</f>
        <v/>
      </c>
      <c r="AD215" s="187" t="str" cm="1">
        <f t="array" ref="AD215">_xlfn.IFS(AD214="","",COUNTIF(休み,AD214)&gt;0,"休",OR(WEEKDAY(AD214)=1,WEEKDAY(AD214)=7),TEXT(AD214,"aaa"),COUNTIF(祝日,AD214)&gt;0,"祝",TRUE,TEXT(AD214,"aaa"))</f>
        <v/>
      </c>
      <c r="AE215" s="187" t="str" cm="1">
        <f t="array" ref="AE215">_xlfn.IFS(AE214="","",COUNTIF(休み,AE214)&gt;0,"休",OR(WEEKDAY(AE214)=1,WEEKDAY(AE214)=7),TEXT(AE214,"aaa"),COUNTIF(祝日,AE214)&gt;0,"祝",TRUE,TEXT(AE214,"aaa"))</f>
        <v/>
      </c>
      <c r="AF215" s="187" t="str" cm="1">
        <f t="array" ref="AF215">_xlfn.IFS(AF214="","",COUNTIF(休み,AF214)&gt;0,"休",OR(WEEKDAY(AF214)=1,WEEKDAY(AF214)=7),TEXT(AF214,"aaa"),COUNTIF(祝日,AF214)&gt;0,"祝",TRUE,TEXT(AF214,"aaa"))</f>
        <v/>
      </c>
      <c r="AG215" s="187" t="str" cm="1">
        <f t="array" ref="AG215">_xlfn.IFS(AG214="","",COUNTIF(休み,AG214)&gt;0,"休",OR(WEEKDAY(AG214)=1,WEEKDAY(AG214)=7),TEXT(AG214,"aaa"),COUNTIF(祝日,AG214)&gt;0,"祝",TRUE,TEXT(AG214,"aaa"))</f>
        <v/>
      </c>
      <c r="AH215" s="709"/>
      <c r="AI215" s="710"/>
      <c r="AJ215" s="710"/>
      <c r="AK215" s="711"/>
      <c r="AL215" s="695"/>
      <c r="AM215" s="697"/>
      <c r="AN215" s="700"/>
      <c r="AO215" s="700"/>
      <c r="AP215" s="713"/>
      <c r="AQ215" s="300"/>
      <c r="AR215" s="300"/>
      <c r="AS215" s="300"/>
      <c r="AT215" s="300"/>
      <c r="AU215" s="300"/>
      <c r="AV215" s="300"/>
      <c r="AW215" s="300"/>
      <c r="AX215" s="300"/>
      <c r="AY215" s="300"/>
      <c r="AZ215" s="300"/>
      <c r="BA215" s="300"/>
      <c r="BB215" s="300"/>
      <c r="BC215" s="300"/>
      <c r="BD215" s="300"/>
      <c r="BE215" s="300"/>
      <c r="BF215" s="300"/>
      <c r="BG215" s="300"/>
      <c r="BH215" s="300"/>
      <c r="BI215" s="300"/>
      <c r="BJ215" s="300"/>
      <c r="BK215" s="300"/>
      <c r="BL215" s="300"/>
      <c r="BM215" s="300"/>
      <c r="BN215" s="300"/>
      <c r="BO215" s="300"/>
      <c r="BP215" s="300"/>
      <c r="BQ215" s="188"/>
    </row>
    <row r="216" spans="2:69" s="192" customFormat="1" ht="60" customHeight="1">
      <c r="B216" s="271" t="str">
        <f>IF(C213="","","行事")</f>
        <v/>
      </c>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90"/>
      <c r="AH216" s="709"/>
      <c r="AI216" s="710"/>
      <c r="AJ216" s="710"/>
      <c r="AK216" s="711"/>
      <c r="AL216" s="695"/>
      <c r="AM216" s="698"/>
      <c r="AN216" s="701"/>
      <c r="AO216" s="701"/>
      <c r="AP216" s="714"/>
      <c r="AQ216" s="300"/>
      <c r="AR216" s="300"/>
      <c r="AS216" s="300"/>
      <c r="AT216" s="300"/>
      <c r="AU216" s="300"/>
      <c r="AV216" s="300"/>
      <c r="AW216" s="300"/>
      <c r="AX216" s="300"/>
      <c r="AY216" s="300"/>
      <c r="AZ216" s="300"/>
      <c r="BA216" s="300"/>
      <c r="BB216" s="300"/>
      <c r="BC216" s="300"/>
      <c r="BD216" s="300"/>
      <c r="BE216" s="300"/>
      <c r="BF216" s="300"/>
      <c r="BG216" s="300"/>
      <c r="BH216" s="300"/>
      <c r="BI216" s="300"/>
      <c r="BJ216" s="300"/>
      <c r="BK216" s="300"/>
      <c r="BL216" s="300"/>
      <c r="BM216" s="300"/>
      <c r="BN216" s="300"/>
      <c r="BO216" s="300"/>
      <c r="BP216" s="300"/>
      <c r="BQ216" s="191"/>
    </row>
    <row r="217" spans="2:69" s="195" customFormat="1" ht="15" customHeight="1">
      <c r="B217" s="184" t="str">
        <f>IF(C213="","","計画")</f>
        <v/>
      </c>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c r="AA217" s="193"/>
      <c r="AB217" s="193"/>
      <c r="AC217" s="193"/>
      <c r="AD217" s="193"/>
      <c r="AE217" s="193"/>
      <c r="AF217" s="193"/>
      <c r="AG217" s="193"/>
      <c r="AH217" s="184" t="str">
        <f>IF(C213="","",COUNTIF(C217:AG217,"○"))</f>
        <v/>
      </c>
      <c r="AI217" s="193" t="str">
        <f>IF(C213="","",31-COUNTIF(C215:AG215,"")-COUNTIF(C215:AG215,"休")-COUNTIF(C217:AH217,"/"))</f>
        <v/>
      </c>
      <c r="AJ217" s="194" t="str">
        <f>IF(C213="","",IFERROR(AH217/AI217,""))</f>
        <v/>
      </c>
      <c r="AK217" s="295" t="str" cm="1">
        <f t="array" ref="AK217">_xlfn.IFS(OR(C213="",AI217=0),"",
      COUNTIFS(C215:AG215,"日",C217:AG217,"")+COUNTIFS(C215:AG215,"日",C217:AG217,"○")+COUNTIFS(C215:AG215,"土",C217:AG217,"")+COUNTIFS(C215:AG215,"土",C217:AG217,"○")&lt;=COUNTIF(C217:AG217,"○"),"○",
        AH217/AI217&gt;=2/7,"○",
         TRUE,"NG")</f>
        <v/>
      </c>
      <c r="AM217" s="184" t="str">
        <f>IF(C213="","",AM210+AH217)</f>
        <v/>
      </c>
      <c r="AN217" s="193" t="str">
        <f>IF(C213="","",AN210+AI217)</f>
        <v/>
      </c>
      <c r="AO217" s="194" t="str">
        <f>IFERROR(AM217/AN217,"")</f>
        <v/>
      </c>
      <c r="AP217" s="301" t="str">
        <f>IF(C213="","",IF(C220="",IF(AM217/AN217&gt;=2/7,"OK","NG"),"-"))</f>
        <v/>
      </c>
      <c r="AQ217" s="297"/>
      <c r="AR217" s="297"/>
      <c r="AS217" s="297"/>
      <c r="AT217" s="297"/>
      <c r="AU217" s="297"/>
      <c r="AV217" s="297"/>
      <c r="AW217" s="297"/>
      <c r="AX217" s="297"/>
      <c r="AY217" s="297"/>
      <c r="AZ217" s="297"/>
      <c r="BA217" s="297"/>
      <c r="BB217" s="297"/>
      <c r="BC217" s="297"/>
      <c r="BD217" s="297"/>
      <c r="BE217" s="297"/>
      <c r="BF217" s="297"/>
      <c r="BG217" s="297"/>
      <c r="BH217" s="297"/>
      <c r="BI217" s="297"/>
      <c r="BJ217" s="297"/>
      <c r="BK217" s="297"/>
      <c r="BL217" s="297"/>
      <c r="BM217" s="297"/>
      <c r="BN217" s="297"/>
      <c r="BO217" s="297"/>
      <c r="BP217" s="297"/>
      <c r="BQ217" s="196"/>
    </row>
    <row r="218" spans="2:69" s="195" customFormat="1" ht="15" customHeight="1" thickBot="1">
      <c r="B218" s="197" t="str">
        <f>IF(C213="","","実施")</f>
        <v/>
      </c>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c r="Z218" s="198"/>
      <c r="AA218" s="198"/>
      <c r="AB218" s="198"/>
      <c r="AC218" s="198"/>
      <c r="AD218" s="198"/>
      <c r="AE218" s="198"/>
      <c r="AF218" s="198"/>
      <c r="AG218" s="198"/>
      <c r="AH218" s="197" t="str">
        <f>IF(C213="","",COUNTIF(C218:AG218,"●"))</f>
        <v/>
      </c>
      <c r="AI218" s="198" t="str">
        <f>IF(C213="","",31-COUNTIF(C215:AG215,"")-COUNTIF(C215:AG215,"休")-COUNTIF(C218:AH218,"/"))</f>
        <v/>
      </c>
      <c r="AJ218" s="199" t="str">
        <f>IF(C213="","",IFERROR(AH218/AI218,""))</f>
        <v/>
      </c>
      <c r="AK218" s="298" t="str" cm="1">
        <f t="array" ref="AK218">_xlfn.IFS(OR(C213="",AI218=0),"",
      COUNTIFS(C215:AG215,"日",C218:AG218,"")+COUNTIFS(C215:AG215,"日",C218:AG218,"●")+COUNTIFS(C215:AG215,"土",C218:AG218,"")+COUNTIFS(C215:AG215,"土",C218:AG218,"●")&lt;=COUNTIF(C218:AG218,"●"),"○",
        AH218/AI218&gt;=2/7,"○",
         TRUE,"NG")</f>
        <v/>
      </c>
      <c r="AM218" s="197" t="str">
        <f>IF(C213="","",AM211+AH218)</f>
        <v/>
      </c>
      <c r="AN218" s="198" t="str">
        <f>IF(C213="","",AN211+AI218)</f>
        <v/>
      </c>
      <c r="AO218" s="199" t="str">
        <f>IFERROR(AM218/AN218,"")</f>
        <v/>
      </c>
      <c r="AP218" s="302" t="str">
        <f>IF(C213="","",IF(C220="",IF(AM218/AN218&gt;=2/7,"OK","NG"),"-"))</f>
        <v/>
      </c>
      <c r="AQ218" s="222"/>
      <c r="AR218" s="222"/>
      <c r="AS218" s="222"/>
      <c r="AT218" s="222"/>
      <c r="AU218" s="222"/>
      <c r="AV218" s="222"/>
      <c r="AW218" s="222"/>
      <c r="AX218" s="222"/>
      <c r="AY218" s="222"/>
      <c r="AZ218" s="222"/>
      <c r="BA218" s="222"/>
      <c r="BB218" s="222"/>
      <c r="BC218" s="222"/>
      <c r="BD218" s="222"/>
      <c r="BE218" s="222"/>
      <c r="BF218" s="222"/>
      <c r="BG218" s="222"/>
      <c r="BH218" s="222"/>
      <c r="BI218" s="222"/>
      <c r="BJ218" s="222"/>
      <c r="BK218" s="222"/>
      <c r="BL218" s="222"/>
      <c r="BM218" s="222"/>
      <c r="BN218" s="222"/>
      <c r="BO218" s="222"/>
      <c r="BP218" s="222"/>
      <c r="BQ218" s="188"/>
    </row>
    <row r="219" spans="2:69" ht="18" customHeight="1" thickBot="1">
      <c r="AP219" s="195"/>
      <c r="AQ219" s="195"/>
      <c r="AR219" s="195"/>
      <c r="AS219" s="195"/>
      <c r="AT219" s="195"/>
      <c r="AU219" s="195"/>
      <c r="AV219" s="195"/>
      <c r="AW219" s="195"/>
      <c r="AX219" s="195"/>
      <c r="AY219" s="195"/>
      <c r="AZ219" s="195"/>
      <c r="BA219" s="195"/>
      <c r="BB219" s="195"/>
      <c r="BC219" s="195"/>
      <c r="BD219" s="195"/>
      <c r="BE219" s="195"/>
      <c r="BF219" s="195"/>
      <c r="BG219" s="195"/>
      <c r="BH219" s="195"/>
      <c r="BI219" s="195"/>
      <c r="BJ219" s="195"/>
      <c r="BK219" s="195"/>
      <c r="BL219" s="195"/>
      <c r="BM219" s="195"/>
      <c r="BN219" s="195"/>
      <c r="BO219" s="195"/>
      <c r="BP219" s="195"/>
      <c r="BQ219" s="200"/>
    </row>
    <row r="220" spans="2:69" ht="16.899999999999999" customHeight="1">
      <c r="B220" s="183" t="str">
        <f>IF(C220="","","月")</f>
        <v/>
      </c>
      <c r="C220" s="689" t="str">
        <f>IFERROR(IF(EOMONTH(C213,0)+1&gt;$L$5,"",EOMONTH(C213,0)+1),"")</f>
        <v/>
      </c>
      <c r="D220" s="690"/>
      <c r="E220" s="690"/>
      <c r="F220" s="690"/>
      <c r="G220" s="690"/>
      <c r="H220" s="690"/>
      <c r="I220" s="690"/>
      <c r="J220" s="690"/>
      <c r="K220" s="690"/>
      <c r="L220" s="690"/>
      <c r="M220" s="690"/>
      <c r="N220" s="690"/>
      <c r="O220" s="690"/>
      <c r="P220" s="690"/>
      <c r="Q220" s="690"/>
      <c r="R220" s="690"/>
      <c r="S220" s="690"/>
      <c r="T220" s="690"/>
      <c r="U220" s="690"/>
      <c r="V220" s="690"/>
      <c r="W220" s="690"/>
      <c r="X220" s="690"/>
      <c r="Y220" s="690"/>
      <c r="Z220" s="690"/>
      <c r="AA220" s="690"/>
      <c r="AB220" s="690"/>
      <c r="AC220" s="690"/>
      <c r="AD220" s="690"/>
      <c r="AE220" s="690"/>
      <c r="AF220" s="690"/>
      <c r="AG220" s="690"/>
      <c r="AH220" s="691" t="str">
        <f>IF(C220="","","月単位")</f>
        <v/>
      </c>
      <c r="AI220" s="692"/>
      <c r="AJ220" s="692"/>
      <c r="AK220" s="693"/>
      <c r="AL220" s="694"/>
      <c r="AM220" s="706" t="str">
        <f>IF(C220="","","累計")</f>
        <v/>
      </c>
      <c r="AN220" s="707"/>
      <c r="AO220" s="707"/>
      <c r="AP220" s="708"/>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c r="BM220" s="293"/>
      <c r="BN220" s="293"/>
      <c r="BO220" s="293"/>
      <c r="BP220" s="293"/>
    </row>
    <row r="221" spans="2:69" ht="15" customHeight="1">
      <c r="B221" s="184" t="str">
        <f>IF(C220="","","日")</f>
        <v/>
      </c>
      <c r="C221" s="185" t="str" cm="1">
        <f t="array" ref="C221">_xlfn.IFS($C220="","",
  $C220+COLUMN(C221)-COLUMN($B221)-1&gt;$L$5,"",
   $C220+COLUMN(C221)-COLUMN($B221)-1&gt;=EOMONTH($C220,0)+1,"",
    TRUE,$C220+COLUMN(C221)-COLUMN($B221)-1)</f>
        <v/>
      </c>
      <c r="D221" s="185" t="str" cm="1">
        <f t="array" ref="D221">_xlfn.IFS($C220="","",
  $C220+COLUMN(D221)-COLUMN($B221)-1&gt;$L$5,"",
   $C220+COLUMN(D221)-COLUMN($B221)-1&gt;=EOMONTH($C220,0)+1,"",
    TRUE,$C220+COLUMN(D221)-COLUMN($B221)-1)</f>
        <v/>
      </c>
      <c r="E221" s="185" t="str" cm="1">
        <f t="array" ref="E221">_xlfn.IFS($C220="","",
  $C220+COLUMN(E221)-COLUMN($B221)-1&gt;$L$5,"",
   $C220+COLUMN(E221)-COLUMN($B221)-1&gt;=EOMONTH($C220,0)+1,"",
    TRUE,$C220+COLUMN(E221)-COLUMN($B221)-1)</f>
        <v/>
      </c>
      <c r="F221" s="185" t="str" cm="1">
        <f t="array" ref="F221">_xlfn.IFS($C220="","",
  $C220+COLUMN(F221)-COLUMN($B221)-1&gt;$L$5,"",
   $C220+COLUMN(F221)-COLUMN($B221)-1&gt;=EOMONTH($C220,0)+1,"",
    TRUE,$C220+COLUMN(F221)-COLUMN($B221)-1)</f>
        <v/>
      </c>
      <c r="G221" s="185" t="str" cm="1">
        <f t="array" ref="G221">_xlfn.IFS($C220="","",
  $C220+COLUMN(G221)-COLUMN($B221)-1&gt;$L$5,"",
   $C220+COLUMN(G221)-COLUMN($B221)-1&gt;=EOMONTH($C220,0)+1,"",
    TRUE,$C220+COLUMN(G221)-COLUMN($B221)-1)</f>
        <v/>
      </c>
      <c r="H221" s="185" t="str" cm="1">
        <f t="array" ref="H221">_xlfn.IFS($C220="","",
  $C220+COLUMN(H221)-COLUMN($B221)-1&gt;$L$5,"",
   $C220+COLUMN(H221)-COLUMN($B221)-1&gt;=EOMONTH($C220,0)+1,"",
    TRUE,$C220+COLUMN(H221)-COLUMN($B221)-1)</f>
        <v/>
      </c>
      <c r="I221" s="185" t="str" cm="1">
        <f t="array" ref="I221">_xlfn.IFS($C220="","",
  $C220+COLUMN(I221)-COLUMN($B221)-1&gt;$L$5,"",
   $C220+COLUMN(I221)-COLUMN($B221)-1&gt;=EOMONTH($C220,0)+1,"",
    TRUE,$C220+COLUMN(I221)-COLUMN($B221)-1)</f>
        <v/>
      </c>
      <c r="J221" s="185" t="str" cm="1">
        <f t="array" ref="J221">_xlfn.IFS($C220="","",
  $C220+COLUMN(J221)-COLUMN($B221)-1&gt;$L$5,"",
   $C220+COLUMN(J221)-COLUMN($B221)-1&gt;=EOMONTH($C220,0)+1,"",
    TRUE,$C220+COLUMN(J221)-COLUMN($B221)-1)</f>
        <v/>
      </c>
      <c r="K221" s="185" t="str" cm="1">
        <f t="array" ref="K221">_xlfn.IFS($C220="","",
  $C220+COLUMN(K221)-COLUMN($B221)-1&gt;$L$5,"",
   $C220+COLUMN(K221)-COLUMN($B221)-1&gt;=EOMONTH($C220,0)+1,"",
    TRUE,$C220+COLUMN(K221)-COLUMN($B221)-1)</f>
        <v/>
      </c>
      <c r="L221" s="185" t="str" cm="1">
        <f t="array" ref="L221">_xlfn.IFS($C220="","",
  $C220+COLUMN(L221)-COLUMN($B221)-1&gt;$L$5,"",
   $C220+COLUMN(L221)-COLUMN($B221)-1&gt;=EOMONTH($C220,0)+1,"",
    TRUE,$C220+COLUMN(L221)-COLUMN($B221)-1)</f>
        <v/>
      </c>
      <c r="M221" s="185" t="str" cm="1">
        <f t="array" ref="M221">_xlfn.IFS($C220="","",
  $C220+COLUMN(M221)-COLUMN($B221)-1&gt;$L$5,"",
   $C220+COLUMN(M221)-COLUMN($B221)-1&gt;=EOMONTH($C220,0)+1,"",
    TRUE,$C220+COLUMN(M221)-COLUMN($B221)-1)</f>
        <v/>
      </c>
      <c r="N221" s="185" t="str" cm="1">
        <f t="array" ref="N221">_xlfn.IFS($C220="","",
  $C220+COLUMN(N221)-COLUMN($B221)-1&gt;$L$5,"",
   $C220+COLUMN(N221)-COLUMN($B221)-1&gt;=EOMONTH($C220,0)+1,"",
    TRUE,$C220+COLUMN(N221)-COLUMN($B221)-1)</f>
        <v/>
      </c>
      <c r="O221" s="185" t="str" cm="1">
        <f t="array" ref="O221">_xlfn.IFS($C220="","",
  $C220+COLUMN(O221)-COLUMN($B221)-1&gt;$L$5,"",
   $C220+COLUMN(O221)-COLUMN($B221)-1&gt;=EOMONTH($C220,0)+1,"",
    TRUE,$C220+COLUMN(O221)-COLUMN($B221)-1)</f>
        <v/>
      </c>
      <c r="P221" s="185" t="str" cm="1">
        <f t="array" ref="P221">_xlfn.IFS($C220="","",
  $C220+COLUMN(P221)-COLUMN($B221)-1&gt;$L$5,"",
   $C220+COLUMN(P221)-COLUMN($B221)-1&gt;=EOMONTH($C220,0)+1,"",
    TRUE,$C220+COLUMN(P221)-COLUMN($B221)-1)</f>
        <v/>
      </c>
      <c r="Q221" s="185" t="str" cm="1">
        <f t="array" ref="Q221">_xlfn.IFS($C220="","",
  $C220+COLUMN(Q221)-COLUMN($B221)-1&gt;$L$5,"",
   $C220+COLUMN(Q221)-COLUMN($B221)-1&gt;=EOMONTH($C220,0)+1,"",
    TRUE,$C220+COLUMN(Q221)-COLUMN($B221)-1)</f>
        <v/>
      </c>
      <c r="R221" s="185" t="str" cm="1">
        <f t="array" ref="R221">_xlfn.IFS($C220="","",
  $C220+COLUMN(R221)-COLUMN($B221)-1&gt;$L$5,"",
   $C220+COLUMN(R221)-COLUMN($B221)-1&gt;=EOMONTH($C220,0)+1,"",
    TRUE,$C220+COLUMN(R221)-COLUMN($B221)-1)</f>
        <v/>
      </c>
      <c r="S221" s="185" t="str" cm="1">
        <f t="array" ref="S221">_xlfn.IFS($C220="","",
  $C220+COLUMN(S221)-COLUMN($B221)-1&gt;$L$5,"",
   $C220+COLUMN(S221)-COLUMN($B221)-1&gt;=EOMONTH($C220,0)+1,"",
    TRUE,$C220+COLUMN(S221)-COLUMN($B221)-1)</f>
        <v/>
      </c>
      <c r="T221" s="185" t="str" cm="1">
        <f t="array" ref="T221">_xlfn.IFS($C220="","",
  $C220+COLUMN(T221)-COLUMN($B221)-1&gt;$L$5,"",
   $C220+COLUMN(T221)-COLUMN($B221)-1&gt;=EOMONTH($C220,0)+1,"",
    TRUE,$C220+COLUMN(T221)-COLUMN($B221)-1)</f>
        <v/>
      </c>
      <c r="U221" s="185" t="str" cm="1">
        <f t="array" ref="U221">_xlfn.IFS($C220="","",
  $C220+COLUMN(U221)-COLUMN($B221)-1&gt;$L$5,"",
   $C220+COLUMN(U221)-COLUMN($B221)-1&gt;=EOMONTH($C220,0)+1,"",
    TRUE,$C220+COLUMN(U221)-COLUMN($B221)-1)</f>
        <v/>
      </c>
      <c r="V221" s="185" t="str" cm="1">
        <f t="array" ref="V221">_xlfn.IFS($C220="","",
  $C220+COLUMN(V221)-COLUMN($B221)-1&gt;$L$5,"",
   $C220+COLUMN(V221)-COLUMN($B221)-1&gt;=EOMONTH($C220,0)+1,"",
    TRUE,$C220+COLUMN(V221)-COLUMN($B221)-1)</f>
        <v/>
      </c>
      <c r="W221" s="185" t="str" cm="1">
        <f t="array" ref="W221">_xlfn.IFS($C220="","",
  $C220+COLUMN(W221)-COLUMN($B221)-1&gt;$L$5,"",
   $C220+COLUMN(W221)-COLUMN($B221)-1&gt;=EOMONTH($C220,0)+1,"",
    TRUE,$C220+COLUMN(W221)-COLUMN($B221)-1)</f>
        <v/>
      </c>
      <c r="X221" s="185" t="str" cm="1">
        <f t="array" ref="X221">_xlfn.IFS($C220="","",
  $C220+COLUMN(X221)-COLUMN($B221)-1&gt;$L$5,"",
   $C220+COLUMN(X221)-COLUMN($B221)-1&gt;=EOMONTH($C220,0)+1,"",
    TRUE,$C220+COLUMN(X221)-COLUMN($B221)-1)</f>
        <v/>
      </c>
      <c r="Y221" s="185" t="str" cm="1">
        <f t="array" ref="Y221">_xlfn.IFS($C220="","",
  $C220+COLUMN(Y221)-COLUMN($B221)-1&gt;$L$5,"",
   $C220+COLUMN(Y221)-COLUMN($B221)-1&gt;=EOMONTH($C220,0)+1,"",
    TRUE,$C220+COLUMN(Y221)-COLUMN($B221)-1)</f>
        <v/>
      </c>
      <c r="Z221" s="185" t="str" cm="1">
        <f t="array" ref="Z221">_xlfn.IFS($C220="","",
  $C220+COLUMN(Z221)-COLUMN($B221)-1&gt;$L$5,"",
   $C220+COLUMN(Z221)-COLUMN($B221)-1&gt;=EOMONTH($C220,0)+1,"",
    TRUE,$C220+COLUMN(Z221)-COLUMN($B221)-1)</f>
        <v/>
      </c>
      <c r="AA221" s="185" t="str" cm="1">
        <f t="array" ref="AA221">_xlfn.IFS($C220="","",
  $C220+COLUMN(AA221)-COLUMN($B221)-1&gt;$L$5,"",
   $C220+COLUMN(AA221)-COLUMN($B221)-1&gt;=EOMONTH($C220,0)+1,"",
    TRUE,$C220+COLUMN(AA221)-COLUMN($B221)-1)</f>
        <v/>
      </c>
      <c r="AB221" s="185" t="str" cm="1">
        <f t="array" ref="AB221">_xlfn.IFS($C220="","",
  $C220+COLUMN(AB221)-COLUMN($B221)-1&gt;$L$5,"",
   $C220+COLUMN(AB221)-COLUMN($B221)-1&gt;=EOMONTH($C220,0)+1,"",
    TRUE,$C220+COLUMN(AB221)-COLUMN($B221)-1)</f>
        <v/>
      </c>
      <c r="AC221" s="185" t="str" cm="1">
        <f t="array" ref="AC221">_xlfn.IFS($C220="","",
  $C220+COLUMN(AC221)-COLUMN($B221)-1&gt;$L$5,"",
   $C220+COLUMN(AC221)-COLUMN($B221)-1&gt;=EOMONTH($C220,0)+1,"",
    TRUE,$C220+COLUMN(AC221)-COLUMN($B221)-1)</f>
        <v/>
      </c>
      <c r="AD221" s="185" t="str" cm="1">
        <f t="array" ref="AD221">_xlfn.IFS($C220="","",
  $C220+COLUMN(AD221)-COLUMN($B221)-1&gt;$L$5,"",
   $C220+COLUMN(AD221)-COLUMN($B221)-1&gt;=EOMONTH($C220,0)+1,"",
    TRUE,$C220+COLUMN(AD221)-COLUMN($B221)-1)</f>
        <v/>
      </c>
      <c r="AE221" s="185" t="str" cm="1">
        <f t="array" ref="AE221">_xlfn.IFS($C220="","",
  $C220+COLUMN(AE221)-COLUMN($B221)-1&gt;$L$5,"",
   $C220+COLUMN(AE221)-COLUMN($B221)-1&gt;=EOMONTH($C220,0)+1,"",
    TRUE,$C220+COLUMN(AE221)-COLUMN($B221)-1)</f>
        <v/>
      </c>
      <c r="AF221" s="185" t="str" cm="1">
        <f t="array" ref="AF221">_xlfn.IFS($C220="","",
  $C220+COLUMN(AF221)-COLUMN($B221)-1&gt;$L$5,"",
   $C220+COLUMN(AF221)-COLUMN($B221)-1&gt;=EOMONTH($C220,0)+1,"",
    TRUE,$C220+COLUMN(AF221)-COLUMN($B221)-1)</f>
        <v/>
      </c>
      <c r="AG221" s="186" t="str" cm="1">
        <f t="array" ref="AG221">_xlfn.IFS($C220="","",
  $C220+COLUMN(AG221)-COLUMN($B221)-1&gt;$L$5,"",
   $C220+COLUMN(AG221)-COLUMN($B221)-1&gt;=EOMONTH($C220,0)+1,"",
    TRUE,$C220+COLUMN(AG221)-COLUMN($B221)-1)</f>
        <v/>
      </c>
      <c r="AH221" s="709" t="str">
        <f>IF(C220="","","閉所日数計")</f>
        <v/>
      </c>
      <c r="AI221" s="710" t="str">
        <f>IF(C220="","","対象日数計")</f>
        <v/>
      </c>
      <c r="AJ221" s="710" t="str">
        <f>IF(C220="","","現場閉所率")</f>
        <v/>
      </c>
      <c r="AK221" s="711" t="str">
        <f>IF(C220="","","達成状況")</f>
        <v/>
      </c>
      <c r="AL221" s="695"/>
      <c r="AM221" s="696" t="str">
        <f>IF(C220="","","閉所日数計")</f>
        <v/>
      </c>
      <c r="AN221" s="699" t="str">
        <f>IF(C220="","","対象日数計")</f>
        <v/>
      </c>
      <c r="AO221" s="699" t="str">
        <f>IF(C220="","","現場閉所率")</f>
        <v/>
      </c>
      <c r="AP221" s="712" t="str" cm="1">
        <f t="array" ref="AP221">_xlfn.IFS(C220="","",C227="","達成状況",TRUE,"-")</f>
        <v/>
      </c>
      <c r="AQ221" s="300"/>
      <c r="AR221" s="300"/>
      <c r="AS221" s="300"/>
      <c r="AT221" s="300"/>
      <c r="AU221" s="300"/>
      <c r="AV221" s="300"/>
      <c r="AW221" s="300"/>
      <c r="AX221" s="300"/>
      <c r="AY221" s="300"/>
      <c r="AZ221" s="300"/>
      <c r="BA221" s="300"/>
      <c r="BB221" s="300"/>
      <c r="BC221" s="300"/>
      <c r="BD221" s="300"/>
      <c r="BE221" s="300"/>
      <c r="BF221" s="300"/>
      <c r="BG221" s="300"/>
      <c r="BH221" s="300"/>
      <c r="BI221" s="300"/>
      <c r="BJ221" s="300"/>
      <c r="BK221" s="300"/>
      <c r="BL221" s="300"/>
      <c r="BM221" s="300"/>
      <c r="BN221" s="300"/>
      <c r="BO221" s="300"/>
      <c r="BP221" s="300"/>
    </row>
    <row r="222" spans="2:69" ht="15" customHeight="1">
      <c r="B222" s="184" t="str">
        <f>IF(C220="","","曜日")</f>
        <v/>
      </c>
      <c r="C222" s="187" t="str" cm="1">
        <f t="array" ref="C222">_xlfn.IFS(C221="","",COUNTIF(休み,C221)&gt;0,"休",OR(WEEKDAY(C221)=1,WEEKDAY(C221)=7),TEXT(C221,"aaa"),COUNTIF(祝日,C221)&gt;0,"祝",TRUE,TEXT(C221,"aaa"))</f>
        <v/>
      </c>
      <c r="D222" s="187" t="str" cm="1">
        <f t="array" ref="D222">_xlfn.IFS(D221="","",COUNTIF(休み,D221)&gt;0,"休",OR(WEEKDAY(D221)=1,WEEKDAY(D221)=7),TEXT(D221,"aaa"),COUNTIF(祝日,D221)&gt;0,"祝",TRUE,TEXT(D221,"aaa"))</f>
        <v/>
      </c>
      <c r="E222" s="187" t="str" cm="1">
        <f t="array" ref="E222">_xlfn.IFS(E221="","",COUNTIF(休み,E221)&gt;0,"休",OR(WEEKDAY(E221)=1,WEEKDAY(E221)=7),TEXT(E221,"aaa"),COUNTIF(祝日,E221)&gt;0,"祝",TRUE,TEXT(E221,"aaa"))</f>
        <v/>
      </c>
      <c r="F222" s="187" t="str" cm="1">
        <f t="array" ref="F222">_xlfn.IFS(F221="","",COUNTIF(休み,F221)&gt;0,"休",OR(WEEKDAY(F221)=1,WEEKDAY(F221)=7),TEXT(F221,"aaa"),COUNTIF(祝日,F221)&gt;0,"祝",TRUE,TEXT(F221,"aaa"))</f>
        <v/>
      </c>
      <c r="G222" s="187" t="str" cm="1">
        <f t="array" ref="G222">_xlfn.IFS(G221="","",COUNTIF(休み,G221)&gt;0,"休",OR(WEEKDAY(G221)=1,WEEKDAY(G221)=7),TEXT(G221,"aaa"),COUNTIF(祝日,G221)&gt;0,"祝",TRUE,TEXT(G221,"aaa"))</f>
        <v/>
      </c>
      <c r="H222" s="187" t="str" cm="1">
        <f t="array" ref="H222">_xlfn.IFS(H221="","",COUNTIF(休み,H221)&gt;0,"休",OR(WEEKDAY(H221)=1,WEEKDAY(H221)=7),TEXT(H221,"aaa"),COUNTIF(祝日,H221)&gt;0,"祝",TRUE,TEXT(H221,"aaa"))</f>
        <v/>
      </c>
      <c r="I222" s="187" t="str" cm="1">
        <f t="array" ref="I222">_xlfn.IFS(I221="","",COUNTIF(休み,I221)&gt;0,"休",OR(WEEKDAY(I221)=1,WEEKDAY(I221)=7),TEXT(I221,"aaa"),COUNTIF(祝日,I221)&gt;0,"祝",TRUE,TEXT(I221,"aaa"))</f>
        <v/>
      </c>
      <c r="J222" s="187" t="str" cm="1">
        <f t="array" ref="J222">_xlfn.IFS(J221="","",COUNTIF(休み,J221)&gt;0,"休",OR(WEEKDAY(J221)=1,WEEKDAY(J221)=7),TEXT(J221,"aaa"),COUNTIF(祝日,J221)&gt;0,"祝",TRUE,TEXT(J221,"aaa"))</f>
        <v/>
      </c>
      <c r="K222" s="187" t="str" cm="1">
        <f t="array" ref="K222">_xlfn.IFS(K221="","",COUNTIF(休み,K221)&gt;0,"休",OR(WEEKDAY(K221)=1,WEEKDAY(K221)=7),TEXT(K221,"aaa"),COUNTIF(祝日,K221)&gt;0,"祝",TRUE,TEXT(K221,"aaa"))</f>
        <v/>
      </c>
      <c r="L222" s="187" t="str" cm="1">
        <f t="array" ref="L222">_xlfn.IFS(L221="","",COUNTIF(休み,L221)&gt;0,"休",OR(WEEKDAY(L221)=1,WEEKDAY(L221)=7),TEXT(L221,"aaa"),COUNTIF(祝日,L221)&gt;0,"祝",TRUE,TEXT(L221,"aaa"))</f>
        <v/>
      </c>
      <c r="M222" s="187" t="str" cm="1">
        <f t="array" ref="M222">_xlfn.IFS(M221="","",COUNTIF(休み,M221)&gt;0,"休",OR(WEEKDAY(M221)=1,WEEKDAY(M221)=7),TEXT(M221,"aaa"),COUNTIF(祝日,M221)&gt;0,"祝",TRUE,TEXT(M221,"aaa"))</f>
        <v/>
      </c>
      <c r="N222" s="187" t="str" cm="1">
        <f t="array" ref="N222">_xlfn.IFS(N221="","",COUNTIF(休み,N221)&gt;0,"休",OR(WEEKDAY(N221)=1,WEEKDAY(N221)=7),TEXT(N221,"aaa"),COUNTIF(祝日,N221)&gt;0,"祝",TRUE,TEXT(N221,"aaa"))</f>
        <v/>
      </c>
      <c r="O222" s="187" t="str" cm="1">
        <f t="array" ref="O222">_xlfn.IFS(O221="","",COUNTIF(休み,O221)&gt;0,"休",OR(WEEKDAY(O221)=1,WEEKDAY(O221)=7),TEXT(O221,"aaa"),COUNTIF(祝日,O221)&gt;0,"祝",TRUE,TEXT(O221,"aaa"))</f>
        <v/>
      </c>
      <c r="P222" s="187" t="str" cm="1">
        <f t="array" ref="P222">_xlfn.IFS(P221="","",COUNTIF(休み,P221)&gt;0,"休",OR(WEEKDAY(P221)=1,WEEKDAY(P221)=7),TEXT(P221,"aaa"),COUNTIF(祝日,P221)&gt;0,"祝",TRUE,TEXT(P221,"aaa"))</f>
        <v/>
      </c>
      <c r="Q222" s="187" t="str" cm="1">
        <f t="array" ref="Q222">_xlfn.IFS(Q221="","",COUNTIF(休み,Q221)&gt;0,"休",OR(WEEKDAY(Q221)=1,WEEKDAY(Q221)=7),TEXT(Q221,"aaa"),COUNTIF(祝日,Q221)&gt;0,"祝",TRUE,TEXT(Q221,"aaa"))</f>
        <v/>
      </c>
      <c r="R222" s="187" t="str" cm="1">
        <f t="array" ref="R222">_xlfn.IFS(R221="","",COUNTIF(休み,R221)&gt;0,"休",OR(WEEKDAY(R221)=1,WEEKDAY(R221)=7),TEXT(R221,"aaa"),COUNTIF(祝日,R221)&gt;0,"祝",TRUE,TEXT(R221,"aaa"))</f>
        <v/>
      </c>
      <c r="S222" s="187" t="str" cm="1">
        <f t="array" ref="S222">_xlfn.IFS(S221="","",COUNTIF(休み,S221)&gt;0,"休",OR(WEEKDAY(S221)=1,WEEKDAY(S221)=7),TEXT(S221,"aaa"),COUNTIF(祝日,S221)&gt;0,"祝",TRUE,TEXT(S221,"aaa"))</f>
        <v/>
      </c>
      <c r="T222" s="187" t="str" cm="1">
        <f t="array" ref="T222">_xlfn.IFS(T221="","",COUNTIF(休み,T221)&gt;0,"休",OR(WEEKDAY(T221)=1,WEEKDAY(T221)=7),TEXT(T221,"aaa"),COUNTIF(祝日,T221)&gt;0,"祝",TRUE,TEXT(T221,"aaa"))</f>
        <v/>
      </c>
      <c r="U222" s="187" t="str" cm="1">
        <f t="array" ref="U222">_xlfn.IFS(U221="","",COUNTIF(休み,U221)&gt;0,"休",OR(WEEKDAY(U221)=1,WEEKDAY(U221)=7),TEXT(U221,"aaa"),COUNTIF(祝日,U221)&gt;0,"祝",TRUE,TEXT(U221,"aaa"))</f>
        <v/>
      </c>
      <c r="V222" s="187" t="str" cm="1">
        <f t="array" ref="V222">_xlfn.IFS(V221="","",COUNTIF(休み,V221)&gt;0,"休",OR(WEEKDAY(V221)=1,WEEKDAY(V221)=7),TEXT(V221,"aaa"),COUNTIF(祝日,V221)&gt;0,"祝",TRUE,TEXT(V221,"aaa"))</f>
        <v/>
      </c>
      <c r="W222" s="187" t="str" cm="1">
        <f t="array" ref="W222">_xlfn.IFS(W221="","",COUNTIF(休み,W221)&gt;0,"休",OR(WEEKDAY(W221)=1,WEEKDAY(W221)=7),TEXT(W221,"aaa"),COUNTIF(祝日,W221)&gt;0,"祝",TRUE,TEXT(W221,"aaa"))</f>
        <v/>
      </c>
      <c r="X222" s="187" t="str" cm="1">
        <f t="array" ref="X222">_xlfn.IFS(X221="","",COUNTIF(休み,X221)&gt;0,"休",OR(WEEKDAY(X221)=1,WEEKDAY(X221)=7),TEXT(X221,"aaa"),COUNTIF(祝日,X221)&gt;0,"祝",TRUE,TEXT(X221,"aaa"))</f>
        <v/>
      </c>
      <c r="Y222" s="187" t="str" cm="1">
        <f t="array" ref="Y222">_xlfn.IFS(Y221="","",COUNTIF(休み,Y221)&gt;0,"休",OR(WEEKDAY(Y221)=1,WEEKDAY(Y221)=7),TEXT(Y221,"aaa"),COUNTIF(祝日,Y221)&gt;0,"祝",TRUE,TEXT(Y221,"aaa"))</f>
        <v/>
      </c>
      <c r="Z222" s="187" t="str" cm="1">
        <f t="array" ref="Z222">_xlfn.IFS(Z221="","",COUNTIF(休み,Z221)&gt;0,"休",OR(WEEKDAY(Z221)=1,WEEKDAY(Z221)=7),TEXT(Z221,"aaa"),COUNTIF(祝日,Z221)&gt;0,"祝",TRUE,TEXT(Z221,"aaa"))</f>
        <v/>
      </c>
      <c r="AA222" s="187" t="str" cm="1">
        <f t="array" ref="AA222">_xlfn.IFS(AA221="","",COUNTIF(休み,AA221)&gt;0,"休",OR(WEEKDAY(AA221)=1,WEEKDAY(AA221)=7),TEXT(AA221,"aaa"),COUNTIF(祝日,AA221)&gt;0,"祝",TRUE,TEXT(AA221,"aaa"))</f>
        <v/>
      </c>
      <c r="AB222" s="187" t="str" cm="1">
        <f t="array" ref="AB222">_xlfn.IFS(AB221="","",COUNTIF(休み,AB221)&gt;0,"休",OR(WEEKDAY(AB221)=1,WEEKDAY(AB221)=7),TEXT(AB221,"aaa"),COUNTIF(祝日,AB221)&gt;0,"祝",TRUE,TEXT(AB221,"aaa"))</f>
        <v/>
      </c>
      <c r="AC222" s="187" t="str" cm="1">
        <f t="array" ref="AC222">_xlfn.IFS(AC221="","",COUNTIF(休み,AC221)&gt;0,"休",OR(WEEKDAY(AC221)=1,WEEKDAY(AC221)=7),TEXT(AC221,"aaa"),COUNTIF(祝日,AC221)&gt;0,"祝",TRUE,TEXT(AC221,"aaa"))</f>
        <v/>
      </c>
      <c r="AD222" s="187" t="str" cm="1">
        <f t="array" ref="AD222">_xlfn.IFS(AD221="","",COUNTIF(休み,AD221)&gt;0,"休",OR(WEEKDAY(AD221)=1,WEEKDAY(AD221)=7),TEXT(AD221,"aaa"),COUNTIF(祝日,AD221)&gt;0,"祝",TRUE,TEXT(AD221,"aaa"))</f>
        <v/>
      </c>
      <c r="AE222" s="187" t="str" cm="1">
        <f t="array" ref="AE222">_xlfn.IFS(AE221="","",COUNTIF(休み,AE221)&gt;0,"休",OR(WEEKDAY(AE221)=1,WEEKDAY(AE221)=7),TEXT(AE221,"aaa"),COUNTIF(祝日,AE221)&gt;0,"祝",TRUE,TEXT(AE221,"aaa"))</f>
        <v/>
      </c>
      <c r="AF222" s="187" t="str" cm="1">
        <f t="array" ref="AF222">_xlfn.IFS(AF221="","",COUNTIF(休み,AF221)&gt;0,"休",OR(WEEKDAY(AF221)=1,WEEKDAY(AF221)=7),TEXT(AF221,"aaa"),COUNTIF(祝日,AF221)&gt;0,"祝",TRUE,TEXT(AF221,"aaa"))</f>
        <v/>
      </c>
      <c r="AG222" s="187" t="str" cm="1">
        <f t="array" ref="AG222">_xlfn.IFS(AG221="","",COUNTIF(休み,AG221)&gt;0,"休",OR(WEEKDAY(AG221)=1,WEEKDAY(AG221)=7),TEXT(AG221,"aaa"),COUNTIF(祝日,AG221)&gt;0,"祝",TRUE,TEXT(AG221,"aaa"))</f>
        <v/>
      </c>
      <c r="AH222" s="709"/>
      <c r="AI222" s="710"/>
      <c r="AJ222" s="710"/>
      <c r="AK222" s="711"/>
      <c r="AL222" s="695"/>
      <c r="AM222" s="697"/>
      <c r="AN222" s="700"/>
      <c r="AO222" s="700"/>
      <c r="AP222" s="713"/>
      <c r="AQ222" s="300"/>
      <c r="AR222" s="300"/>
      <c r="AS222" s="300"/>
      <c r="AT222" s="300"/>
      <c r="AU222" s="300"/>
      <c r="AV222" s="300"/>
      <c r="AW222" s="300"/>
      <c r="AX222" s="300"/>
      <c r="AY222" s="300"/>
      <c r="AZ222" s="300"/>
      <c r="BA222" s="300"/>
      <c r="BB222" s="300"/>
      <c r="BC222" s="300"/>
      <c r="BD222" s="300"/>
      <c r="BE222" s="300"/>
      <c r="BF222" s="300"/>
      <c r="BG222" s="300"/>
      <c r="BH222" s="300"/>
      <c r="BI222" s="300"/>
      <c r="BJ222" s="300"/>
      <c r="BK222" s="300"/>
      <c r="BL222" s="300"/>
      <c r="BM222" s="300"/>
      <c r="BN222" s="300"/>
      <c r="BO222" s="300"/>
      <c r="BP222" s="300"/>
      <c r="BQ222" s="188"/>
    </row>
    <row r="223" spans="2:69" s="192" customFormat="1" ht="60" customHeight="1">
      <c r="B223" s="271" t="str">
        <f>IF(C220="","","行事")</f>
        <v/>
      </c>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90"/>
      <c r="AH223" s="709"/>
      <c r="AI223" s="710"/>
      <c r="AJ223" s="710"/>
      <c r="AK223" s="711"/>
      <c r="AL223" s="695"/>
      <c r="AM223" s="698"/>
      <c r="AN223" s="701"/>
      <c r="AO223" s="701"/>
      <c r="AP223" s="714"/>
      <c r="AQ223" s="300"/>
      <c r="AR223" s="300"/>
      <c r="AS223" s="300"/>
      <c r="AT223" s="300"/>
      <c r="AU223" s="300"/>
      <c r="AV223" s="300"/>
      <c r="AW223" s="300"/>
      <c r="AX223" s="300"/>
      <c r="AY223" s="300"/>
      <c r="AZ223" s="300"/>
      <c r="BA223" s="300"/>
      <c r="BB223" s="300"/>
      <c r="BC223" s="300"/>
      <c r="BD223" s="300"/>
      <c r="BE223" s="300"/>
      <c r="BF223" s="300"/>
      <c r="BG223" s="300"/>
      <c r="BH223" s="300"/>
      <c r="BI223" s="300"/>
      <c r="BJ223" s="300"/>
      <c r="BK223" s="300"/>
      <c r="BL223" s="300"/>
      <c r="BM223" s="300"/>
      <c r="BN223" s="300"/>
      <c r="BO223" s="300"/>
      <c r="BP223" s="300"/>
      <c r="BQ223" s="191"/>
    </row>
    <row r="224" spans="2:69" s="195" customFormat="1" ht="15" customHeight="1">
      <c r="B224" s="184" t="str">
        <f>IF(C220="","","計画")</f>
        <v/>
      </c>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c r="AC224" s="193"/>
      <c r="AD224" s="193"/>
      <c r="AE224" s="193"/>
      <c r="AF224" s="193"/>
      <c r="AG224" s="193"/>
      <c r="AH224" s="184" t="str">
        <f>IF(C220="","",COUNTIF(C224:AG224,"○"))</f>
        <v/>
      </c>
      <c r="AI224" s="193" t="str">
        <f>IF(C220="","",31-COUNTIF(C222:AG222,"")-COUNTIF(C222:AG222,"休")-COUNTIF(C224:AH224,"/"))</f>
        <v/>
      </c>
      <c r="AJ224" s="194" t="str">
        <f>IF(C220="","",IFERROR(AH224/AI224,""))</f>
        <v/>
      </c>
      <c r="AK224" s="295" t="str" cm="1">
        <f t="array" ref="AK224">_xlfn.IFS(OR(C220="",AI224=0),"",
      COUNTIFS(C222:AG222,"日",C224:AG224,"")+COUNTIFS(C222:AG222,"日",C224:AG224,"○")+COUNTIFS(C222:AG222,"土",C224:AG224,"")+COUNTIFS(C222:AG222,"土",C224:AG224,"○")&lt;=COUNTIF(C224:AG224,"○"),"○",
        AH224/AI224&gt;=2/7,"○",
         TRUE,"NG")</f>
        <v/>
      </c>
      <c r="AM224" s="184" t="str">
        <f>IF(C220="","",AM217+AH224)</f>
        <v/>
      </c>
      <c r="AN224" s="193" t="str">
        <f>IF(C220="","",AN217+AI224)</f>
        <v/>
      </c>
      <c r="AO224" s="194" t="str">
        <f>IFERROR(AM224/AN224,"")</f>
        <v/>
      </c>
      <c r="AP224" s="301" t="str">
        <f>IF(C220="","",IF(C227="",IF(AM224/AN224&gt;=2/7,"OK","NG"),"-"))</f>
        <v/>
      </c>
      <c r="AQ224" s="297"/>
      <c r="AR224" s="297"/>
      <c r="AS224" s="297"/>
      <c r="AT224" s="297"/>
      <c r="AU224" s="297"/>
      <c r="AV224" s="297"/>
      <c r="AW224" s="297"/>
      <c r="AX224" s="297"/>
      <c r="AY224" s="297"/>
      <c r="AZ224" s="297"/>
      <c r="BA224" s="297"/>
      <c r="BB224" s="297"/>
      <c r="BC224" s="297"/>
      <c r="BD224" s="297"/>
      <c r="BE224" s="297"/>
      <c r="BF224" s="297"/>
      <c r="BG224" s="297"/>
      <c r="BH224" s="297"/>
      <c r="BI224" s="297"/>
      <c r="BJ224" s="297"/>
      <c r="BK224" s="297"/>
      <c r="BL224" s="297"/>
      <c r="BM224" s="297"/>
      <c r="BN224" s="297"/>
      <c r="BO224" s="297"/>
      <c r="BP224" s="297"/>
      <c r="BQ224" s="196"/>
    </row>
    <row r="225" spans="2:69" s="195" customFormat="1" ht="15" customHeight="1" thickBot="1">
      <c r="B225" s="197" t="str">
        <f>IF(C220="","","実施")</f>
        <v/>
      </c>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c r="AA225" s="198"/>
      <c r="AB225" s="198"/>
      <c r="AC225" s="198"/>
      <c r="AD225" s="198"/>
      <c r="AE225" s="198"/>
      <c r="AF225" s="198"/>
      <c r="AG225" s="198"/>
      <c r="AH225" s="197" t="str">
        <f>IF(C220="","",COUNTIF(C225:AG225,"●"))</f>
        <v/>
      </c>
      <c r="AI225" s="198" t="str">
        <f>IF(C220="","",31-COUNTIF(C222:AG222,"")-COUNTIF(C222:AG222,"休")-COUNTIF(C225:AH225,"/"))</f>
        <v/>
      </c>
      <c r="AJ225" s="199" t="str">
        <f>IF(C220="","",IFERROR(AH225/AI225,""))</f>
        <v/>
      </c>
      <c r="AK225" s="298" t="str" cm="1">
        <f t="array" ref="AK225">_xlfn.IFS(OR(C220="",AI225=0),"",
      COUNTIFS(C222:AG222,"日",C225:AG225,"")+COUNTIFS(C222:AG222,"日",C225:AG225,"●")+COUNTIFS(C222:AG222,"土",C225:AG225,"")+COUNTIFS(C222:AG222,"土",C225:AG225,"●")&lt;=COUNTIF(C225:AG225,"●"),"○",
        AH225/AI225&gt;=2/7,"○",
         TRUE,"NG")</f>
        <v/>
      </c>
      <c r="AM225" s="197" t="str">
        <f>IF(C220="","",AM218+AH225)</f>
        <v/>
      </c>
      <c r="AN225" s="198" t="str">
        <f>IF(C220="","",AN218+AI225)</f>
        <v/>
      </c>
      <c r="AO225" s="199" t="str">
        <f>IFERROR(AM225/AN225,"")</f>
        <v/>
      </c>
      <c r="AP225" s="302" t="str">
        <f>IF(C220="","",IF(C227="",IF(AM225/AN225&gt;=2/7,"OK","NG"),"-"))</f>
        <v/>
      </c>
      <c r="AQ225" s="222"/>
      <c r="AR225" s="222"/>
      <c r="AS225" s="222"/>
      <c r="AT225" s="222"/>
      <c r="AU225" s="222"/>
      <c r="AV225" s="222"/>
      <c r="AW225" s="222"/>
      <c r="AX225" s="222"/>
      <c r="AY225" s="222"/>
      <c r="AZ225" s="222"/>
      <c r="BA225" s="222"/>
      <c r="BB225" s="222"/>
      <c r="BC225" s="222"/>
      <c r="BD225" s="222"/>
      <c r="BE225" s="222"/>
      <c r="BF225" s="222"/>
      <c r="BG225" s="222"/>
      <c r="BH225" s="222"/>
      <c r="BI225" s="222"/>
      <c r="BJ225" s="222"/>
      <c r="BK225" s="222"/>
      <c r="BL225" s="222"/>
      <c r="BM225" s="222"/>
      <c r="BN225" s="222"/>
      <c r="BO225" s="222"/>
      <c r="BP225" s="222"/>
      <c r="BQ225" s="188"/>
    </row>
    <row r="226" spans="2:69" ht="18" customHeight="1" thickBot="1">
      <c r="AP226" s="195"/>
      <c r="AQ226" s="195"/>
      <c r="AR226" s="195"/>
      <c r="AS226" s="195"/>
      <c r="AT226" s="195"/>
      <c r="AU226" s="195"/>
      <c r="AV226" s="195"/>
      <c r="AW226" s="195"/>
      <c r="AX226" s="195"/>
      <c r="AY226" s="195"/>
      <c r="AZ226" s="195"/>
      <c r="BA226" s="195"/>
      <c r="BB226" s="195"/>
      <c r="BC226" s="195"/>
      <c r="BD226" s="195"/>
      <c r="BE226" s="195"/>
      <c r="BF226" s="195"/>
      <c r="BG226" s="195"/>
      <c r="BH226" s="195"/>
      <c r="BI226" s="195"/>
      <c r="BJ226" s="195"/>
      <c r="BK226" s="195"/>
      <c r="BL226" s="195"/>
      <c r="BM226" s="195"/>
      <c r="BN226" s="195"/>
      <c r="BO226" s="195"/>
      <c r="BP226" s="195"/>
      <c r="BQ226" s="200"/>
    </row>
    <row r="227" spans="2:69" ht="16.899999999999999" customHeight="1">
      <c r="B227" s="183" t="str">
        <f>IF(C227="","","月")</f>
        <v/>
      </c>
      <c r="C227" s="689" t="str">
        <f>IFERROR(IF(EOMONTH(C220,0)+1&gt;$L$5,"",EOMONTH(C220,0)+1),"")</f>
        <v/>
      </c>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1" t="str">
        <f>IF(C227="","","月単位")</f>
        <v/>
      </c>
      <c r="AI227" s="692"/>
      <c r="AJ227" s="692"/>
      <c r="AK227" s="693"/>
      <c r="AL227" s="694"/>
      <c r="AM227" s="706" t="str">
        <f>IF(C227="","","累計")</f>
        <v/>
      </c>
      <c r="AN227" s="707"/>
      <c r="AO227" s="707"/>
      <c r="AP227" s="708"/>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c r="BM227" s="293"/>
      <c r="BN227" s="293"/>
      <c r="BO227" s="293"/>
      <c r="BP227" s="293"/>
    </row>
    <row r="228" spans="2:69" ht="15" customHeight="1">
      <c r="B228" s="184" t="str">
        <f>IF(C227="","","日")</f>
        <v/>
      </c>
      <c r="C228" s="185" t="str" cm="1">
        <f t="array" ref="C228">_xlfn.IFS($C227="","",
  $C227+COLUMN(C228)-COLUMN($B228)-1&gt;$L$5,"",
   $C227+COLUMN(C228)-COLUMN($B228)-1&gt;=EOMONTH($C227,0)+1,"",
    TRUE,$C227+COLUMN(C228)-COLUMN($B228)-1)</f>
        <v/>
      </c>
      <c r="D228" s="185" t="str" cm="1">
        <f t="array" ref="D228">_xlfn.IFS($C227="","",
  $C227+COLUMN(D228)-COLUMN($B228)-1&gt;$L$5,"",
   $C227+COLUMN(D228)-COLUMN($B228)-1&gt;=EOMONTH($C227,0)+1,"",
    TRUE,$C227+COLUMN(D228)-COLUMN($B228)-1)</f>
        <v/>
      </c>
      <c r="E228" s="185" t="str" cm="1">
        <f t="array" ref="E228">_xlfn.IFS($C227="","",
  $C227+COLUMN(E228)-COLUMN($B228)-1&gt;$L$5,"",
   $C227+COLUMN(E228)-COLUMN($B228)-1&gt;=EOMONTH($C227,0)+1,"",
    TRUE,$C227+COLUMN(E228)-COLUMN($B228)-1)</f>
        <v/>
      </c>
      <c r="F228" s="185" t="str" cm="1">
        <f t="array" ref="F228">_xlfn.IFS($C227="","",
  $C227+COLUMN(F228)-COLUMN($B228)-1&gt;$L$5,"",
   $C227+COLUMN(F228)-COLUMN($B228)-1&gt;=EOMONTH($C227,0)+1,"",
    TRUE,$C227+COLUMN(F228)-COLUMN($B228)-1)</f>
        <v/>
      </c>
      <c r="G228" s="185" t="str" cm="1">
        <f t="array" ref="G228">_xlfn.IFS($C227="","",
  $C227+COLUMN(G228)-COLUMN($B228)-1&gt;$L$5,"",
   $C227+COLUMN(G228)-COLUMN($B228)-1&gt;=EOMONTH($C227,0)+1,"",
    TRUE,$C227+COLUMN(G228)-COLUMN($B228)-1)</f>
        <v/>
      </c>
      <c r="H228" s="185" t="str" cm="1">
        <f t="array" ref="H228">_xlfn.IFS($C227="","",
  $C227+COLUMN(H228)-COLUMN($B228)-1&gt;$L$5,"",
   $C227+COLUMN(H228)-COLUMN($B228)-1&gt;=EOMONTH($C227,0)+1,"",
    TRUE,$C227+COLUMN(H228)-COLUMN($B228)-1)</f>
        <v/>
      </c>
      <c r="I228" s="185" t="str" cm="1">
        <f t="array" ref="I228">_xlfn.IFS($C227="","",
  $C227+COLUMN(I228)-COLUMN($B228)-1&gt;$L$5,"",
   $C227+COLUMN(I228)-COLUMN($B228)-1&gt;=EOMONTH($C227,0)+1,"",
    TRUE,$C227+COLUMN(I228)-COLUMN($B228)-1)</f>
        <v/>
      </c>
      <c r="J228" s="185" t="str" cm="1">
        <f t="array" ref="J228">_xlfn.IFS($C227="","",
  $C227+COLUMN(J228)-COLUMN($B228)-1&gt;$L$5,"",
   $C227+COLUMN(J228)-COLUMN($B228)-1&gt;=EOMONTH($C227,0)+1,"",
    TRUE,$C227+COLUMN(J228)-COLUMN($B228)-1)</f>
        <v/>
      </c>
      <c r="K228" s="185" t="str" cm="1">
        <f t="array" ref="K228">_xlfn.IFS($C227="","",
  $C227+COLUMN(K228)-COLUMN($B228)-1&gt;$L$5,"",
   $C227+COLUMN(K228)-COLUMN($B228)-1&gt;=EOMONTH($C227,0)+1,"",
    TRUE,$C227+COLUMN(K228)-COLUMN($B228)-1)</f>
        <v/>
      </c>
      <c r="L228" s="185" t="str" cm="1">
        <f t="array" ref="L228">_xlfn.IFS($C227="","",
  $C227+COLUMN(L228)-COLUMN($B228)-1&gt;$L$5,"",
   $C227+COLUMN(L228)-COLUMN($B228)-1&gt;=EOMONTH($C227,0)+1,"",
    TRUE,$C227+COLUMN(L228)-COLUMN($B228)-1)</f>
        <v/>
      </c>
      <c r="M228" s="185" t="str" cm="1">
        <f t="array" ref="M228">_xlfn.IFS($C227="","",
  $C227+COLUMN(M228)-COLUMN($B228)-1&gt;$L$5,"",
   $C227+COLUMN(M228)-COLUMN($B228)-1&gt;=EOMONTH($C227,0)+1,"",
    TRUE,$C227+COLUMN(M228)-COLUMN($B228)-1)</f>
        <v/>
      </c>
      <c r="N228" s="185" t="str" cm="1">
        <f t="array" ref="N228">_xlfn.IFS($C227="","",
  $C227+COLUMN(N228)-COLUMN($B228)-1&gt;$L$5,"",
   $C227+COLUMN(N228)-COLUMN($B228)-1&gt;=EOMONTH($C227,0)+1,"",
    TRUE,$C227+COLUMN(N228)-COLUMN($B228)-1)</f>
        <v/>
      </c>
      <c r="O228" s="185" t="str" cm="1">
        <f t="array" ref="O228">_xlfn.IFS($C227="","",
  $C227+COLUMN(O228)-COLUMN($B228)-1&gt;$L$5,"",
   $C227+COLUMN(O228)-COLUMN($B228)-1&gt;=EOMONTH($C227,0)+1,"",
    TRUE,$C227+COLUMN(O228)-COLUMN($B228)-1)</f>
        <v/>
      </c>
      <c r="P228" s="185" t="str" cm="1">
        <f t="array" ref="P228">_xlfn.IFS($C227="","",
  $C227+COLUMN(P228)-COLUMN($B228)-1&gt;$L$5,"",
   $C227+COLUMN(P228)-COLUMN($B228)-1&gt;=EOMONTH($C227,0)+1,"",
    TRUE,$C227+COLUMN(P228)-COLUMN($B228)-1)</f>
        <v/>
      </c>
      <c r="Q228" s="185" t="str" cm="1">
        <f t="array" ref="Q228">_xlfn.IFS($C227="","",
  $C227+COLUMN(Q228)-COLUMN($B228)-1&gt;$L$5,"",
   $C227+COLUMN(Q228)-COLUMN($B228)-1&gt;=EOMONTH($C227,0)+1,"",
    TRUE,$C227+COLUMN(Q228)-COLUMN($B228)-1)</f>
        <v/>
      </c>
      <c r="R228" s="185" t="str" cm="1">
        <f t="array" ref="R228">_xlfn.IFS($C227="","",
  $C227+COLUMN(R228)-COLUMN($B228)-1&gt;$L$5,"",
   $C227+COLUMN(R228)-COLUMN($B228)-1&gt;=EOMONTH($C227,0)+1,"",
    TRUE,$C227+COLUMN(R228)-COLUMN($B228)-1)</f>
        <v/>
      </c>
      <c r="S228" s="185" t="str" cm="1">
        <f t="array" ref="S228">_xlfn.IFS($C227="","",
  $C227+COLUMN(S228)-COLUMN($B228)-1&gt;$L$5,"",
   $C227+COLUMN(S228)-COLUMN($B228)-1&gt;=EOMONTH($C227,0)+1,"",
    TRUE,$C227+COLUMN(S228)-COLUMN($B228)-1)</f>
        <v/>
      </c>
      <c r="T228" s="185" t="str" cm="1">
        <f t="array" ref="T228">_xlfn.IFS($C227="","",
  $C227+COLUMN(T228)-COLUMN($B228)-1&gt;$L$5,"",
   $C227+COLUMN(T228)-COLUMN($B228)-1&gt;=EOMONTH($C227,0)+1,"",
    TRUE,$C227+COLUMN(T228)-COLUMN($B228)-1)</f>
        <v/>
      </c>
      <c r="U228" s="185" t="str" cm="1">
        <f t="array" ref="U228">_xlfn.IFS($C227="","",
  $C227+COLUMN(U228)-COLUMN($B228)-1&gt;$L$5,"",
   $C227+COLUMN(U228)-COLUMN($B228)-1&gt;=EOMONTH($C227,0)+1,"",
    TRUE,$C227+COLUMN(U228)-COLUMN($B228)-1)</f>
        <v/>
      </c>
      <c r="V228" s="185" t="str" cm="1">
        <f t="array" ref="V228">_xlfn.IFS($C227="","",
  $C227+COLUMN(V228)-COLUMN($B228)-1&gt;$L$5,"",
   $C227+COLUMN(V228)-COLUMN($B228)-1&gt;=EOMONTH($C227,0)+1,"",
    TRUE,$C227+COLUMN(V228)-COLUMN($B228)-1)</f>
        <v/>
      </c>
      <c r="W228" s="185" t="str" cm="1">
        <f t="array" ref="W228">_xlfn.IFS($C227="","",
  $C227+COLUMN(W228)-COLUMN($B228)-1&gt;$L$5,"",
   $C227+COLUMN(W228)-COLUMN($B228)-1&gt;=EOMONTH($C227,0)+1,"",
    TRUE,$C227+COLUMN(W228)-COLUMN($B228)-1)</f>
        <v/>
      </c>
      <c r="X228" s="185" t="str" cm="1">
        <f t="array" ref="X228">_xlfn.IFS($C227="","",
  $C227+COLUMN(X228)-COLUMN($B228)-1&gt;$L$5,"",
   $C227+COLUMN(X228)-COLUMN($B228)-1&gt;=EOMONTH($C227,0)+1,"",
    TRUE,$C227+COLUMN(X228)-COLUMN($B228)-1)</f>
        <v/>
      </c>
      <c r="Y228" s="185" t="str" cm="1">
        <f t="array" ref="Y228">_xlfn.IFS($C227="","",
  $C227+COLUMN(Y228)-COLUMN($B228)-1&gt;$L$5,"",
   $C227+COLUMN(Y228)-COLUMN($B228)-1&gt;=EOMONTH($C227,0)+1,"",
    TRUE,$C227+COLUMN(Y228)-COLUMN($B228)-1)</f>
        <v/>
      </c>
      <c r="Z228" s="185" t="str" cm="1">
        <f t="array" ref="Z228">_xlfn.IFS($C227="","",
  $C227+COLUMN(Z228)-COLUMN($B228)-1&gt;$L$5,"",
   $C227+COLUMN(Z228)-COLUMN($B228)-1&gt;=EOMONTH($C227,0)+1,"",
    TRUE,$C227+COLUMN(Z228)-COLUMN($B228)-1)</f>
        <v/>
      </c>
      <c r="AA228" s="185" t="str" cm="1">
        <f t="array" ref="AA228">_xlfn.IFS($C227="","",
  $C227+COLUMN(AA228)-COLUMN($B228)-1&gt;$L$5,"",
   $C227+COLUMN(AA228)-COLUMN($B228)-1&gt;=EOMONTH($C227,0)+1,"",
    TRUE,$C227+COLUMN(AA228)-COLUMN($B228)-1)</f>
        <v/>
      </c>
      <c r="AB228" s="185" t="str" cm="1">
        <f t="array" ref="AB228">_xlfn.IFS($C227="","",
  $C227+COLUMN(AB228)-COLUMN($B228)-1&gt;$L$5,"",
   $C227+COLUMN(AB228)-COLUMN($B228)-1&gt;=EOMONTH($C227,0)+1,"",
    TRUE,$C227+COLUMN(AB228)-COLUMN($B228)-1)</f>
        <v/>
      </c>
      <c r="AC228" s="185" t="str" cm="1">
        <f t="array" ref="AC228">_xlfn.IFS($C227="","",
  $C227+COLUMN(AC228)-COLUMN($B228)-1&gt;$L$5,"",
   $C227+COLUMN(AC228)-COLUMN($B228)-1&gt;=EOMONTH($C227,0)+1,"",
    TRUE,$C227+COLUMN(AC228)-COLUMN($B228)-1)</f>
        <v/>
      </c>
      <c r="AD228" s="185" t="str" cm="1">
        <f t="array" ref="AD228">_xlfn.IFS($C227="","",
  $C227+COLUMN(AD228)-COLUMN($B228)-1&gt;$L$5,"",
   $C227+COLUMN(AD228)-COLUMN($B228)-1&gt;=EOMONTH($C227,0)+1,"",
    TRUE,$C227+COLUMN(AD228)-COLUMN($B228)-1)</f>
        <v/>
      </c>
      <c r="AE228" s="185" t="str" cm="1">
        <f t="array" ref="AE228">_xlfn.IFS($C227="","",
  $C227+COLUMN(AE228)-COLUMN($B228)-1&gt;$L$5,"",
   $C227+COLUMN(AE228)-COLUMN($B228)-1&gt;=EOMONTH($C227,0)+1,"",
    TRUE,$C227+COLUMN(AE228)-COLUMN($B228)-1)</f>
        <v/>
      </c>
      <c r="AF228" s="185" t="str" cm="1">
        <f t="array" ref="AF228">_xlfn.IFS($C227="","",
  $C227+COLUMN(AF228)-COLUMN($B228)-1&gt;$L$5,"",
   $C227+COLUMN(AF228)-COLUMN($B228)-1&gt;=EOMONTH($C227,0)+1,"",
    TRUE,$C227+COLUMN(AF228)-COLUMN($B228)-1)</f>
        <v/>
      </c>
      <c r="AG228" s="186" t="str" cm="1">
        <f t="array" ref="AG228">_xlfn.IFS($C227="","",
  $C227+COLUMN(AG228)-COLUMN($B228)-1&gt;$L$5,"",
   $C227+COLUMN(AG228)-COLUMN($B228)-1&gt;=EOMONTH($C227,0)+1,"",
    TRUE,$C227+COLUMN(AG228)-COLUMN($B228)-1)</f>
        <v/>
      </c>
      <c r="AH228" s="709" t="str">
        <f>IF(C227="","","閉所日数計")</f>
        <v/>
      </c>
      <c r="AI228" s="710" t="str">
        <f>IF(C227="","","対象日数計")</f>
        <v/>
      </c>
      <c r="AJ228" s="710" t="str">
        <f>IF(C227="","","現場閉所率")</f>
        <v/>
      </c>
      <c r="AK228" s="711" t="str">
        <f>IF(C227="","","達成状況")</f>
        <v/>
      </c>
      <c r="AL228" s="695"/>
      <c r="AM228" s="696" t="str">
        <f>IF(C227="","","閉所日数計")</f>
        <v/>
      </c>
      <c r="AN228" s="699" t="str">
        <f>IF(C227="","","対象日数計")</f>
        <v/>
      </c>
      <c r="AO228" s="699" t="str">
        <f>IF(C227="","","現場閉所率")</f>
        <v/>
      </c>
      <c r="AP228" s="712" t="str" cm="1">
        <f t="array" ref="AP228">_xlfn.IFS(C227="","",C234="","達成状況",TRUE,"-")</f>
        <v/>
      </c>
      <c r="AQ228" s="300"/>
      <c r="AR228" s="300"/>
      <c r="AS228" s="300"/>
      <c r="AT228" s="300"/>
      <c r="AU228" s="300"/>
      <c r="AV228" s="300"/>
      <c r="AW228" s="300"/>
      <c r="AX228" s="300"/>
      <c r="AY228" s="300"/>
      <c r="AZ228" s="300"/>
      <c r="BA228" s="300"/>
      <c r="BB228" s="300"/>
      <c r="BC228" s="300"/>
      <c r="BD228" s="300"/>
      <c r="BE228" s="300"/>
      <c r="BF228" s="300"/>
      <c r="BG228" s="300"/>
      <c r="BH228" s="300"/>
      <c r="BI228" s="300"/>
      <c r="BJ228" s="300"/>
      <c r="BK228" s="300"/>
      <c r="BL228" s="300"/>
      <c r="BM228" s="300"/>
      <c r="BN228" s="300"/>
      <c r="BO228" s="300"/>
      <c r="BP228" s="300"/>
    </row>
    <row r="229" spans="2:69" ht="15" customHeight="1">
      <c r="B229" s="184" t="str">
        <f>IF(C227="","","曜日")</f>
        <v/>
      </c>
      <c r="C229" s="187" t="str" cm="1">
        <f t="array" ref="C229">_xlfn.IFS(C228="","",COUNTIF(休み,C228)&gt;0,"休",OR(WEEKDAY(C228)=1,WEEKDAY(C228)=7),TEXT(C228,"aaa"),COUNTIF(祝日,C228)&gt;0,"祝",TRUE,TEXT(C228,"aaa"))</f>
        <v/>
      </c>
      <c r="D229" s="187" t="str" cm="1">
        <f t="array" ref="D229">_xlfn.IFS(D228="","",COUNTIF(休み,D228)&gt;0,"休",OR(WEEKDAY(D228)=1,WEEKDAY(D228)=7),TEXT(D228,"aaa"),COUNTIF(祝日,D228)&gt;0,"祝",TRUE,TEXT(D228,"aaa"))</f>
        <v/>
      </c>
      <c r="E229" s="187" t="str" cm="1">
        <f t="array" ref="E229">_xlfn.IFS(E228="","",COUNTIF(休み,E228)&gt;0,"休",OR(WEEKDAY(E228)=1,WEEKDAY(E228)=7),TEXT(E228,"aaa"),COUNTIF(祝日,E228)&gt;0,"祝",TRUE,TEXT(E228,"aaa"))</f>
        <v/>
      </c>
      <c r="F229" s="187" t="str" cm="1">
        <f t="array" ref="F229">_xlfn.IFS(F228="","",COUNTIF(休み,F228)&gt;0,"休",OR(WEEKDAY(F228)=1,WEEKDAY(F228)=7),TEXT(F228,"aaa"),COUNTIF(祝日,F228)&gt;0,"祝",TRUE,TEXT(F228,"aaa"))</f>
        <v/>
      </c>
      <c r="G229" s="187" t="str" cm="1">
        <f t="array" ref="G229">_xlfn.IFS(G228="","",COUNTIF(休み,G228)&gt;0,"休",OR(WEEKDAY(G228)=1,WEEKDAY(G228)=7),TEXT(G228,"aaa"),COUNTIF(祝日,G228)&gt;0,"祝",TRUE,TEXT(G228,"aaa"))</f>
        <v/>
      </c>
      <c r="H229" s="187" t="str" cm="1">
        <f t="array" ref="H229">_xlfn.IFS(H228="","",COUNTIF(休み,H228)&gt;0,"休",OR(WEEKDAY(H228)=1,WEEKDAY(H228)=7),TEXT(H228,"aaa"),COUNTIF(祝日,H228)&gt;0,"祝",TRUE,TEXT(H228,"aaa"))</f>
        <v/>
      </c>
      <c r="I229" s="187" t="str" cm="1">
        <f t="array" ref="I229">_xlfn.IFS(I228="","",COUNTIF(休み,I228)&gt;0,"休",OR(WEEKDAY(I228)=1,WEEKDAY(I228)=7),TEXT(I228,"aaa"),COUNTIF(祝日,I228)&gt;0,"祝",TRUE,TEXT(I228,"aaa"))</f>
        <v/>
      </c>
      <c r="J229" s="187" t="str" cm="1">
        <f t="array" ref="J229">_xlfn.IFS(J228="","",COUNTIF(休み,J228)&gt;0,"休",OR(WEEKDAY(J228)=1,WEEKDAY(J228)=7),TEXT(J228,"aaa"),COUNTIF(祝日,J228)&gt;0,"祝",TRUE,TEXT(J228,"aaa"))</f>
        <v/>
      </c>
      <c r="K229" s="187" t="str" cm="1">
        <f t="array" ref="K229">_xlfn.IFS(K228="","",COUNTIF(休み,K228)&gt;0,"休",OR(WEEKDAY(K228)=1,WEEKDAY(K228)=7),TEXT(K228,"aaa"),COUNTIF(祝日,K228)&gt;0,"祝",TRUE,TEXT(K228,"aaa"))</f>
        <v/>
      </c>
      <c r="L229" s="187" t="str" cm="1">
        <f t="array" ref="L229">_xlfn.IFS(L228="","",COUNTIF(休み,L228)&gt;0,"休",OR(WEEKDAY(L228)=1,WEEKDAY(L228)=7),TEXT(L228,"aaa"),COUNTIF(祝日,L228)&gt;0,"祝",TRUE,TEXT(L228,"aaa"))</f>
        <v/>
      </c>
      <c r="M229" s="187" t="str" cm="1">
        <f t="array" ref="M229">_xlfn.IFS(M228="","",COUNTIF(休み,M228)&gt;0,"休",OR(WEEKDAY(M228)=1,WEEKDAY(M228)=7),TEXT(M228,"aaa"),COUNTIF(祝日,M228)&gt;0,"祝",TRUE,TEXT(M228,"aaa"))</f>
        <v/>
      </c>
      <c r="N229" s="187" t="str" cm="1">
        <f t="array" ref="N229">_xlfn.IFS(N228="","",COUNTIF(休み,N228)&gt;0,"休",OR(WEEKDAY(N228)=1,WEEKDAY(N228)=7),TEXT(N228,"aaa"),COUNTIF(祝日,N228)&gt;0,"祝",TRUE,TEXT(N228,"aaa"))</f>
        <v/>
      </c>
      <c r="O229" s="187" t="str" cm="1">
        <f t="array" ref="O229">_xlfn.IFS(O228="","",COUNTIF(休み,O228)&gt;0,"休",OR(WEEKDAY(O228)=1,WEEKDAY(O228)=7),TEXT(O228,"aaa"),COUNTIF(祝日,O228)&gt;0,"祝",TRUE,TEXT(O228,"aaa"))</f>
        <v/>
      </c>
      <c r="P229" s="187" t="str" cm="1">
        <f t="array" ref="P229">_xlfn.IFS(P228="","",COUNTIF(休み,P228)&gt;0,"休",OR(WEEKDAY(P228)=1,WEEKDAY(P228)=7),TEXT(P228,"aaa"),COUNTIF(祝日,P228)&gt;0,"祝",TRUE,TEXT(P228,"aaa"))</f>
        <v/>
      </c>
      <c r="Q229" s="187" t="str" cm="1">
        <f t="array" ref="Q229">_xlfn.IFS(Q228="","",COUNTIF(休み,Q228)&gt;0,"休",OR(WEEKDAY(Q228)=1,WEEKDAY(Q228)=7),TEXT(Q228,"aaa"),COUNTIF(祝日,Q228)&gt;0,"祝",TRUE,TEXT(Q228,"aaa"))</f>
        <v/>
      </c>
      <c r="R229" s="187" t="str" cm="1">
        <f t="array" ref="R229">_xlfn.IFS(R228="","",COUNTIF(休み,R228)&gt;0,"休",OR(WEEKDAY(R228)=1,WEEKDAY(R228)=7),TEXT(R228,"aaa"),COUNTIF(祝日,R228)&gt;0,"祝",TRUE,TEXT(R228,"aaa"))</f>
        <v/>
      </c>
      <c r="S229" s="187" t="str" cm="1">
        <f t="array" ref="S229">_xlfn.IFS(S228="","",COUNTIF(休み,S228)&gt;0,"休",OR(WEEKDAY(S228)=1,WEEKDAY(S228)=7),TEXT(S228,"aaa"),COUNTIF(祝日,S228)&gt;0,"祝",TRUE,TEXT(S228,"aaa"))</f>
        <v/>
      </c>
      <c r="T229" s="187" t="str" cm="1">
        <f t="array" ref="T229">_xlfn.IFS(T228="","",COUNTIF(休み,T228)&gt;0,"休",OR(WEEKDAY(T228)=1,WEEKDAY(T228)=7),TEXT(T228,"aaa"),COUNTIF(祝日,T228)&gt;0,"祝",TRUE,TEXT(T228,"aaa"))</f>
        <v/>
      </c>
      <c r="U229" s="187" t="str" cm="1">
        <f t="array" ref="U229">_xlfn.IFS(U228="","",COUNTIF(休み,U228)&gt;0,"休",OR(WEEKDAY(U228)=1,WEEKDAY(U228)=7),TEXT(U228,"aaa"),COUNTIF(祝日,U228)&gt;0,"祝",TRUE,TEXT(U228,"aaa"))</f>
        <v/>
      </c>
      <c r="V229" s="187" t="str" cm="1">
        <f t="array" ref="V229">_xlfn.IFS(V228="","",COUNTIF(休み,V228)&gt;0,"休",OR(WEEKDAY(V228)=1,WEEKDAY(V228)=7),TEXT(V228,"aaa"),COUNTIF(祝日,V228)&gt;0,"祝",TRUE,TEXT(V228,"aaa"))</f>
        <v/>
      </c>
      <c r="W229" s="187" t="str" cm="1">
        <f t="array" ref="W229">_xlfn.IFS(W228="","",COUNTIF(休み,W228)&gt;0,"休",OR(WEEKDAY(W228)=1,WEEKDAY(W228)=7),TEXT(W228,"aaa"),COUNTIF(祝日,W228)&gt;0,"祝",TRUE,TEXT(W228,"aaa"))</f>
        <v/>
      </c>
      <c r="X229" s="187" t="str" cm="1">
        <f t="array" ref="X229">_xlfn.IFS(X228="","",COUNTIF(休み,X228)&gt;0,"休",OR(WEEKDAY(X228)=1,WEEKDAY(X228)=7),TEXT(X228,"aaa"),COUNTIF(祝日,X228)&gt;0,"祝",TRUE,TEXT(X228,"aaa"))</f>
        <v/>
      </c>
      <c r="Y229" s="187" t="str" cm="1">
        <f t="array" ref="Y229">_xlfn.IFS(Y228="","",COUNTIF(休み,Y228)&gt;0,"休",OR(WEEKDAY(Y228)=1,WEEKDAY(Y228)=7),TEXT(Y228,"aaa"),COUNTIF(祝日,Y228)&gt;0,"祝",TRUE,TEXT(Y228,"aaa"))</f>
        <v/>
      </c>
      <c r="Z229" s="187" t="str" cm="1">
        <f t="array" ref="Z229">_xlfn.IFS(Z228="","",COUNTIF(休み,Z228)&gt;0,"休",OR(WEEKDAY(Z228)=1,WEEKDAY(Z228)=7),TEXT(Z228,"aaa"),COUNTIF(祝日,Z228)&gt;0,"祝",TRUE,TEXT(Z228,"aaa"))</f>
        <v/>
      </c>
      <c r="AA229" s="187" t="str" cm="1">
        <f t="array" ref="AA229">_xlfn.IFS(AA228="","",COUNTIF(休み,AA228)&gt;0,"休",OR(WEEKDAY(AA228)=1,WEEKDAY(AA228)=7),TEXT(AA228,"aaa"),COUNTIF(祝日,AA228)&gt;0,"祝",TRUE,TEXT(AA228,"aaa"))</f>
        <v/>
      </c>
      <c r="AB229" s="187" t="str" cm="1">
        <f t="array" ref="AB229">_xlfn.IFS(AB228="","",COUNTIF(休み,AB228)&gt;0,"休",OR(WEEKDAY(AB228)=1,WEEKDAY(AB228)=7),TEXT(AB228,"aaa"),COUNTIF(祝日,AB228)&gt;0,"祝",TRUE,TEXT(AB228,"aaa"))</f>
        <v/>
      </c>
      <c r="AC229" s="187" t="str" cm="1">
        <f t="array" ref="AC229">_xlfn.IFS(AC228="","",COUNTIF(休み,AC228)&gt;0,"休",OR(WEEKDAY(AC228)=1,WEEKDAY(AC228)=7),TEXT(AC228,"aaa"),COUNTIF(祝日,AC228)&gt;0,"祝",TRUE,TEXT(AC228,"aaa"))</f>
        <v/>
      </c>
      <c r="AD229" s="187" t="str" cm="1">
        <f t="array" ref="AD229">_xlfn.IFS(AD228="","",COUNTIF(休み,AD228)&gt;0,"休",OR(WEEKDAY(AD228)=1,WEEKDAY(AD228)=7),TEXT(AD228,"aaa"),COUNTIF(祝日,AD228)&gt;0,"祝",TRUE,TEXT(AD228,"aaa"))</f>
        <v/>
      </c>
      <c r="AE229" s="187" t="str" cm="1">
        <f t="array" ref="AE229">_xlfn.IFS(AE228="","",COUNTIF(休み,AE228)&gt;0,"休",OR(WEEKDAY(AE228)=1,WEEKDAY(AE228)=7),TEXT(AE228,"aaa"),COUNTIF(祝日,AE228)&gt;0,"祝",TRUE,TEXT(AE228,"aaa"))</f>
        <v/>
      </c>
      <c r="AF229" s="187" t="str" cm="1">
        <f t="array" ref="AF229">_xlfn.IFS(AF228="","",COUNTIF(休み,AF228)&gt;0,"休",OR(WEEKDAY(AF228)=1,WEEKDAY(AF228)=7),TEXT(AF228,"aaa"),COUNTIF(祝日,AF228)&gt;0,"祝",TRUE,TEXT(AF228,"aaa"))</f>
        <v/>
      </c>
      <c r="AG229" s="187" t="str" cm="1">
        <f t="array" ref="AG229">_xlfn.IFS(AG228="","",COUNTIF(休み,AG228)&gt;0,"休",OR(WEEKDAY(AG228)=1,WEEKDAY(AG228)=7),TEXT(AG228,"aaa"),COUNTIF(祝日,AG228)&gt;0,"祝",TRUE,TEXT(AG228,"aaa"))</f>
        <v/>
      </c>
      <c r="AH229" s="709"/>
      <c r="AI229" s="710"/>
      <c r="AJ229" s="710"/>
      <c r="AK229" s="711"/>
      <c r="AL229" s="695"/>
      <c r="AM229" s="697"/>
      <c r="AN229" s="700"/>
      <c r="AO229" s="700"/>
      <c r="AP229" s="713"/>
      <c r="AQ229" s="300"/>
      <c r="AR229" s="300"/>
      <c r="AS229" s="300"/>
      <c r="AT229" s="300"/>
      <c r="AU229" s="300"/>
      <c r="AV229" s="300"/>
      <c r="AW229" s="300"/>
      <c r="AX229" s="300"/>
      <c r="AY229" s="300"/>
      <c r="AZ229" s="300"/>
      <c r="BA229" s="300"/>
      <c r="BB229" s="300"/>
      <c r="BC229" s="300"/>
      <c r="BD229" s="300"/>
      <c r="BE229" s="300"/>
      <c r="BF229" s="300"/>
      <c r="BG229" s="300"/>
      <c r="BH229" s="300"/>
      <c r="BI229" s="300"/>
      <c r="BJ229" s="300"/>
      <c r="BK229" s="300"/>
      <c r="BL229" s="300"/>
      <c r="BM229" s="300"/>
      <c r="BN229" s="300"/>
      <c r="BO229" s="300"/>
      <c r="BP229" s="300"/>
      <c r="BQ229" s="188"/>
    </row>
    <row r="230" spans="2:69" s="192" customFormat="1" ht="60" customHeight="1">
      <c r="B230" s="271" t="str">
        <f>IF(C227="","","行事")</f>
        <v/>
      </c>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90"/>
      <c r="AH230" s="709"/>
      <c r="AI230" s="710"/>
      <c r="AJ230" s="710"/>
      <c r="AK230" s="711"/>
      <c r="AL230" s="695"/>
      <c r="AM230" s="698"/>
      <c r="AN230" s="701"/>
      <c r="AO230" s="701"/>
      <c r="AP230" s="714"/>
      <c r="AQ230" s="300"/>
      <c r="AR230" s="300"/>
      <c r="AS230" s="300"/>
      <c r="AT230" s="300"/>
      <c r="AU230" s="300"/>
      <c r="AV230" s="300"/>
      <c r="AW230" s="300"/>
      <c r="AX230" s="300"/>
      <c r="AY230" s="300"/>
      <c r="AZ230" s="300"/>
      <c r="BA230" s="300"/>
      <c r="BB230" s="300"/>
      <c r="BC230" s="300"/>
      <c r="BD230" s="300"/>
      <c r="BE230" s="300"/>
      <c r="BF230" s="300"/>
      <c r="BG230" s="300"/>
      <c r="BH230" s="300"/>
      <c r="BI230" s="300"/>
      <c r="BJ230" s="300"/>
      <c r="BK230" s="300"/>
      <c r="BL230" s="300"/>
      <c r="BM230" s="300"/>
      <c r="BN230" s="300"/>
      <c r="BO230" s="300"/>
      <c r="BP230" s="300"/>
      <c r="BQ230" s="191"/>
    </row>
    <row r="231" spans="2:69" s="195" customFormat="1" ht="15" customHeight="1">
      <c r="B231" s="184" t="str">
        <f>IF(C227="","","計画")</f>
        <v/>
      </c>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c r="AA231" s="193"/>
      <c r="AB231" s="193"/>
      <c r="AC231" s="193"/>
      <c r="AD231" s="193"/>
      <c r="AE231" s="193"/>
      <c r="AF231" s="193"/>
      <c r="AG231" s="193"/>
      <c r="AH231" s="184" t="str">
        <f>IF(C227="","",COUNTIF(C231:AG231,"○"))</f>
        <v/>
      </c>
      <c r="AI231" s="193" t="str">
        <f>IF(C227="","",31-COUNTIF(C229:AG229,"")-COUNTIF(C229:AG229,"休")-COUNTIF(C231:AH231,"/"))</f>
        <v/>
      </c>
      <c r="AJ231" s="194" t="str">
        <f>IF(C227="","",IFERROR(AH231/AI231,""))</f>
        <v/>
      </c>
      <c r="AK231" s="295" t="str" cm="1">
        <f t="array" ref="AK231">_xlfn.IFS(OR(C227="",AI231=0),"",
      COUNTIFS(C229:AG229,"日",C231:AG231,"")+COUNTIFS(C229:AG229,"日",C231:AG231,"○")+COUNTIFS(C229:AG229,"土",C231:AG231,"")+COUNTIFS(C229:AG229,"土",C231:AG231,"○")&lt;=COUNTIF(C231:AG231,"○"),"○",
        AH231/AI231&gt;=2/7,"○",
         TRUE,"NG")</f>
        <v/>
      </c>
      <c r="AM231" s="184" t="str">
        <f>IF(C227="","",AM224+AH231)</f>
        <v/>
      </c>
      <c r="AN231" s="193" t="str">
        <f>IF(C227="","",AN224+AI231)</f>
        <v/>
      </c>
      <c r="AO231" s="194" t="str">
        <f>IFERROR(AM231/AN231,"")</f>
        <v/>
      </c>
      <c r="AP231" s="301" t="str">
        <f>IF(C227="","",IF(C234="",IF(AM231/AN231&gt;=2/7,"OK","NG"),"-"))</f>
        <v/>
      </c>
      <c r="AQ231" s="297"/>
      <c r="AR231" s="297"/>
      <c r="AS231" s="297"/>
      <c r="AT231" s="297"/>
      <c r="AU231" s="297"/>
      <c r="AV231" s="297"/>
      <c r="AW231" s="297"/>
      <c r="AX231" s="297"/>
      <c r="AY231" s="297"/>
      <c r="AZ231" s="297"/>
      <c r="BA231" s="297"/>
      <c r="BB231" s="297"/>
      <c r="BC231" s="297"/>
      <c r="BD231" s="297"/>
      <c r="BE231" s="297"/>
      <c r="BF231" s="297"/>
      <c r="BG231" s="297"/>
      <c r="BH231" s="297"/>
      <c r="BI231" s="297"/>
      <c r="BJ231" s="297"/>
      <c r="BK231" s="297"/>
      <c r="BL231" s="297"/>
      <c r="BM231" s="297"/>
      <c r="BN231" s="297"/>
      <c r="BO231" s="297"/>
      <c r="BP231" s="297"/>
      <c r="BQ231" s="196"/>
    </row>
    <row r="232" spans="2:69" s="195" customFormat="1" ht="15" customHeight="1" thickBot="1">
      <c r="B232" s="197" t="str">
        <f>IF(C227="","","実施")</f>
        <v/>
      </c>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c r="AA232" s="198"/>
      <c r="AB232" s="198"/>
      <c r="AC232" s="198"/>
      <c r="AD232" s="198"/>
      <c r="AE232" s="198"/>
      <c r="AF232" s="198"/>
      <c r="AG232" s="198"/>
      <c r="AH232" s="197" t="str">
        <f>IF(C227="","",COUNTIF(C232:AG232,"●"))</f>
        <v/>
      </c>
      <c r="AI232" s="198" t="str">
        <f>IF(C227="","",31-COUNTIF(C229:AG229,"")-COUNTIF(C229:AG229,"休")-COUNTIF(C232:AH232,"/"))</f>
        <v/>
      </c>
      <c r="AJ232" s="199" t="str">
        <f>IF(C227="","",IFERROR(AH232/AI232,""))</f>
        <v/>
      </c>
      <c r="AK232" s="298" t="str" cm="1">
        <f t="array" ref="AK232">_xlfn.IFS(OR(C227="",AI232=0),"",
      COUNTIFS(C229:AG229,"日",C232:AG232,"")+COUNTIFS(C229:AG229,"日",C232:AG232,"●")+COUNTIFS(C229:AG229,"土",C232:AG232,"")+COUNTIFS(C229:AG229,"土",C232:AG232,"●")&lt;=COUNTIF(C232:AG232,"●"),"○",
        AH232/AI232&gt;=2/7,"○",
         TRUE,"NG")</f>
        <v/>
      </c>
      <c r="AM232" s="197" t="str">
        <f>IF(C227="","",AM225+AH232)</f>
        <v/>
      </c>
      <c r="AN232" s="198" t="str">
        <f>IF(C227="","",AN225+AI232)</f>
        <v/>
      </c>
      <c r="AO232" s="199" t="str">
        <f>IFERROR(AM232/AN232,"")</f>
        <v/>
      </c>
      <c r="AP232" s="302" t="str">
        <f>IF(C227="","",IF(C234="",IF(AM232/AN232&gt;=2/7,"OK","NG"),"-"))</f>
        <v/>
      </c>
      <c r="AQ232" s="222"/>
      <c r="AR232" s="222"/>
      <c r="AS232" s="222"/>
      <c r="AT232" s="222"/>
      <c r="AU232" s="222"/>
      <c r="AV232" s="222"/>
      <c r="AW232" s="222"/>
      <c r="AX232" s="222"/>
      <c r="AY232" s="222"/>
      <c r="AZ232" s="222"/>
      <c r="BA232" s="222"/>
      <c r="BB232" s="222"/>
      <c r="BC232" s="222"/>
      <c r="BD232" s="222"/>
      <c r="BE232" s="222"/>
      <c r="BF232" s="222"/>
      <c r="BG232" s="222"/>
      <c r="BH232" s="222"/>
      <c r="BI232" s="222"/>
      <c r="BJ232" s="222"/>
      <c r="BK232" s="222"/>
      <c r="BL232" s="222"/>
      <c r="BM232" s="222"/>
      <c r="BN232" s="222"/>
      <c r="BO232" s="222"/>
      <c r="BP232" s="222"/>
      <c r="BQ232" s="188"/>
    </row>
    <row r="233" spans="2:69" ht="18" customHeight="1" thickBot="1">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200"/>
    </row>
    <row r="234" spans="2:69" ht="16.899999999999999" customHeight="1">
      <c r="B234" s="183" t="str">
        <f>IF(C234="","","月")</f>
        <v/>
      </c>
      <c r="C234" s="689" t="str">
        <f>IFERROR(IF(EOMONTH(C227,0)+1&gt;$L$5,"",EOMONTH(C227,0)+1),"")</f>
        <v/>
      </c>
      <c r="D234" s="690"/>
      <c r="E234" s="690"/>
      <c r="F234" s="690"/>
      <c r="G234" s="690"/>
      <c r="H234" s="690"/>
      <c r="I234" s="690"/>
      <c r="J234" s="690"/>
      <c r="K234" s="690"/>
      <c r="L234" s="690"/>
      <c r="M234" s="690"/>
      <c r="N234" s="690"/>
      <c r="O234" s="690"/>
      <c r="P234" s="690"/>
      <c r="Q234" s="690"/>
      <c r="R234" s="690"/>
      <c r="S234" s="690"/>
      <c r="T234" s="690"/>
      <c r="U234" s="690"/>
      <c r="V234" s="690"/>
      <c r="W234" s="690"/>
      <c r="X234" s="690"/>
      <c r="Y234" s="690"/>
      <c r="Z234" s="690"/>
      <c r="AA234" s="690"/>
      <c r="AB234" s="690"/>
      <c r="AC234" s="690"/>
      <c r="AD234" s="690"/>
      <c r="AE234" s="690"/>
      <c r="AF234" s="690"/>
      <c r="AG234" s="690"/>
      <c r="AH234" s="691" t="str">
        <f>IF(C234="","","月単位")</f>
        <v/>
      </c>
      <c r="AI234" s="692"/>
      <c r="AJ234" s="692"/>
      <c r="AK234" s="693"/>
      <c r="AL234" s="694"/>
      <c r="AM234" s="706" t="str">
        <f>IF(C234="","","累計")</f>
        <v/>
      </c>
      <c r="AN234" s="707"/>
      <c r="AO234" s="707"/>
      <c r="AP234" s="708"/>
      <c r="AQ234" s="293"/>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3"/>
      <c r="BM234" s="293"/>
      <c r="BN234" s="293"/>
      <c r="BO234" s="293"/>
      <c r="BP234" s="293"/>
    </row>
    <row r="235" spans="2:69" ht="15" customHeight="1">
      <c r="B235" s="184" t="str">
        <f>IF(C234="","","日")</f>
        <v/>
      </c>
      <c r="C235" s="185" t="str" cm="1">
        <f t="array" ref="C235">_xlfn.IFS($C234="","",
  $C234+COLUMN(C235)-COLUMN($B235)-1&gt;$L$5,"",
   $C234+COLUMN(C235)-COLUMN($B235)-1&gt;=EOMONTH($C234,0)+1,"",
    TRUE,$C234+COLUMN(C235)-COLUMN($B235)-1)</f>
        <v/>
      </c>
      <c r="D235" s="185" t="str" cm="1">
        <f t="array" ref="D235">_xlfn.IFS($C234="","",
  $C234+COLUMN(D235)-COLUMN($B235)-1&gt;$L$5,"",
   $C234+COLUMN(D235)-COLUMN($B235)-1&gt;=EOMONTH($C234,0)+1,"",
    TRUE,$C234+COLUMN(D235)-COLUMN($B235)-1)</f>
        <v/>
      </c>
      <c r="E235" s="185" t="str" cm="1">
        <f t="array" ref="E235">_xlfn.IFS($C234="","",
  $C234+COLUMN(E235)-COLUMN($B235)-1&gt;$L$5,"",
   $C234+COLUMN(E235)-COLUMN($B235)-1&gt;=EOMONTH($C234,0)+1,"",
    TRUE,$C234+COLUMN(E235)-COLUMN($B235)-1)</f>
        <v/>
      </c>
      <c r="F235" s="185" t="str" cm="1">
        <f t="array" ref="F235">_xlfn.IFS($C234="","",
  $C234+COLUMN(F235)-COLUMN($B235)-1&gt;$L$5,"",
   $C234+COLUMN(F235)-COLUMN($B235)-1&gt;=EOMONTH($C234,0)+1,"",
    TRUE,$C234+COLUMN(F235)-COLUMN($B235)-1)</f>
        <v/>
      </c>
      <c r="G235" s="185" t="str" cm="1">
        <f t="array" ref="G235">_xlfn.IFS($C234="","",
  $C234+COLUMN(G235)-COLUMN($B235)-1&gt;$L$5,"",
   $C234+COLUMN(G235)-COLUMN($B235)-1&gt;=EOMONTH($C234,0)+1,"",
    TRUE,$C234+COLUMN(G235)-COLUMN($B235)-1)</f>
        <v/>
      </c>
      <c r="H235" s="185" t="str" cm="1">
        <f t="array" ref="H235">_xlfn.IFS($C234="","",
  $C234+COLUMN(H235)-COLUMN($B235)-1&gt;$L$5,"",
   $C234+COLUMN(H235)-COLUMN($B235)-1&gt;=EOMONTH($C234,0)+1,"",
    TRUE,$C234+COLUMN(H235)-COLUMN($B235)-1)</f>
        <v/>
      </c>
      <c r="I235" s="185" t="str" cm="1">
        <f t="array" ref="I235">_xlfn.IFS($C234="","",
  $C234+COLUMN(I235)-COLUMN($B235)-1&gt;$L$5,"",
   $C234+COLUMN(I235)-COLUMN($B235)-1&gt;=EOMONTH($C234,0)+1,"",
    TRUE,$C234+COLUMN(I235)-COLUMN($B235)-1)</f>
        <v/>
      </c>
      <c r="J235" s="185" t="str" cm="1">
        <f t="array" ref="J235">_xlfn.IFS($C234="","",
  $C234+COLUMN(J235)-COLUMN($B235)-1&gt;$L$5,"",
   $C234+COLUMN(J235)-COLUMN($B235)-1&gt;=EOMONTH($C234,0)+1,"",
    TRUE,$C234+COLUMN(J235)-COLUMN($B235)-1)</f>
        <v/>
      </c>
      <c r="K235" s="185" t="str" cm="1">
        <f t="array" ref="K235">_xlfn.IFS($C234="","",
  $C234+COLUMN(K235)-COLUMN($B235)-1&gt;$L$5,"",
   $C234+COLUMN(K235)-COLUMN($B235)-1&gt;=EOMONTH($C234,0)+1,"",
    TRUE,$C234+COLUMN(K235)-COLUMN($B235)-1)</f>
        <v/>
      </c>
      <c r="L235" s="185" t="str" cm="1">
        <f t="array" ref="L235">_xlfn.IFS($C234="","",
  $C234+COLUMN(L235)-COLUMN($B235)-1&gt;$L$5,"",
   $C234+COLUMN(L235)-COLUMN($B235)-1&gt;=EOMONTH($C234,0)+1,"",
    TRUE,$C234+COLUMN(L235)-COLUMN($B235)-1)</f>
        <v/>
      </c>
      <c r="M235" s="185" t="str" cm="1">
        <f t="array" ref="M235">_xlfn.IFS($C234="","",
  $C234+COLUMN(M235)-COLUMN($B235)-1&gt;$L$5,"",
   $C234+COLUMN(M235)-COLUMN($B235)-1&gt;=EOMONTH($C234,0)+1,"",
    TRUE,$C234+COLUMN(M235)-COLUMN($B235)-1)</f>
        <v/>
      </c>
      <c r="N235" s="185" t="str" cm="1">
        <f t="array" ref="N235">_xlfn.IFS($C234="","",
  $C234+COLUMN(N235)-COLUMN($B235)-1&gt;$L$5,"",
   $C234+COLUMN(N235)-COLUMN($B235)-1&gt;=EOMONTH($C234,0)+1,"",
    TRUE,$C234+COLUMN(N235)-COLUMN($B235)-1)</f>
        <v/>
      </c>
      <c r="O235" s="185" t="str" cm="1">
        <f t="array" ref="O235">_xlfn.IFS($C234="","",
  $C234+COLUMN(O235)-COLUMN($B235)-1&gt;$L$5,"",
   $C234+COLUMN(O235)-COLUMN($B235)-1&gt;=EOMONTH($C234,0)+1,"",
    TRUE,$C234+COLUMN(O235)-COLUMN($B235)-1)</f>
        <v/>
      </c>
      <c r="P235" s="185" t="str" cm="1">
        <f t="array" ref="P235">_xlfn.IFS($C234="","",
  $C234+COLUMN(P235)-COLUMN($B235)-1&gt;$L$5,"",
   $C234+COLUMN(P235)-COLUMN($B235)-1&gt;=EOMONTH($C234,0)+1,"",
    TRUE,$C234+COLUMN(P235)-COLUMN($B235)-1)</f>
        <v/>
      </c>
      <c r="Q235" s="185" t="str" cm="1">
        <f t="array" ref="Q235">_xlfn.IFS($C234="","",
  $C234+COLUMN(Q235)-COLUMN($B235)-1&gt;$L$5,"",
   $C234+COLUMN(Q235)-COLUMN($B235)-1&gt;=EOMONTH($C234,0)+1,"",
    TRUE,$C234+COLUMN(Q235)-COLUMN($B235)-1)</f>
        <v/>
      </c>
      <c r="R235" s="185" t="str" cm="1">
        <f t="array" ref="R235">_xlfn.IFS($C234="","",
  $C234+COLUMN(R235)-COLUMN($B235)-1&gt;$L$5,"",
   $C234+COLUMN(R235)-COLUMN($B235)-1&gt;=EOMONTH($C234,0)+1,"",
    TRUE,$C234+COLUMN(R235)-COLUMN($B235)-1)</f>
        <v/>
      </c>
      <c r="S235" s="185" t="str" cm="1">
        <f t="array" ref="S235">_xlfn.IFS($C234="","",
  $C234+COLUMN(S235)-COLUMN($B235)-1&gt;$L$5,"",
   $C234+COLUMN(S235)-COLUMN($B235)-1&gt;=EOMONTH($C234,0)+1,"",
    TRUE,$C234+COLUMN(S235)-COLUMN($B235)-1)</f>
        <v/>
      </c>
      <c r="T235" s="185" t="str" cm="1">
        <f t="array" ref="T235">_xlfn.IFS($C234="","",
  $C234+COLUMN(T235)-COLUMN($B235)-1&gt;$L$5,"",
   $C234+COLUMN(T235)-COLUMN($B235)-1&gt;=EOMONTH($C234,0)+1,"",
    TRUE,$C234+COLUMN(T235)-COLUMN($B235)-1)</f>
        <v/>
      </c>
      <c r="U235" s="185" t="str" cm="1">
        <f t="array" ref="U235">_xlfn.IFS($C234="","",
  $C234+COLUMN(U235)-COLUMN($B235)-1&gt;$L$5,"",
   $C234+COLUMN(U235)-COLUMN($B235)-1&gt;=EOMONTH($C234,0)+1,"",
    TRUE,$C234+COLUMN(U235)-COLUMN($B235)-1)</f>
        <v/>
      </c>
      <c r="V235" s="185" t="str" cm="1">
        <f t="array" ref="V235">_xlfn.IFS($C234="","",
  $C234+COLUMN(V235)-COLUMN($B235)-1&gt;$L$5,"",
   $C234+COLUMN(V235)-COLUMN($B235)-1&gt;=EOMONTH($C234,0)+1,"",
    TRUE,$C234+COLUMN(V235)-COLUMN($B235)-1)</f>
        <v/>
      </c>
      <c r="W235" s="185" t="str" cm="1">
        <f t="array" ref="W235">_xlfn.IFS($C234="","",
  $C234+COLUMN(W235)-COLUMN($B235)-1&gt;$L$5,"",
   $C234+COLUMN(W235)-COLUMN($B235)-1&gt;=EOMONTH($C234,0)+1,"",
    TRUE,$C234+COLUMN(W235)-COLUMN($B235)-1)</f>
        <v/>
      </c>
      <c r="X235" s="185" t="str" cm="1">
        <f t="array" ref="X235">_xlfn.IFS($C234="","",
  $C234+COLUMN(X235)-COLUMN($B235)-1&gt;$L$5,"",
   $C234+COLUMN(X235)-COLUMN($B235)-1&gt;=EOMONTH($C234,0)+1,"",
    TRUE,$C234+COLUMN(X235)-COLUMN($B235)-1)</f>
        <v/>
      </c>
      <c r="Y235" s="185" t="str" cm="1">
        <f t="array" ref="Y235">_xlfn.IFS($C234="","",
  $C234+COLUMN(Y235)-COLUMN($B235)-1&gt;$L$5,"",
   $C234+COLUMN(Y235)-COLUMN($B235)-1&gt;=EOMONTH($C234,0)+1,"",
    TRUE,$C234+COLUMN(Y235)-COLUMN($B235)-1)</f>
        <v/>
      </c>
      <c r="Z235" s="185" t="str" cm="1">
        <f t="array" ref="Z235">_xlfn.IFS($C234="","",
  $C234+COLUMN(Z235)-COLUMN($B235)-1&gt;$L$5,"",
   $C234+COLUMN(Z235)-COLUMN($B235)-1&gt;=EOMONTH($C234,0)+1,"",
    TRUE,$C234+COLUMN(Z235)-COLUMN($B235)-1)</f>
        <v/>
      </c>
      <c r="AA235" s="185" t="str" cm="1">
        <f t="array" ref="AA235">_xlfn.IFS($C234="","",
  $C234+COLUMN(AA235)-COLUMN($B235)-1&gt;$L$5,"",
   $C234+COLUMN(AA235)-COLUMN($B235)-1&gt;=EOMONTH($C234,0)+1,"",
    TRUE,$C234+COLUMN(AA235)-COLUMN($B235)-1)</f>
        <v/>
      </c>
      <c r="AB235" s="185" t="str" cm="1">
        <f t="array" ref="AB235">_xlfn.IFS($C234="","",
  $C234+COLUMN(AB235)-COLUMN($B235)-1&gt;$L$5,"",
   $C234+COLUMN(AB235)-COLUMN($B235)-1&gt;=EOMONTH($C234,0)+1,"",
    TRUE,$C234+COLUMN(AB235)-COLUMN($B235)-1)</f>
        <v/>
      </c>
      <c r="AC235" s="185" t="str" cm="1">
        <f t="array" ref="AC235">_xlfn.IFS($C234="","",
  $C234+COLUMN(AC235)-COLUMN($B235)-1&gt;$L$5,"",
   $C234+COLUMN(AC235)-COLUMN($B235)-1&gt;=EOMONTH($C234,0)+1,"",
    TRUE,$C234+COLUMN(AC235)-COLUMN($B235)-1)</f>
        <v/>
      </c>
      <c r="AD235" s="185" t="str" cm="1">
        <f t="array" ref="AD235">_xlfn.IFS($C234="","",
  $C234+COLUMN(AD235)-COLUMN($B235)-1&gt;$L$5,"",
   $C234+COLUMN(AD235)-COLUMN($B235)-1&gt;=EOMONTH($C234,0)+1,"",
    TRUE,$C234+COLUMN(AD235)-COLUMN($B235)-1)</f>
        <v/>
      </c>
      <c r="AE235" s="185" t="str" cm="1">
        <f t="array" ref="AE235">_xlfn.IFS($C234="","",
  $C234+COLUMN(AE235)-COLUMN($B235)-1&gt;$L$5,"",
   $C234+COLUMN(AE235)-COLUMN($B235)-1&gt;=EOMONTH($C234,0)+1,"",
    TRUE,$C234+COLUMN(AE235)-COLUMN($B235)-1)</f>
        <v/>
      </c>
      <c r="AF235" s="185" t="str" cm="1">
        <f t="array" ref="AF235">_xlfn.IFS($C234="","",
  $C234+COLUMN(AF235)-COLUMN($B235)-1&gt;$L$5,"",
   $C234+COLUMN(AF235)-COLUMN($B235)-1&gt;=EOMONTH($C234,0)+1,"",
    TRUE,$C234+COLUMN(AF235)-COLUMN($B235)-1)</f>
        <v/>
      </c>
      <c r="AG235" s="186" t="str" cm="1">
        <f t="array" ref="AG235">_xlfn.IFS($C234="","",
  $C234+COLUMN(AG235)-COLUMN($B235)-1&gt;$L$5,"",
   $C234+COLUMN(AG235)-COLUMN($B235)-1&gt;=EOMONTH($C234,0)+1,"",
    TRUE,$C234+COLUMN(AG235)-COLUMN($B235)-1)</f>
        <v/>
      </c>
      <c r="AH235" s="709" t="str">
        <f>IF(C234="","","閉所日数計")</f>
        <v/>
      </c>
      <c r="AI235" s="710" t="str">
        <f>IF(C234="","","対象日数計")</f>
        <v/>
      </c>
      <c r="AJ235" s="710" t="str">
        <f>IF(C234="","","現場閉所率")</f>
        <v/>
      </c>
      <c r="AK235" s="711" t="str">
        <f>IF(C234="","","達成状況")</f>
        <v/>
      </c>
      <c r="AL235" s="695"/>
      <c r="AM235" s="696" t="str">
        <f>IF(C234="","","閉所日数計")</f>
        <v/>
      </c>
      <c r="AN235" s="699" t="str">
        <f>IF(C234="","","対象日数計")</f>
        <v/>
      </c>
      <c r="AO235" s="699" t="str">
        <f>IF(C234="","","現場閉所率")</f>
        <v/>
      </c>
      <c r="AP235" s="712" t="str" cm="1">
        <f t="array" ref="AP235">_xlfn.IFS(C234="","",C241="","達成状況",TRUE,"-")</f>
        <v/>
      </c>
      <c r="AQ235" s="300"/>
      <c r="AR235" s="300"/>
      <c r="AS235" s="300"/>
      <c r="AT235" s="300"/>
      <c r="AU235" s="300"/>
      <c r="AV235" s="300"/>
      <c r="AW235" s="300"/>
      <c r="AX235" s="300"/>
      <c r="AY235" s="300"/>
      <c r="AZ235" s="300"/>
      <c r="BA235" s="300"/>
      <c r="BB235" s="300"/>
      <c r="BC235" s="300"/>
      <c r="BD235" s="300"/>
      <c r="BE235" s="300"/>
      <c r="BF235" s="300"/>
      <c r="BG235" s="300"/>
      <c r="BH235" s="300"/>
      <c r="BI235" s="300"/>
      <c r="BJ235" s="300"/>
      <c r="BK235" s="300"/>
      <c r="BL235" s="300"/>
      <c r="BM235" s="300"/>
      <c r="BN235" s="300"/>
      <c r="BO235" s="300"/>
      <c r="BP235" s="300"/>
    </row>
    <row r="236" spans="2:69" ht="15" customHeight="1">
      <c r="B236" s="184" t="str">
        <f>IF(C234="","","曜日")</f>
        <v/>
      </c>
      <c r="C236" s="187" t="str" cm="1">
        <f t="array" ref="C236">_xlfn.IFS(C235="","",COUNTIF(休み,C235)&gt;0,"休",OR(WEEKDAY(C235)=1,WEEKDAY(C235)=7),TEXT(C235,"aaa"),COUNTIF(祝日,C235)&gt;0,"祝",TRUE,TEXT(C235,"aaa"))</f>
        <v/>
      </c>
      <c r="D236" s="187" t="str" cm="1">
        <f t="array" ref="D236">_xlfn.IFS(D235="","",COUNTIF(休み,D235)&gt;0,"休",OR(WEEKDAY(D235)=1,WEEKDAY(D235)=7),TEXT(D235,"aaa"),COUNTIF(祝日,D235)&gt;0,"祝",TRUE,TEXT(D235,"aaa"))</f>
        <v/>
      </c>
      <c r="E236" s="187" t="str" cm="1">
        <f t="array" ref="E236">_xlfn.IFS(E235="","",COUNTIF(休み,E235)&gt;0,"休",OR(WEEKDAY(E235)=1,WEEKDAY(E235)=7),TEXT(E235,"aaa"),COUNTIF(祝日,E235)&gt;0,"祝",TRUE,TEXT(E235,"aaa"))</f>
        <v/>
      </c>
      <c r="F236" s="187" t="str" cm="1">
        <f t="array" ref="F236">_xlfn.IFS(F235="","",COUNTIF(休み,F235)&gt;0,"休",OR(WEEKDAY(F235)=1,WEEKDAY(F235)=7),TEXT(F235,"aaa"),COUNTIF(祝日,F235)&gt;0,"祝",TRUE,TEXT(F235,"aaa"))</f>
        <v/>
      </c>
      <c r="G236" s="187" t="str" cm="1">
        <f t="array" ref="G236">_xlfn.IFS(G235="","",COUNTIF(休み,G235)&gt;0,"休",OR(WEEKDAY(G235)=1,WEEKDAY(G235)=7),TEXT(G235,"aaa"),COUNTIF(祝日,G235)&gt;0,"祝",TRUE,TEXT(G235,"aaa"))</f>
        <v/>
      </c>
      <c r="H236" s="187" t="str" cm="1">
        <f t="array" ref="H236">_xlfn.IFS(H235="","",COUNTIF(休み,H235)&gt;0,"休",OR(WEEKDAY(H235)=1,WEEKDAY(H235)=7),TEXT(H235,"aaa"),COUNTIF(祝日,H235)&gt;0,"祝",TRUE,TEXT(H235,"aaa"))</f>
        <v/>
      </c>
      <c r="I236" s="187" t="str" cm="1">
        <f t="array" ref="I236">_xlfn.IFS(I235="","",COUNTIF(休み,I235)&gt;0,"休",OR(WEEKDAY(I235)=1,WEEKDAY(I235)=7),TEXT(I235,"aaa"),COUNTIF(祝日,I235)&gt;0,"祝",TRUE,TEXT(I235,"aaa"))</f>
        <v/>
      </c>
      <c r="J236" s="187" t="str" cm="1">
        <f t="array" ref="J236">_xlfn.IFS(J235="","",COUNTIF(休み,J235)&gt;0,"休",OR(WEEKDAY(J235)=1,WEEKDAY(J235)=7),TEXT(J235,"aaa"),COUNTIF(祝日,J235)&gt;0,"祝",TRUE,TEXT(J235,"aaa"))</f>
        <v/>
      </c>
      <c r="K236" s="187" t="str" cm="1">
        <f t="array" ref="K236">_xlfn.IFS(K235="","",COUNTIF(休み,K235)&gt;0,"休",OR(WEEKDAY(K235)=1,WEEKDAY(K235)=7),TEXT(K235,"aaa"),COUNTIF(祝日,K235)&gt;0,"祝",TRUE,TEXT(K235,"aaa"))</f>
        <v/>
      </c>
      <c r="L236" s="187" t="str" cm="1">
        <f t="array" ref="L236">_xlfn.IFS(L235="","",COUNTIF(休み,L235)&gt;0,"休",OR(WEEKDAY(L235)=1,WEEKDAY(L235)=7),TEXT(L235,"aaa"),COUNTIF(祝日,L235)&gt;0,"祝",TRUE,TEXT(L235,"aaa"))</f>
        <v/>
      </c>
      <c r="M236" s="187" t="str" cm="1">
        <f t="array" ref="M236">_xlfn.IFS(M235="","",COUNTIF(休み,M235)&gt;0,"休",OR(WEEKDAY(M235)=1,WEEKDAY(M235)=7),TEXT(M235,"aaa"),COUNTIF(祝日,M235)&gt;0,"祝",TRUE,TEXT(M235,"aaa"))</f>
        <v/>
      </c>
      <c r="N236" s="187" t="str" cm="1">
        <f t="array" ref="N236">_xlfn.IFS(N235="","",COUNTIF(休み,N235)&gt;0,"休",OR(WEEKDAY(N235)=1,WEEKDAY(N235)=7),TEXT(N235,"aaa"),COUNTIF(祝日,N235)&gt;0,"祝",TRUE,TEXT(N235,"aaa"))</f>
        <v/>
      </c>
      <c r="O236" s="187" t="str" cm="1">
        <f t="array" ref="O236">_xlfn.IFS(O235="","",COUNTIF(休み,O235)&gt;0,"休",OR(WEEKDAY(O235)=1,WEEKDAY(O235)=7),TEXT(O235,"aaa"),COUNTIF(祝日,O235)&gt;0,"祝",TRUE,TEXT(O235,"aaa"))</f>
        <v/>
      </c>
      <c r="P236" s="187" t="str" cm="1">
        <f t="array" ref="P236">_xlfn.IFS(P235="","",COUNTIF(休み,P235)&gt;0,"休",OR(WEEKDAY(P235)=1,WEEKDAY(P235)=7),TEXT(P235,"aaa"),COUNTIF(祝日,P235)&gt;0,"祝",TRUE,TEXT(P235,"aaa"))</f>
        <v/>
      </c>
      <c r="Q236" s="187" t="str" cm="1">
        <f t="array" ref="Q236">_xlfn.IFS(Q235="","",COUNTIF(休み,Q235)&gt;0,"休",OR(WEEKDAY(Q235)=1,WEEKDAY(Q235)=7),TEXT(Q235,"aaa"),COUNTIF(祝日,Q235)&gt;0,"祝",TRUE,TEXT(Q235,"aaa"))</f>
        <v/>
      </c>
      <c r="R236" s="187" t="str" cm="1">
        <f t="array" ref="R236">_xlfn.IFS(R235="","",COUNTIF(休み,R235)&gt;0,"休",OR(WEEKDAY(R235)=1,WEEKDAY(R235)=7),TEXT(R235,"aaa"),COUNTIF(祝日,R235)&gt;0,"祝",TRUE,TEXT(R235,"aaa"))</f>
        <v/>
      </c>
      <c r="S236" s="187" t="str" cm="1">
        <f t="array" ref="S236">_xlfn.IFS(S235="","",COUNTIF(休み,S235)&gt;0,"休",OR(WEEKDAY(S235)=1,WEEKDAY(S235)=7),TEXT(S235,"aaa"),COUNTIF(祝日,S235)&gt;0,"祝",TRUE,TEXT(S235,"aaa"))</f>
        <v/>
      </c>
      <c r="T236" s="187" t="str" cm="1">
        <f t="array" ref="T236">_xlfn.IFS(T235="","",COUNTIF(休み,T235)&gt;0,"休",OR(WEEKDAY(T235)=1,WEEKDAY(T235)=7),TEXT(T235,"aaa"),COUNTIF(祝日,T235)&gt;0,"祝",TRUE,TEXT(T235,"aaa"))</f>
        <v/>
      </c>
      <c r="U236" s="187" t="str" cm="1">
        <f t="array" ref="U236">_xlfn.IFS(U235="","",COUNTIF(休み,U235)&gt;0,"休",OR(WEEKDAY(U235)=1,WEEKDAY(U235)=7),TEXT(U235,"aaa"),COUNTIF(祝日,U235)&gt;0,"祝",TRUE,TEXT(U235,"aaa"))</f>
        <v/>
      </c>
      <c r="V236" s="187" t="str" cm="1">
        <f t="array" ref="V236">_xlfn.IFS(V235="","",COUNTIF(休み,V235)&gt;0,"休",OR(WEEKDAY(V235)=1,WEEKDAY(V235)=7),TEXT(V235,"aaa"),COUNTIF(祝日,V235)&gt;0,"祝",TRUE,TEXT(V235,"aaa"))</f>
        <v/>
      </c>
      <c r="W236" s="187" t="str" cm="1">
        <f t="array" ref="W236">_xlfn.IFS(W235="","",COUNTIF(休み,W235)&gt;0,"休",OR(WEEKDAY(W235)=1,WEEKDAY(W235)=7),TEXT(W235,"aaa"),COUNTIF(祝日,W235)&gt;0,"祝",TRUE,TEXT(W235,"aaa"))</f>
        <v/>
      </c>
      <c r="X236" s="187" t="str" cm="1">
        <f t="array" ref="X236">_xlfn.IFS(X235="","",COUNTIF(休み,X235)&gt;0,"休",OR(WEEKDAY(X235)=1,WEEKDAY(X235)=7),TEXT(X235,"aaa"),COUNTIF(祝日,X235)&gt;0,"祝",TRUE,TEXT(X235,"aaa"))</f>
        <v/>
      </c>
      <c r="Y236" s="187" t="str" cm="1">
        <f t="array" ref="Y236">_xlfn.IFS(Y235="","",COUNTIF(休み,Y235)&gt;0,"休",OR(WEEKDAY(Y235)=1,WEEKDAY(Y235)=7),TEXT(Y235,"aaa"),COUNTIF(祝日,Y235)&gt;0,"祝",TRUE,TEXT(Y235,"aaa"))</f>
        <v/>
      </c>
      <c r="Z236" s="187" t="str" cm="1">
        <f t="array" ref="Z236">_xlfn.IFS(Z235="","",COUNTIF(休み,Z235)&gt;0,"休",OR(WEEKDAY(Z235)=1,WEEKDAY(Z235)=7),TEXT(Z235,"aaa"),COUNTIF(祝日,Z235)&gt;0,"祝",TRUE,TEXT(Z235,"aaa"))</f>
        <v/>
      </c>
      <c r="AA236" s="187" t="str" cm="1">
        <f t="array" ref="AA236">_xlfn.IFS(AA235="","",COUNTIF(休み,AA235)&gt;0,"休",OR(WEEKDAY(AA235)=1,WEEKDAY(AA235)=7),TEXT(AA235,"aaa"),COUNTIF(祝日,AA235)&gt;0,"祝",TRUE,TEXT(AA235,"aaa"))</f>
        <v/>
      </c>
      <c r="AB236" s="187" t="str" cm="1">
        <f t="array" ref="AB236">_xlfn.IFS(AB235="","",COUNTIF(休み,AB235)&gt;0,"休",OR(WEEKDAY(AB235)=1,WEEKDAY(AB235)=7),TEXT(AB235,"aaa"),COUNTIF(祝日,AB235)&gt;0,"祝",TRUE,TEXT(AB235,"aaa"))</f>
        <v/>
      </c>
      <c r="AC236" s="187" t="str" cm="1">
        <f t="array" ref="AC236">_xlfn.IFS(AC235="","",COUNTIF(休み,AC235)&gt;0,"休",OR(WEEKDAY(AC235)=1,WEEKDAY(AC235)=7),TEXT(AC235,"aaa"),COUNTIF(祝日,AC235)&gt;0,"祝",TRUE,TEXT(AC235,"aaa"))</f>
        <v/>
      </c>
      <c r="AD236" s="187" t="str" cm="1">
        <f t="array" ref="AD236">_xlfn.IFS(AD235="","",COUNTIF(休み,AD235)&gt;0,"休",OR(WEEKDAY(AD235)=1,WEEKDAY(AD235)=7),TEXT(AD235,"aaa"),COUNTIF(祝日,AD235)&gt;0,"祝",TRUE,TEXT(AD235,"aaa"))</f>
        <v/>
      </c>
      <c r="AE236" s="187" t="str" cm="1">
        <f t="array" ref="AE236">_xlfn.IFS(AE235="","",COUNTIF(休み,AE235)&gt;0,"休",OR(WEEKDAY(AE235)=1,WEEKDAY(AE235)=7),TEXT(AE235,"aaa"),COUNTIF(祝日,AE235)&gt;0,"祝",TRUE,TEXT(AE235,"aaa"))</f>
        <v/>
      </c>
      <c r="AF236" s="187" t="str" cm="1">
        <f t="array" ref="AF236">_xlfn.IFS(AF235="","",COUNTIF(休み,AF235)&gt;0,"休",OR(WEEKDAY(AF235)=1,WEEKDAY(AF235)=7),TEXT(AF235,"aaa"),COUNTIF(祝日,AF235)&gt;0,"祝",TRUE,TEXT(AF235,"aaa"))</f>
        <v/>
      </c>
      <c r="AG236" s="187" t="str" cm="1">
        <f t="array" ref="AG236">_xlfn.IFS(AG235="","",COUNTIF(休み,AG235)&gt;0,"休",OR(WEEKDAY(AG235)=1,WEEKDAY(AG235)=7),TEXT(AG235,"aaa"),COUNTIF(祝日,AG235)&gt;0,"祝",TRUE,TEXT(AG235,"aaa"))</f>
        <v/>
      </c>
      <c r="AH236" s="709"/>
      <c r="AI236" s="710"/>
      <c r="AJ236" s="710"/>
      <c r="AK236" s="711"/>
      <c r="AL236" s="695"/>
      <c r="AM236" s="697"/>
      <c r="AN236" s="700"/>
      <c r="AO236" s="700"/>
      <c r="AP236" s="713"/>
      <c r="AQ236" s="300"/>
      <c r="AR236" s="300"/>
      <c r="AS236" s="300"/>
      <c r="AT236" s="300"/>
      <c r="AU236" s="300"/>
      <c r="AV236" s="300"/>
      <c r="AW236" s="300"/>
      <c r="AX236" s="300"/>
      <c r="AY236" s="300"/>
      <c r="AZ236" s="300"/>
      <c r="BA236" s="300"/>
      <c r="BB236" s="300"/>
      <c r="BC236" s="300"/>
      <c r="BD236" s="300"/>
      <c r="BE236" s="300"/>
      <c r="BF236" s="300"/>
      <c r="BG236" s="300"/>
      <c r="BH236" s="300"/>
      <c r="BI236" s="300"/>
      <c r="BJ236" s="300"/>
      <c r="BK236" s="300"/>
      <c r="BL236" s="300"/>
      <c r="BM236" s="300"/>
      <c r="BN236" s="300"/>
      <c r="BO236" s="300"/>
      <c r="BP236" s="300"/>
      <c r="BQ236" s="188"/>
    </row>
    <row r="237" spans="2:69" s="192" customFormat="1" ht="60" customHeight="1">
      <c r="B237" s="271" t="str">
        <f>IF(C234="","","行事")</f>
        <v/>
      </c>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90"/>
      <c r="AH237" s="709"/>
      <c r="AI237" s="710"/>
      <c r="AJ237" s="710"/>
      <c r="AK237" s="711"/>
      <c r="AL237" s="695"/>
      <c r="AM237" s="698"/>
      <c r="AN237" s="701"/>
      <c r="AO237" s="701"/>
      <c r="AP237" s="714"/>
      <c r="AQ237" s="300"/>
      <c r="AR237" s="300"/>
      <c r="AS237" s="300"/>
      <c r="AT237" s="300"/>
      <c r="AU237" s="300"/>
      <c r="AV237" s="300"/>
      <c r="AW237" s="300"/>
      <c r="AX237" s="300"/>
      <c r="AY237" s="300"/>
      <c r="AZ237" s="300"/>
      <c r="BA237" s="300"/>
      <c r="BB237" s="300"/>
      <c r="BC237" s="300"/>
      <c r="BD237" s="300"/>
      <c r="BE237" s="300"/>
      <c r="BF237" s="300"/>
      <c r="BG237" s="300"/>
      <c r="BH237" s="300"/>
      <c r="BI237" s="300"/>
      <c r="BJ237" s="300"/>
      <c r="BK237" s="300"/>
      <c r="BL237" s="300"/>
      <c r="BM237" s="300"/>
      <c r="BN237" s="300"/>
      <c r="BO237" s="300"/>
      <c r="BP237" s="300"/>
      <c r="BQ237" s="191"/>
    </row>
    <row r="238" spans="2:69" s="195" customFormat="1" ht="15" customHeight="1">
      <c r="B238" s="184" t="str">
        <f>IF(C234="","","計画")</f>
        <v/>
      </c>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c r="AA238" s="193"/>
      <c r="AB238" s="193"/>
      <c r="AC238" s="193"/>
      <c r="AD238" s="193"/>
      <c r="AE238" s="193"/>
      <c r="AF238" s="193"/>
      <c r="AG238" s="193"/>
      <c r="AH238" s="184" t="str">
        <f>IF(C234="","",COUNTIF(C238:AG238,"○"))</f>
        <v/>
      </c>
      <c r="AI238" s="193" t="str">
        <f>IF(C234="","",31-COUNTIF(C236:AG236,"")-COUNTIF(C236:AG236,"休")-COUNTIF(C238:AH238,"/"))</f>
        <v/>
      </c>
      <c r="AJ238" s="194" t="str">
        <f>IF(C234="","",IFERROR(AH238/AI238,""))</f>
        <v/>
      </c>
      <c r="AK238" s="295" t="str" cm="1">
        <f t="array" ref="AK238">_xlfn.IFS(OR(C234="",AI238=0),"",
      COUNTIFS(C236:AG236,"日",C238:AG238,"")+COUNTIFS(C236:AG236,"日",C238:AG238,"○")+COUNTIFS(C236:AG236,"土",C238:AG238,"")+COUNTIFS(C236:AG236,"土",C238:AG238,"○")&lt;=COUNTIF(C238:AG238,"○"),"○",
        AH238/AI238&gt;=2/7,"○",
         TRUE,"NG")</f>
        <v/>
      </c>
      <c r="AM238" s="184" t="str">
        <f>IF(C234="","",AM231+AH238)</f>
        <v/>
      </c>
      <c r="AN238" s="193" t="str">
        <f>IF(C234="","",AN231+AI238)</f>
        <v/>
      </c>
      <c r="AO238" s="194" t="str">
        <f>IFERROR(AM238/AN238,"")</f>
        <v/>
      </c>
      <c r="AP238" s="301" t="str">
        <f>IF(C234="","",IF(C241="",IF(AM238/AN238&gt;=2/7,"OK","NG"),"-"))</f>
        <v/>
      </c>
      <c r="AQ238" s="297"/>
      <c r="AR238" s="297"/>
      <c r="AS238" s="297"/>
      <c r="AT238" s="297"/>
      <c r="AU238" s="297"/>
      <c r="AV238" s="297"/>
      <c r="AW238" s="297"/>
      <c r="AX238" s="297"/>
      <c r="AY238" s="297"/>
      <c r="AZ238" s="297"/>
      <c r="BA238" s="297"/>
      <c r="BB238" s="297"/>
      <c r="BC238" s="297"/>
      <c r="BD238" s="297"/>
      <c r="BE238" s="297"/>
      <c r="BF238" s="297"/>
      <c r="BG238" s="297"/>
      <c r="BH238" s="297"/>
      <c r="BI238" s="297"/>
      <c r="BJ238" s="297"/>
      <c r="BK238" s="297"/>
      <c r="BL238" s="297"/>
      <c r="BM238" s="297"/>
      <c r="BN238" s="297"/>
      <c r="BO238" s="297"/>
      <c r="BP238" s="297"/>
      <c r="BQ238" s="196"/>
    </row>
    <row r="239" spans="2:69" s="195" customFormat="1" ht="15" customHeight="1" thickBot="1">
      <c r="B239" s="197" t="str">
        <f>IF(C234="","","実施")</f>
        <v/>
      </c>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c r="Z239" s="198"/>
      <c r="AA239" s="198"/>
      <c r="AB239" s="198"/>
      <c r="AC239" s="198"/>
      <c r="AD239" s="198"/>
      <c r="AE239" s="198"/>
      <c r="AF239" s="198"/>
      <c r="AG239" s="198"/>
      <c r="AH239" s="197" t="str">
        <f>IF(C234="","",COUNTIF(C239:AG239,"●"))</f>
        <v/>
      </c>
      <c r="AI239" s="198" t="str">
        <f>IF(C234="","",31-COUNTIF(C236:AG236,"")-COUNTIF(C236:AG236,"休")-COUNTIF(C239:AH239,"/"))</f>
        <v/>
      </c>
      <c r="AJ239" s="199" t="str">
        <f>IF(C234="","",IFERROR(AH239/AI239,""))</f>
        <v/>
      </c>
      <c r="AK239" s="298" t="str" cm="1">
        <f t="array" ref="AK239">_xlfn.IFS(OR(C234="",AI239=0),"",
      COUNTIFS(C236:AG236,"日",C239:AG239,"")+COUNTIFS(C236:AG236,"日",C239:AG239,"●")+COUNTIFS(C236:AG236,"土",C239:AG239,"")+COUNTIFS(C236:AG236,"土",C239:AG239,"●")&lt;=COUNTIF(C239:AG239,"●"),"○",
        AH239/AI239&gt;=2/7,"○",
         TRUE,"NG")</f>
        <v/>
      </c>
      <c r="AM239" s="197" t="str">
        <f>IF(C234="","",AM232+AH239)</f>
        <v/>
      </c>
      <c r="AN239" s="198" t="str">
        <f>IF(C234="","",AN232+AI239)</f>
        <v/>
      </c>
      <c r="AO239" s="199" t="str">
        <f>IFERROR(AM239/AN239,"")</f>
        <v/>
      </c>
      <c r="AP239" s="302" t="str">
        <f>IF(C234="","",IF(C241="",IF(AM239/AN239&gt;=2/7,"OK","NG"),"-"))</f>
        <v/>
      </c>
      <c r="AQ239" s="222"/>
      <c r="AR239" s="222"/>
      <c r="AS239" s="222"/>
      <c r="AT239" s="222"/>
      <c r="AU239" s="222"/>
      <c r="AV239" s="222"/>
      <c r="AW239" s="222"/>
      <c r="AX239" s="222"/>
      <c r="AY239" s="222"/>
      <c r="AZ239" s="222"/>
      <c r="BA239" s="222"/>
      <c r="BB239" s="222"/>
      <c r="BC239" s="222"/>
      <c r="BD239" s="222"/>
      <c r="BE239" s="222"/>
      <c r="BF239" s="222"/>
      <c r="BG239" s="222"/>
      <c r="BH239" s="222"/>
      <c r="BI239" s="222"/>
      <c r="BJ239" s="222"/>
      <c r="BK239" s="222"/>
      <c r="BL239" s="222"/>
      <c r="BM239" s="222"/>
      <c r="BN239" s="222"/>
      <c r="BO239" s="222"/>
      <c r="BP239" s="222"/>
      <c r="BQ239" s="188"/>
    </row>
    <row r="240" spans="2:69" ht="18" customHeight="1" thickBot="1">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200"/>
    </row>
    <row r="241" spans="2:69" ht="16.899999999999999" customHeight="1">
      <c r="B241" s="183" t="str">
        <f>IF(C241="","","月")</f>
        <v/>
      </c>
      <c r="C241" s="689" t="str">
        <f>IFERROR(IF(EOMONTH(C234,0)+1&gt;$L$5,"",EOMONTH(C234,0)+1),"")</f>
        <v/>
      </c>
      <c r="D241" s="690"/>
      <c r="E241" s="690"/>
      <c r="F241" s="690"/>
      <c r="G241" s="690"/>
      <c r="H241" s="690"/>
      <c r="I241" s="690"/>
      <c r="J241" s="690"/>
      <c r="K241" s="690"/>
      <c r="L241" s="690"/>
      <c r="M241" s="690"/>
      <c r="N241" s="690"/>
      <c r="O241" s="690"/>
      <c r="P241" s="690"/>
      <c r="Q241" s="690"/>
      <c r="R241" s="690"/>
      <c r="S241" s="690"/>
      <c r="T241" s="690"/>
      <c r="U241" s="690"/>
      <c r="V241" s="690"/>
      <c r="W241" s="690"/>
      <c r="X241" s="690"/>
      <c r="Y241" s="690"/>
      <c r="Z241" s="690"/>
      <c r="AA241" s="690"/>
      <c r="AB241" s="690"/>
      <c r="AC241" s="690"/>
      <c r="AD241" s="690"/>
      <c r="AE241" s="690"/>
      <c r="AF241" s="690"/>
      <c r="AG241" s="690"/>
      <c r="AH241" s="691" t="str">
        <f>IF(C241="","","月単位")</f>
        <v/>
      </c>
      <c r="AI241" s="692"/>
      <c r="AJ241" s="692"/>
      <c r="AK241" s="693"/>
      <c r="AL241" s="694"/>
      <c r="AM241" s="706" t="str">
        <f>IF(C241="","","累計")</f>
        <v/>
      </c>
      <c r="AN241" s="707"/>
      <c r="AO241" s="707"/>
      <c r="AP241" s="708"/>
      <c r="AQ241" s="293"/>
      <c r="AR241" s="293"/>
      <c r="AS241" s="293"/>
      <c r="AT241" s="293"/>
      <c r="AU241" s="293"/>
      <c r="AV241" s="293"/>
      <c r="AW241" s="293"/>
      <c r="AX241" s="293"/>
      <c r="AY241" s="293"/>
      <c r="AZ241" s="293"/>
      <c r="BA241" s="293"/>
      <c r="BB241" s="293"/>
      <c r="BC241" s="293"/>
      <c r="BD241" s="293"/>
      <c r="BE241" s="293"/>
      <c r="BF241" s="293"/>
      <c r="BG241" s="293"/>
      <c r="BH241" s="293"/>
      <c r="BI241" s="293"/>
      <c r="BJ241" s="293"/>
      <c r="BK241" s="293"/>
      <c r="BL241" s="293"/>
      <c r="BM241" s="293"/>
      <c r="BN241" s="293"/>
      <c r="BO241" s="293"/>
      <c r="BP241" s="293"/>
    </row>
    <row r="242" spans="2:69" ht="15" customHeight="1">
      <c r="B242" s="184" t="str">
        <f>IF(C241="","","日")</f>
        <v/>
      </c>
      <c r="C242" s="185" t="str" cm="1">
        <f t="array" ref="C242">_xlfn.IFS($C241="","",
  $C241+COLUMN(C242)-COLUMN($B242)-1&gt;$L$5,"",
   $C241+COLUMN(C242)-COLUMN($B242)-1&gt;=EOMONTH($C241,0)+1,"",
    TRUE,$C241+COLUMN(C242)-COLUMN($B242)-1)</f>
        <v/>
      </c>
      <c r="D242" s="185" t="str" cm="1">
        <f t="array" ref="D242">_xlfn.IFS($C241="","",
  $C241+COLUMN(D242)-COLUMN($B242)-1&gt;$L$5,"",
   $C241+COLUMN(D242)-COLUMN($B242)-1&gt;=EOMONTH($C241,0)+1,"",
    TRUE,$C241+COLUMN(D242)-COLUMN($B242)-1)</f>
        <v/>
      </c>
      <c r="E242" s="185" t="str" cm="1">
        <f t="array" ref="E242">_xlfn.IFS($C241="","",
  $C241+COLUMN(E242)-COLUMN($B242)-1&gt;$L$5,"",
   $C241+COLUMN(E242)-COLUMN($B242)-1&gt;=EOMONTH($C241,0)+1,"",
    TRUE,$C241+COLUMN(E242)-COLUMN($B242)-1)</f>
        <v/>
      </c>
      <c r="F242" s="185" t="str" cm="1">
        <f t="array" ref="F242">_xlfn.IFS($C241="","",
  $C241+COLUMN(F242)-COLUMN($B242)-1&gt;$L$5,"",
   $C241+COLUMN(F242)-COLUMN($B242)-1&gt;=EOMONTH($C241,0)+1,"",
    TRUE,$C241+COLUMN(F242)-COLUMN($B242)-1)</f>
        <v/>
      </c>
      <c r="G242" s="185" t="str" cm="1">
        <f t="array" ref="G242">_xlfn.IFS($C241="","",
  $C241+COLUMN(G242)-COLUMN($B242)-1&gt;$L$5,"",
   $C241+COLUMN(G242)-COLUMN($B242)-1&gt;=EOMONTH($C241,0)+1,"",
    TRUE,$C241+COLUMN(G242)-COLUMN($B242)-1)</f>
        <v/>
      </c>
      <c r="H242" s="185" t="str" cm="1">
        <f t="array" ref="H242">_xlfn.IFS($C241="","",
  $C241+COLUMN(H242)-COLUMN($B242)-1&gt;$L$5,"",
   $C241+COLUMN(H242)-COLUMN($B242)-1&gt;=EOMONTH($C241,0)+1,"",
    TRUE,$C241+COLUMN(H242)-COLUMN($B242)-1)</f>
        <v/>
      </c>
      <c r="I242" s="185" t="str" cm="1">
        <f t="array" ref="I242">_xlfn.IFS($C241="","",
  $C241+COLUMN(I242)-COLUMN($B242)-1&gt;$L$5,"",
   $C241+COLUMN(I242)-COLUMN($B242)-1&gt;=EOMONTH($C241,0)+1,"",
    TRUE,$C241+COLUMN(I242)-COLUMN($B242)-1)</f>
        <v/>
      </c>
      <c r="J242" s="185" t="str" cm="1">
        <f t="array" ref="J242">_xlfn.IFS($C241="","",
  $C241+COLUMN(J242)-COLUMN($B242)-1&gt;$L$5,"",
   $C241+COLUMN(J242)-COLUMN($B242)-1&gt;=EOMONTH($C241,0)+1,"",
    TRUE,$C241+COLUMN(J242)-COLUMN($B242)-1)</f>
        <v/>
      </c>
      <c r="K242" s="185" t="str" cm="1">
        <f t="array" ref="K242">_xlfn.IFS($C241="","",
  $C241+COLUMN(K242)-COLUMN($B242)-1&gt;$L$5,"",
   $C241+COLUMN(K242)-COLUMN($B242)-1&gt;=EOMONTH($C241,0)+1,"",
    TRUE,$C241+COLUMN(K242)-COLUMN($B242)-1)</f>
        <v/>
      </c>
      <c r="L242" s="185" t="str" cm="1">
        <f t="array" ref="L242">_xlfn.IFS($C241="","",
  $C241+COLUMN(L242)-COLUMN($B242)-1&gt;$L$5,"",
   $C241+COLUMN(L242)-COLUMN($B242)-1&gt;=EOMONTH($C241,0)+1,"",
    TRUE,$C241+COLUMN(L242)-COLUMN($B242)-1)</f>
        <v/>
      </c>
      <c r="M242" s="185" t="str" cm="1">
        <f t="array" ref="M242">_xlfn.IFS($C241="","",
  $C241+COLUMN(M242)-COLUMN($B242)-1&gt;$L$5,"",
   $C241+COLUMN(M242)-COLUMN($B242)-1&gt;=EOMONTH($C241,0)+1,"",
    TRUE,$C241+COLUMN(M242)-COLUMN($B242)-1)</f>
        <v/>
      </c>
      <c r="N242" s="185" t="str" cm="1">
        <f t="array" ref="N242">_xlfn.IFS($C241="","",
  $C241+COLUMN(N242)-COLUMN($B242)-1&gt;$L$5,"",
   $C241+COLUMN(N242)-COLUMN($B242)-1&gt;=EOMONTH($C241,0)+1,"",
    TRUE,$C241+COLUMN(N242)-COLUMN($B242)-1)</f>
        <v/>
      </c>
      <c r="O242" s="185" t="str" cm="1">
        <f t="array" ref="O242">_xlfn.IFS($C241="","",
  $C241+COLUMN(O242)-COLUMN($B242)-1&gt;$L$5,"",
   $C241+COLUMN(O242)-COLUMN($B242)-1&gt;=EOMONTH($C241,0)+1,"",
    TRUE,$C241+COLUMN(O242)-COLUMN($B242)-1)</f>
        <v/>
      </c>
      <c r="P242" s="185" t="str" cm="1">
        <f t="array" ref="P242">_xlfn.IFS($C241="","",
  $C241+COLUMN(P242)-COLUMN($B242)-1&gt;$L$5,"",
   $C241+COLUMN(P242)-COLUMN($B242)-1&gt;=EOMONTH($C241,0)+1,"",
    TRUE,$C241+COLUMN(P242)-COLUMN($B242)-1)</f>
        <v/>
      </c>
      <c r="Q242" s="185" t="str" cm="1">
        <f t="array" ref="Q242">_xlfn.IFS($C241="","",
  $C241+COLUMN(Q242)-COLUMN($B242)-1&gt;$L$5,"",
   $C241+COLUMN(Q242)-COLUMN($B242)-1&gt;=EOMONTH($C241,0)+1,"",
    TRUE,$C241+COLUMN(Q242)-COLUMN($B242)-1)</f>
        <v/>
      </c>
      <c r="R242" s="185" t="str" cm="1">
        <f t="array" ref="R242">_xlfn.IFS($C241="","",
  $C241+COLUMN(R242)-COLUMN($B242)-1&gt;$L$5,"",
   $C241+COLUMN(R242)-COLUMN($B242)-1&gt;=EOMONTH($C241,0)+1,"",
    TRUE,$C241+COLUMN(R242)-COLUMN($B242)-1)</f>
        <v/>
      </c>
      <c r="S242" s="185" t="str" cm="1">
        <f t="array" ref="S242">_xlfn.IFS($C241="","",
  $C241+COLUMN(S242)-COLUMN($B242)-1&gt;$L$5,"",
   $C241+COLUMN(S242)-COLUMN($B242)-1&gt;=EOMONTH($C241,0)+1,"",
    TRUE,$C241+COLUMN(S242)-COLUMN($B242)-1)</f>
        <v/>
      </c>
      <c r="T242" s="185" t="str" cm="1">
        <f t="array" ref="T242">_xlfn.IFS($C241="","",
  $C241+COLUMN(T242)-COLUMN($B242)-1&gt;$L$5,"",
   $C241+COLUMN(T242)-COLUMN($B242)-1&gt;=EOMONTH($C241,0)+1,"",
    TRUE,$C241+COLUMN(T242)-COLUMN($B242)-1)</f>
        <v/>
      </c>
      <c r="U242" s="185" t="str" cm="1">
        <f t="array" ref="U242">_xlfn.IFS($C241="","",
  $C241+COLUMN(U242)-COLUMN($B242)-1&gt;$L$5,"",
   $C241+COLUMN(U242)-COLUMN($B242)-1&gt;=EOMONTH($C241,0)+1,"",
    TRUE,$C241+COLUMN(U242)-COLUMN($B242)-1)</f>
        <v/>
      </c>
      <c r="V242" s="185" t="str" cm="1">
        <f t="array" ref="V242">_xlfn.IFS($C241="","",
  $C241+COLUMN(V242)-COLUMN($B242)-1&gt;$L$5,"",
   $C241+COLUMN(V242)-COLUMN($B242)-1&gt;=EOMONTH($C241,0)+1,"",
    TRUE,$C241+COLUMN(V242)-COLUMN($B242)-1)</f>
        <v/>
      </c>
      <c r="W242" s="185" t="str" cm="1">
        <f t="array" ref="W242">_xlfn.IFS($C241="","",
  $C241+COLUMN(W242)-COLUMN($B242)-1&gt;$L$5,"",
   $C241+COLUMN(W242)-COLUMN($B242)-1&gt;=EOMONTH($C241,0)+1,"",
    TRUE,$C241+COLUMN(W242)-COLUMN($B242)-1)</f>
        <v/>
      </c>
      <c r="X242" s="185" t="str" cm="1">
        <f t="array" ref="X242">_xlfn.IFS($C241="","",
  $C241+COLUMN(X242)-COLUMN($B242)-1&gt;$L$5,"",
   $C241+COLUMN(X242)-COLUMN($B242)-1&gt;=EOMONTH($C241,0)+1,"",
    TRUE,$C241+COLUMN(X242)-COLUMN($B242)-1)</f>
        <v/>
      </c>
      <c r="Y242" s="185" t="str" cm="1">
        <f t="array" ref="Y242">_xlfn.IFS($C241="","",
  $C241+COLUMN(Y242)-COLUMN($B242)-1&gt;$L$5,"",
   $C241+COLUMN(Y242)-COLUMN($B242)-1&gt;=EOMONTH($C241,0)+1,"",
    TRUE,$C241+COLUMN(Y242)-COLUMN($B242)-1)</f>
        <v/>
      </c>
      <c r="Z242" s="185" t="str" cm="1">
        <f t="array" ref="Z242">_xlfn.IFS($C241="","",
  $C241+COLUMN(Z242)-COLUMN($B242)-1&gt;$L$5,"",
   $C241+COLUMN(Z242)-COLUMN($B242)-1&gt;=EOMONTH($C241,0)+1,"",
    TRUE,$C241+COLUMN(Z242)-COLUMN($B242)-1)</f>
        <v/>
      </c>
      <c r="AA242" s="185" t="str" cm="1">
        <f t="array" ref="AA242">_xlfn.IFS($C241="","",
  $C241+COLUMN(AA242)-COLUMN($B242)-1&gt;$L$5,"",
   $C241+COLUMN(AA242)-COLUMN($B242)-1&gt;=EOMONTH($C241,0)+1,"",
    TRUE,$C241+COLUMN(AA242)-COLUMN($B242)-1)</f>
        <v/>
      </c>
      <c r="AB242" s="185" t="str" cm="1">
        <f t="array" ref="AB242">_xlfn.IFS($C241="","",
  $C241+COLUMN(AB242)-COLUMN($B242)-1&gt;$L$5,"",
   $C241+COLUMN(AB242)-COLUMN($B242)-1&gt;=EOMONTH($C241,0)+1,"",
    TRUE,$C241+COLUMN(AB242)-COLUMN($B242)-1)</f>
        <v/>
      </c>
      <c r="AC242" s="185" t="str" cm="1">
        <f t="array" ref="AC242">_xlfn.IFS($C241="","",
  $C241+COLUMN(AC242)-COLUMN($B242)-1&gt;$L$5,"",
   $C241+COLUMN(AC242)-COLUMN($B242)-1&gt;=EOMONTH($C241,0)+1,"",
    TRUE,$C241+COLUMN(AC242)-COLUMN($B242)-1)</f>
        <v/>
      </c>
      <c r="AD242" s="185" t="str" cm="1">
        <f t="array" ref="AD242">_xlfn.IFS($C241="","",
  $C241+COLUMN(AD242)-COLUMN($B242)-1&gt;$L$5,"",
   $C241+COLUMN(AD242)-COLUMN($B242)-1&gt;=EOMONTH($C241,0)+1,"",
    TRUE,$C241+COLUMN(AD242)-COLUMN($B242)-1)</f>
        <v/>
      </c>
      <c r="AE242" s="185" t="str" cm="1">
        <f t="array" ref="AE242">_xlfn.IFS($C241="","",
  $C241+COLUMN(AE242)-COLUMN($B242)-1&gt;$L$5,"",
   $C241+COLUMN(AE242)-COLUMN($B242)-1&gt;=EOMONTH($C241,0)+1,"",
    TRUE,$C241+COLUMN(AE242)-COLUMN($B242)-1)</f>
        <v/>
      </c>
      <c r="AF242" s="185" t="str" cm="1">
        <f t="array" ref="AF242">_xlfn.IFS($C241="","",
  $C241+COLUMN(AF242)-COLUMN($B242)-1&gt;$L$5,"",
   $C241+COLUMN(AF242)-COLUMN($B242)-1&gt;=EOMONTH($C241,0)+1,"",
    TRUE,$C241+COLUMN(AF242)-COLUMN($B242)-1)</f>
        <v/>
      </c>
      <c r="AG242" s="186" t="str" cm="1">
        <f t="array" ref="AG242">_xlfn.IFS($C241="","",
  $C241+COLUMN(AG242)-COLUMN($B242)-1&gt;$L$5,"",
   $C241+COLUMN(AG242)-COLUMN($B242)-1&gt;=EOMONTH($C241,0)+1,"",
    TRUE,$C241+COLUMN(AG242)-COLUMN($B242)-1)</f>
        <v/>
      </c>
      <c r="AH242" s="709" t="str">
        <f>IF(C241="","","閉所日数計")</f>
        <v/>
      </c>
      <c r="AI242" s="710" t="str">
        <f>IF(C241="","","対象日数計")</f>
        <v/>
      </c>
      <c r="AJ242" s="710" t="str">
        <f>IF(C241="","","現場閉所率")</f>
        <v/>
      </c>
      <c r="AK242" s="711" t="str">
        <f>IF(C241="","","達成状況")</f>
        <v/>
      </c>
      <c r="AL242" s="695"/>
      <c r="AM242" s="696" t="str">
        <f>IF(C241="","","閉所日数計")</f>
        <v/>
      </c>
      <c r="AN242" s="699" t="str">
        <f>IF(C241="","","対象日数計")</f>
        <v/>
      </c>
      <c r="AO242" s="699" t="str">
        <f>IF(C241="","","現場閉所率")</f>
        <v/>
      </c>
      <c r="AP242" s="712" t="str" cm="1">
        <f t="array" ref="AP242">_xlfn.IFS(C241="","",C248="","達成状況",TRUE,"-")</f>
        <v/>
      </c>
      <c r="AQ242" s="300"/>
      <c r="AR242" s="300"/>
      <c r="AS242" s="300"/>
      <c r="AT242" s="300"/>
      <c r="AU242" s="300"/>
      <c r="AV242" s="300"/>
      <c r="AW242" s="300"/>
      <c r="AX242" s="300"/>
      <c r="AY242" s="300"/>
      <c r="AZ242" s="300"/>
      <c r="BA242" s="300"/>
      <c r="BB242" s="300"/>
      <c r="BC242" s="300"/>
      <c r="BD242" s="300"/>
      <c r="BE242" s="300"/>
      <c r="BF242" s="300"/>
      <c r="BG242" s="300"/>
      <c r="BH242" s="300"/>
      <c r="BI242" s="300"/>
      <c r="BJ242" s="300"/>
      <c r="BK242" s="300"/>
      <c r="BL242" s="300"/>
      <c r="BM242" s="300"/>
      <c r="BN242" s="300"/>
      <c r="BO242" s="300"/>
      <c r="BP242" s="300"/>
    </row>
    <row r="243" spans="2:69" ht="15" customHeight="1">
      <c r="B243" s="184" t="str">
        <f>IF(C241="","","曜日")</f>
        <v/>
      </c>
      <c r="C243" s="187" t="str" cm="1">
        <f t="array" ref="C243">_xlfn.IFS(C242="","",COUNTIF(休み,C242)&gt;0,"休",OR(WEEKDAY(C242)=1,WEEKDAY(C242)=7),TEXT(C242,"aaa"),COUNTIF(祝日,C242)&gt;0,"祝",TRUE,TEXT(C242,"aaa"))</f>
        <v/>
      </c>
      <c r="D243" s="187" t="str" cm="1">
        <f t="array" ref="D243">_xlfn.IFS(D242="","",COUNTIF(休み,D242)&gt;0,"休",OR(WEEKDAY(D242)=1,WEEKDAY(D242)=7),TEXT(D242,"aaa"),COUNTIF(祝日,D242)&gt;0,"祝",TRUE,TEXT(D242,"aaa"))</f>
        <v/>
      </c>
      <c r="E243" s="187" t="str" cm="1">
        <f t="array" ref="E243">_xlfn.IFS(E242="","",COUNTIF(休み,E242)&gt;0,"休",OR(WEEKDAY(E242)=1,WEEKDAY(E242)=7),TEXT(E242,"aaa"),COUNTIF(祝日,E242)&gt;0,"祝",TRUE,TEXT(E242,"aaa"))</f>
        <v/>
      </c>
      <c r="F243" s="187" t="str" cm="1">
        <f t="array" ref="F243">_xlfn.IFS(F242="","",COUNTIF(休み,F242)&gt;0,"休",OR(WEEKDAY(F242)=1,WEEKDAY(F242)=7),TEXT(F242,"aaa"),COUNTIF(祝日,F242)&gt;0,"祝",TRUE,TEXT(F242,"aaa"))</f>
        <v/>
      </c>
      <c r="G243" s="187" t="str" cm="1">
        <f t="array" ref="G243">_xlfn.IFS(G242="","",COUNTIF(休み,G242)&gt;0,"休",OR(WEEKDAY(G242)=1,WEEKDAY(G242)=7),TEXT(G242,"aaa"),COUNTIF(祝日,G242)&gt;0,"祝",TRUE,TEXT(G242,"aaa"))</f>
        <v/>
      </c>
      <c r="H243" s="187" t="str" cm="1">
        <f t="array" ref="H243">_xlfn.IFS(H242="","",COUNTIF(休み,H242)&gt;0,"休",OR(WEEKDAY(H242)=1,WEEKDAY(H242)=7),TEXT(H242,"aaa"),COUNTIF(祝日,H242)&gt;0,"祝",TRUE,TEXT(H242,"aaa"))</f>
        <v/>
      </c>
      <c r="I243" s="187" t="str" cm="1">
        <f t="array" ref="I243">_xlfn.IFS(I242="","",COUNTIF(休み,I242)&gt;0,"休",OR(WEEKDAY(I242)=1,WEEKDAY(I242)=7),TEXT(I242,"aaa"),COUNTIF(祝日,I242)&gt;0,"祝",TRUE,TEXT(I242,"aaa"))</f>
        <v/>
      </c>
      <c r="J243" s="187" t="str" cm="1">
        <f t="array" ref="J243">_xlfn.IFS(J242="","",COUNTIF(休み,J242)&gt;0,"休",OR(WEEKDAY(J242)=1,WEEKDAY(J242)=7),TEXT(J242,"aaa"),COUNTIF(祝日,J242)&gt;0,"祝",TRUE,TEXT(J242,"aaa"))</f>
        <v/>
      </c>
      <c r="K243" s="187" t="str" cm="1">
        <f t="array" ref="K243">_xlfn.IFS(K242="","",COUNTIF(休み,K242)&gt;0,"休",OR(WEEKDAY(K242)=1,WEEKDAY(K242)=7),TEXT(K242,"aaa"),COUNTIF(祝日,K242)&gt;0,"祝",TRUE,TEXT(K242,"aaa"))</f>
        <v/>
      </c>
      <c r="L243" s="187" t="str" cm="1">
        <f t="array" ref="L243">_xlfn.IFS(L242="","",COUNTIF(休み,L242)&gt;0,"休",OR(WEEKDAY(L242)=1,WEEKDAY(L242)=7),TEXT(L242,"aaa"),COUNTIF(祝日,L242)&gt;0,"祝",TRUE,TEXT(L242,"aaa"))</f>
        <v/>
      </c>
      <c r="M243" s="187" t="str" cm="1">
        <f t="array" ref="M243">_xlfn.IFS(M242="","",COUNTIF(休み,M242)&gt;0,"休",OR(WEEKDAY(M242)=1,WEEKDAY(M242)=7),TEXT(M242,"aaa"),COUNTIF(祝日,M242)&gt;0,"祝",TRUE,TEXT(M242,"aaa"))</f>
        <v/>
      </c>
      <c r="N243" s="187" t="str" cm="1">
        <f t="array" ref="N243">_xlfn.IFS(N242="","",COUNTIF(休み,N242)&gt;0,"休",OR(WEEKDAY(N242)=1,WEEKDAY(N242)=7),TEXT(N242,"aaa"),COUNTIF(祝日,N242)&gt;0,"祝",TRUE,TEXT(N242,"aaa"))</f>
        <v/>
      </c>
      <c r="O243" s="187" t="str" cm="1">
        <f t="array" ref="O243">_xlfn.IFS(O242="","",COUNTIF(休み,O242)&gt;0,"休",OR(WEEKDAY(O242)=1,WEEKDAY(O242)=7),TEXT(O242,"aaa"),COUNTIF(祝日,O242)&gt;0,"祝",TRUE,TEXT(O242,"aaa"))</f>
        <v/>
      </c>
      <c r="P243" s="187" t="str" cm="1">
        <f t="array" ref="P243">_xlfn.IFS(P242="","",COUNTIF(休み,P242)&gt;0,"休",OR(WEEKDAY(P242)=1,WEEKDAY(P242)=7),TEXT(P242,"aaa"),COUNTIF(祝日,P242)&gt;0,"祝",TRUE,TEXT(P242,"aaa"))</f>
        <v/>
      </c>
      <c r="Q243" s="187" t="str" cm="1">
        <f t="array" ref="Q243">_xlfn.IFS(Q242="","",COUNTIF(休み,Q242)&gt;0,"休",OR(WEEKDAY(Q242)=1,WEEKDAY(Q242)=7),TEXT(Q242,"aaa"),COUNTIF(祝日,Q242)&gt;0,"祝",TRUE,TEXT(Q242,"aaa"))</f>
        <v/>
      </c>
      <c r="R243" s="187" t="str" cm="1">
        <f t="array" ref="R243">_xlfn.IFS(R242="","",COUNTIF(休み,R242)&gt;0,"休",OR(WEEKDAY(R242)=1,WEEKDAY(R242)=7),TEXT(R242,"aaa"),COUNTIF(祝日,R242)&gt;0,"祝",TRUE,TEXT(R242,"aaa"))</f>
        <v/>
      </c>
      <c r="S243" s="187" t="str" cm="1">
        <f t="array" ref="S243">_xlfn.IFS(S242="","",COUNTIF(休み,S242)&gt;0,"休",OR(WEEKDAY(S242)=1,WEEKDAY(S242)=7),TEXT(S242,"aaa"),COUNTIF(祝日,S242)&gt;0,"祝",TRUE,TEXT(S242,"aaa"))</f>
        <v/>
      </c>
      <c r="T243" s="187" t="str" cm="1">
        <f t="array" ref="T243">_xlfn.IFS(T242="","",COUNTIF(休み,T242)&gt;0,"休",OR(WEEKDAY(T242)=1,WEEKDAY(T242)=7),TEXT(T242,"aaa"),COUNTIF(祝日,T242)&gt;0,"祝",TRUE,TEXT(T242,"aaa"))</f>
        <v/>
      </c>
      <c r="U243" s="187" t="str" cm="1">
        <f t="array" ref="U243">_xlfn.IFS(U242="","",COUNTIF(休み,U242)&gt;0,"休",OR(WEEKDAY(U242)=1,WEEKDAY(U242)=7),TEXT(U242,"aaa"),COUNTIF(祝日,U242)&gt;0,"祝",TRUE,TEXT(U242,"aaa"))</f>
        <v/>
      </c>
      <c r="V243" s="187" t="str" cm="1">
        <f t="array" ref="V243">_xlfn.IFS(V242="","",COUNTIF(休み,V242)&gt;0,"休",OR(WEEKDAY(V242)=1,WEEKDAY(V242)=7),TEXT(V242,"aaa"),COUNTIF(祝日,V242)&gt;0,"祝",TRUE,TEXT(V242,"aaa"))</f>
        <v/>
      </c>
      <c r="W243" s="187" t="str" cm="1">
        <f t="array" ref="W243">_xlfn.IFS(W242="","",COUNTIF(休み,W242)&gt;0,"休",OR(WEEKDAY(W242)=1,WEEKDAY(W242)=7),TEXT(W242,"aaa"),COUNTIF(祝日,W242)&gt;0,"祝",TRUE,TEXT(W242,"aaa"))</f>
        <v/>
      </c>
      <c r="X243" s="187" t="str" cm="1">
        <f t="array" ref="X243">_xlfn.IFS(X242="","",COUNTIF(休み,X242)&gt;0,"休",OR(WEEKDAY(X242)=1,WEEKDAY(X242)=7),TEXT(X242,"aaa"),COUNTIF(祝日,X242)&gt;0,"祝",TRUE,TEXT(X242,"aaa"))</f>
        <v/>
      </c>
      <c r="Y243" s="187" t="str" cm="1">
        <f t="array" ref="Y243">_xlfn.IFS(Y242="","",COUNTIF(休み,Y242)&gt;0,"休",OR(WEEKDAY(Y242)=1,WEEKDAY(Y242)=7),TEXT(Y242,"aaa"),COUNTIF(祝日,Y242)&gt;0,"祝",TRUE,TEXT(Y242,"aaa"))</f>
        <v/>
      </c>
      <c r="Z243" s="187" t="str" cm="1">
        <f t="array" ref="Z243">_xlfn.IFS(Z242="","",COUNTIF(休み,Z242)&gt;0,"休",OR(WEEKDAY(Z242)=1,WEEKDAY(Z242)=7),TEXT(Z242,"aaa"),COUNTIF(祝日,Z242)&gt;0,"祝",TRUE,TEXT(Z242,"aaa"))</f>
        <v/>
      </c>
      <c r="AA243" s="187" t="str" cm="1">
        <f t="array" ref="AA243">_xlfn.IFS(AA242="","",COUNTIF(休み,AA242)&gt;0,"休",OR(WEEKDAY(AA242)=1,WEEKDAY(AA242)=7),TEXT(AA242,"aaa"),COUNTIF(祝日,AA242)&gt;0,"祝",TRUE,TEXT(AA242,"aaa"))</f>
        <v/>
      </c>
      <c r="AB243" s="187" t="str" cm="1">
        <f t="array" ref="AB243">_xlfn.IFS(AB242="","",COUNTIF(休み,AB242)&gt;0,"休",OR(WEEKDAY(AB242)=1,WEEKDAY(AB242)=7),TEXT(AB242,"aaa"),COUNTIF(祝日,AB242)&gt;0,"祝",TRUE,TEXT(AB242,"aaa"))</f>
        <v/>
      </c>
      <c r="AC243" s="187" t="str" cm="1">
        <f t="array" ref="AC243">_xlfn.IFS(AC242="","",COUNTIF(休み,AC242)&gt;0,"休",OR(WEEKDAY(AC242)=1,WEEKDAY(AC242)=7),TEXT(AC242,"aaa"),COUNTIF(祝日,AC242)&gt;0,"祝",TRUE,TEXT(AC242,"aaa"))</f>
        <v/>
      </c>
      <c r="AD243" s="187" t="str" cm="1">
        <f t="array" ref="AD243">_xlfn.IFS(AD242="","",COUNTIF(休み,AD242)&gt;0,"休",OR(WEEKDAY(AD242)=1,WEEKDAY(AD242)=7),TEXT(AD242,"aaa"),COUNTIF(祝日,AD242)&gt;0,"祝",TRUE,TEXT(AD242,"aaa"))</f>
        <v/>
      </c>
      <c r="AE243" s="187" t="str" cm="1">
        <f t="array" ref="AE243">_xlfn.IFS(AE242="","",COUNTIF(休み,AE242)&gt;0,"休",OR(WEEKDAY(AE242)=1,WEEKDAY(AE242)=7),TEXT(AE242,"aaa"),COUNTIF(祝日,AE242)&gt;0,"祝",TRUE,TEXT(AE242,"aaa"))</f>
        <v/>
      </c>
      <c r="AF243" s="187" t="str" cm="1">
        <f t="array" ref="AF243">_xlfn.IFS(AF242="","",COUNTIF(休み,AF242)&gt;0,"休",OR(WEEKDAY(AF242)=1,WEEKDAY(AF242)=7),TEXT(AF242,"aaa"),COUNTIF(祝日,AF242)&gt;0,"祝",TRUE,TEXT(AF242,"aaa"))</f>
        <v/>
      </c>
      <c r="AG243" s="187" t="str" cm="1">
        <f t="array" ref="AG243">_xlfn.IFS(AG242="","",COUNTIF(休み,AG242)&gt;0,"休",OR(WEEKDAY(AG242)=1,WEEKDAY(AG242)=7),TEXT(AG242,"aaa"),COUNTIF(祝日,AG242)&gt;0,"祝",TRUE,TEXT(AG242,"aaa"))</f>
        <v/>
      </c>
      <c r="AH243" s="709"/>
      <c r="AI243" s="710"/>
      <c r="AJ243" s="710"/>
      <c r="AK243" s="711"/>
      <c r="AL243" s="695"/>
      <c r="AM243" s="697"/>
      <c r="AN243" s="700"/>
      <c r="AO243" s="700"/>
      <c r="AP243" s="713"/>
      <c r="AQ243" s="300"/>
      <c r="AR243" s="300"/>
      <c r="AS243" s="300"/>
      <c r="AT243" s="300"/>
      <c r="AU243" s="300"/>
      <c r="AV243" s="300"/>
      <c r="AW243" s="300"/>
      <c r="AX243" s="300"/>
      <c r="AY243" s="300"/>
      <c r="AZ243" s="300"/>
      <c r="BA243" s="300"/>
      <c r="BB243" s="300"/>
      <c r="BC243" s="300"/>
      <c r="BD243" s="300"/>
      <c r="BE243" s="300"/>
      <c r="BF243" s="300"/>
      <c r="BG243" s="300"/>
      <c r="BH243" s="300"/>
      <c r="BI243" s="300"/>
      <c r="BJ243" s="300"/>
      <c r="BK243" s="300"/>
      <c r="BL243" s="300"/>
      <c r="BM243" s="300"/>
      <c r="BN243" s="300"/>
      <c r="BO243" s="300"/>
      <c r="BP243" s="300"/>
      <c r="BQ243" s="188"/>
    </row>
    <row r="244" spans="2:69" s="192" customFormat="1" ht="60" customHeight="1">
      <c r="B244" s="271" t="str">
        <f>IF(C241="","","行事")</f>
        <v/>
      </c>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c r="AB244" s="189"/>
      <c r="AC244" s="189"/>
      <c r="AD244" s="189"/>
      <c r="AE244" s="189"/>
      <c r="AF244" s="189"/>
      <c r="AG244" s="190"/>
      <c r="AH244" s="709"/>
      <c r="AI244" s="710"/>
      <c r="AJ244" s="710"/>
      <c r="AK244" s="711"/>
      <c r="AL244" s="695"/>
      <c r="AM244" s="698"/>
      <c r="AN244" s="701"/>
      <c r="AO244" s="701"/>
      <c r="AP244" s="714"/>
      <c r="AQ244" s="300"/>
      <c r="AR244" s="300"/>
      <c r="AS244" s="300"/>
      <c r="AT244" s="300"/>
      <c r="AU244" s="300"/>
      <c r="AV244" s="300"/>
      <c r="AW244" s="300"/>
      <c r="AX244" s="300"/>
      <c r="AY244" s="300"/>
      <c r="AZ244" s="300"/>
      <c r="BA244" s="300"/>
      <c r="BB244" s="300"/>
      <c r="BC244" s="300"/>
      <c r="BD244" s="300"/>
      <c r="BE244" s="300"/>
      <c r="BF244" s="300"/>
      <c r="BG244" s="300"/>
      <c r="BH244" s="300"/>
      <c r="BI244" s="300"/>
      <c r="BJ244" s="300"/>
      <c r="BK244" s="300"/>
      <c r="BL244" s="300"/>
      <c r="BM244" s="300"/>
      <c r="BN244" s="300"/>
      <c r="BO244" s="300"/>
      <c r="BP244" s="300"/>
      <c r="BQ244" s="191"/>
    </row>
    <row r="245" spans="2:69" s="195" customFormat="1" ht="15" customHeight="1">
      <c r="B245" s="184" t="str">
        <f>IF(C241="","","計画")</f>
        <v/>
      </c>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c r="AA245" s="193"/>
      <c r="AB245" s="193"/>
      <c r="AC245" s="193"/>
      <c r="AD245" s="193"/>
      <c r="AE245" s="193"/>
      <c r="AF245" s="193"/>
      <c r="AG245" s="193"/>
      <c r="AH245" s="184" t="str">
        <f>IF(C241="","",COUNTIF(C245:AG245,"○"))</f>
        <v/>
      </c>
      <c r="AI245" s="193" t="str">
        <f>IF(C241="","",31-COUNTIF(C243:AG243,"")-COUNTIF(C243:AG243,"休")-COUNTIF(C245:AH245,"/"))</f>
        <v/>
      </c>
      <c r="AJ245" s="194" t="str">
        <f>IF(C241="","",IFERROR(AH245/AI245,""))</f>
        <v/>
      </c>
      <c r="AK245" s="295" t="str" cm="1">
        <f t="array" ref="AK245">_xlfn.IFS(OR(C241="",AI245=0),"",
      COUNTIFS(C243:AG243,"日",C245:AG245,"")+COUNTIFS(C243:AG243,"日",C245:AG245,"○")+COUNTIFS(C243:AG243,"土",C245:AG245,"")+COUNTIFS(C243:AG243,"土",C245:AG245,"○")&lt;=COUNTIF(C245:AG245,"○"),"○",
        AH245/AI245&gt;=2/7,"○",
         TRUE,"NG")</f>
        <v/>
      </c>
      <c r="AM245" s="184" t="str">
        <f>IF(C241="","",AM238+AH245)</f>
        <v/>
      </c>
      <c r="AN245" s="193" t="str">
        <f>IF(C241="","",AN238+AI245)</f>
        <v/>
      </c>
      <c r="AO245" s="194" t="str">
        <f>IFERROR(AM245/AN245,"")</f>
        <v/>
      </c>
      <c r="AP245" s="301" t="str">
        <f>IF(C241="","",IF(C248="",IF(AM245/AN245&gt;=2/7,"OK","NG"),"-"))</f>
        <v/>
      </c>
      <c r="AQ245" s="297"/>
      <c r="AR245" s="297"/>
      <c r="AS245" s="297"/>
      <c r="AT245" s="297"/>
      <c r="AU245" s="297"/>
      <c r="AV245" s="297"/>
      <c r="AW245" s="297"/>
      <c r="AX245" s="297"/>
      <c r="AY245" s="297"/>
      <c r="AZ245" s="297"/>
      <c r="BA245" s="297"/>
      <c r="BB245" s="297"/>
      <c r="BC245" s="297"/>
      <c r="BD245" s="297"/>
      <c r="BE245" s="297"/>
      <c r="BF245" s="297"/>
      <c r="BG245" s="297"/>
      <c r="BH245" s="297"/>
      <c r="BI245" s="297"/>
      <c r="BJ245" s="297"/>
      <c r="BK245" s="297"/>
      <c r="BL245" s="297"/>
      <c r="BM245" s="297"/>
      <c r="BN245" s="297"/>
      <c r="BO245" s="297"/>
      <c r="BP245" s="297"/>
      <c r="BQ245" s="196"/>
    </row>
    <row r="246" spans="2:69" s="195" customFormat="1" ht="15" customHeight="1" thickBot="1">
      <c r="B246" s="197" t="str">
        <f>IF(C241="","","実施")</f>
        <v/>
      </c>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198"/>
      <c r="Y246" s="198"/>
      <c r="Z246" s="198"/>
      <c r="AA246" s="198"/>
      <c r="AB246" s="198"/>
      <c r="AC246" s="198"/>
      <c r="AD246" s="198"/>
      <c r="AE246" s="198"/>
      <c r="AF246" s="198"/>
      <c r="AG246" s="198"/>
      <c r="AH246" s="197" t="str">
        <f>IF(C241="","",COUNTIF(C246:AG246,"●"))</f>
        <v/>
      </c>
      <c r="AI246" s="198" t="str">
        <f>IF(C241="","",31-COUNTIF(C243:AG243,"")-COUNTIF(C243:AG243,"休")-COUNTIF(C246:AH246,"/"))</f>
        <v/>
      </c>
      <c r="AJ246" s="199" t="str">
        <f>IF(C241="","",IFERROR(AH246/AI246,""))</f>
        <v/>
      </c>
      <c r="AK246" s="298" t="str" cm="1">
        <f t="array" ref="AK246">_xlfn.IFS(OR(C241="",AI246=0),"",
      COUNTIFS(C243:AG243,"日",C246:AG246,"")+COUNTIFS(C243:AG243,"日",C246:AG246,"●")+COUNTIFS(C243:AG243,"土",C246:AG246,"")+COUNTIFS(C243:AG243,"土",C246:AG246,"●")&lt;=COUNTIF(C246:AG246,"●"),"○",
        AH246/AI246&gt;=2/7,"○",
         TRUE,"NG")</f>
        <v/>
      </c>
      <c r="AM246" s="197" t="str">
        <f>IF(C241="","",AM239+AH246)</f>
        <v/>
      </c>
      <c r="AN246" s="198" t="str">
        <f>IF(C241="","",AN239+AI246)</f>
        <v/>
      </c>
      <c r="AO246" s="199" t="str">
        <f>IFERROR(AM246/AN246,"")</f>
        <v/>
      </c>
      <c r="AP246" s="302" t="str">
        <f>IF(C241="","",IF(C248="",IF(AM246/AN246&gt;=2/7,"OK","NG"),"-"))</f>
        <v/>
      </c>
      <c r="AQ246" s="222"/>
      <c r="AR246" s="222"/>
      <c r="AS246" s="222"/>
      <c r="AT246" s="222"/>
      <c r="AU246" s="222"/>
      <c r="AV246" s="222"/>
      <c r="AW246" s="222"/>
      <c r="AX246" s="222"/>
      <c r="AY246" s="222"/>
      <c r="AZ246" s="222"/>
      <c r="BA246" s="222"/>
      <c r="BB246" s="222"/>
      <c r="BC246" s="222"/>
      <c r="BD246" s="222"/>
      <c r="BE246" s="222"/>
      <c r="BF246" s="222"/>
      <c r="BG246" s="222"/>
      <c r="BH246" s="222"/>
      <c r="BI246" s="222"/>
      <c r="BJ246" s="222"/>
      <c r="BK246" s="222"/>
      <c r="BL246" s="222"/>
      <c r="BM246" s="222"/>
      <c r="BN246" s="222"/>
      <c r="BO246" s="222"/>
      <c r="BP246" s="222"/>
      <c r="BQ246" s="188"/>
    </row>
    <row r="247" spans="2:69" ht="18" customHeight="1">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200"/>
    </row>
  </sheetData>
  <mergeCells count="413">
    <mergeCell ref="AN235:AN237"/>
    <mergeCell ref="AO235:AO237"/>
    <mergeCell ref="AP235:AP237"/>
    <mergeCell ref="C241:AG241"/>
    <mergeCell ref="AH241:AK241"/>
    <mergeCell ref="AL241:AL244"/>
    <mergeCell ref="AM241:AP241"/>
    <mergeCell ref="AH242:AH244"/>
    <mergeCell ref="AN228:AN230"/>
    <mergeCell ref="AO228:AO230"/>
    <mergeCell ref="AP228:AP230"/>
    <mergeCell ref="C234:AG234"/>
    <mergeCell ref="AH234:AK234"/>
    <mergeCell ref="AL234:AL237"/>
    <mergeCell ref="AM234:AP234"/>
    <mergeCell ref="AH235:AH237"/>
    <mergeCell ref="AI235:AI237"/>
    <mergeCell ref="AJ235:AJ237"/>
    <mergeCell ref="AP242:AP244"/>
    <mergeCell ref="AI242:AI244"/>
    <mergeCell ref="AJ242:AJ244"/>
    <mergeCell ref="AK242:AK244"/>
    <mergeCell ref="AM242:AM244"/>
    <mergeCell ref="AN242:AN244"/>
    <mergeCell ref="AO242:AO244"/>
    <mergeCell ref="AK235:AK237"/>
    <mergeCell ref="AM235:AM237"/>
    <mergeCell ref="C220:AG220"/>
    <mergeCell ref="AH220:AK220"/>
    <mergeCell ref="AL220:AL223"/>
    <mergeCell ref="AM220:AP220"/>
    <mergeCell ref="AH221:AH223"/>
    <mergeCell ref="AP221:AP223"/>
    <mergeCell ref="C227:AG227"/>
    <mergeCell ref="AH227:AK227"/>
    <mergeCell ref="AL227:AL230"/>
    <mergeCell ref="AM227:AP227"/>
    <mergeCell ref="AH228:AH230"/>
    <mergeCell ref="AI228:AI230"/>
    <mergeCell ref="AJ228:AJ230"/>
    <mergeCell ref="AK228:AK230"/>
    <mergeCell ref="AM228:AM230"/>
    <mergeCell ref="AI221:AI223"/>
    <mergeCell ref="AJ221:AJ223"/>
    <mergeCell ref="AK221:AK223"/>
    <mergeCell ref="AM221:AM223"/>
    <mergeCell ref="AN221:AN223"/>
    <mergeCell ref="AO221:AO223"/>
    <mergeCell ref="C213:AG213"/>
    <mergeCell ref="AH213:AK213"/>
    <mergeCell ref="AL213:AL216"/>
    <mergeCell ref="AM213:AP213"/>
    <mergeCell ref="AH214:AH216"/>
    <mergeCell ref="AI214:AI216"/>
    <mergeCell ref="AJ214:AJ216"/>
    <mergeCell ref="AK214:AK216"/>
    <mergeCell ref="AM214:AM216"/>
    <mergeCell ref="AN214:AN216"/>
    <mergeCell ref="AO214:AO216"/>
    <mergeCell ref="AP214:AP216"/>
    <mergeCell ref="C199:AG199"/>
    <mergeCell ref="AH199:AK199"/>
    <mergeCell ref="AL199:AL202"/>
    <mergeCell ref="AM199:AP199"/>
    <mergeCell ref="AH200:AH202"/>
    <mergeCell ref="AP200:AP202"/>
    <mergeCell ref="C206:AG206"/>
    <mergeCell ref="AH206:AK206"/>
    <mergeCell ref="AL206:AL209"/>
    <mergeCell ref="AM206:AP206"/>
    <mergeCell ref="AH207:AH209"/>
    <mergeCell ref="AI207:AI209"/>
    <mergeCell ref="AJ207:AJ209"/>
    <mergeCell ref="AK207:AK209"/>
    <mergeCell ref="AM207:AM209"/>
    <mergeCell ref="AI200:AI202"/>
    <mergeCell ref="AJ200:AJ202"/>
    <mergeCell ref="AK200:AK202"/>
    <mergeCell ref="AM200:AM202"/>
    <mergeCell ref="AN200:AN202"/>
    <mergeCell ref="AO200:AO202"/>
    <mergeCell ref="AN207:AN209"/>
    <mergeCell ref="AO207:AO209"/>
    <mergeCell ref="AP207:AP209"/>
    <mergeCell ref="C192:AG192"/>
    <mergeCell ref="AH192:AK192"/>
    <mergeCell ref="AL192:AL195"/>
    <mergeCell ref="AM192:AP192"/>
    <mergeCell ref="AH193:AH195"/>
    <mergeCell ref="AI193:AI195"/>
    <mergeCell ref="AJ193:AJ195"/>
    <mergeCell ref="AK193:AK195"/>
    <mergeCell ref="AM193:AM195"/>
    <mergeCell ref="AN193:AN195"/>
    <mergeCell ref="AO193:AO195"/>
    <mergeCell ref="AP193:AP195"/>
    <mergeCell ref="C178:AG178"/>
    <mergeCell ref="AH178:AK178"/>
    <mergeCell ref="AL178:AL181"/>
    <mergeCell ref="AM178:AP178"/>
    <mergeCell ref="AH179:AH181"/>
    <mergeCell ref="AP179:AP181"/>
    <mergeCell ref="C185:AG185"/>
    <mergeCell ref="AH185:AK185"/>
    <mergeCell ref="AL185:AL188"/>
    <mergeCell ref="AM185:AP185"/>
    <mergeCell ref="AH186:AH188"/>
    <mergeCell ref="AI186:AI188"/>
    <mergeCell ref="AJ186:AJ188"/>
    <mergeCell ref="AK186:AK188"/>
    <mergeCell ref="AM186:AM188"/>
    <mergeCell ref="AI179:AI181"/>
    <mergeCell ref="AJ179:AJ181"/>
    <mergeCell ref="AK179:AK181"/>
    <mergeCell ref="AM179:AM181"/>
    <mergeCell ref="AN179:AN181"/>
    <mergeCell ref="AO179:AO181"/>
    <mergeCell ref="AN186:AN188"/>
    <mergeCell ref="AO186:AO188"/>
    <mergeCell ref="AP186:AP188"/>
    <mergeCell ref="C171:AG171"/>
    <mergeCell ref="AH171:AK171"/>
    <mergeCell ref="AL171:AL174"/>
    <mergeCell ref="AM171:AP171"/>
    <mergeCell ref="AH172:AH174"/>
    <mergeCell ref="AI172:AI174"/>
    <mergeCell ref="AJ172:AJ174"/>
    <mergeCell ref="AK172:AK174"/>
    <mergeCell ref="AM172:AM174"/>
    <mergeCell ref="AN172:AN174"/>
    <mergeCell ref="AO172:AO174"/>
    <mergeCell ref="AP172:AP174"/>
    <mergeCell ref="C157:AG157"/>
    <mergeCell ref="AH157:AK157"/>
    <mergeCell ref="AL157:AL160"/>
    <mergeCell ref="AM157:AP157"/>
    <mergeCell ref="AH158:AH160"/>
    <mergeCell ref="AP158:AP160"/>
    <mergeCell ref="C164:AG164"/>
    <mergeCell ref="AH164:AK164"/>
    <mergeCell ref="AL164:AL167"/>
    <mergeCell ref="AM164:AP164"/>
    <mergeCell ref="AH165:AH167"/>
    <mergeCell ref="AI165:AI167"/>
    <mergeCell ref="AJ165:AJ167"/>
    <mergeCell ref="AK165:AK167"/>
    <mergeCell ref="AM165:AM167"/>
    <mergeCell ref="AI158:AI160"/>
    <mergeCell ref="AJ158:AJ160"/>
    <mergeCell ref="AK158:AK160"/>
    <mergeCell ref="AM158:AM160"/>
    <mergeCell ref="AN158:AN160"/>
    <mergeCell ref="AO158:AO160"/>
    <mergeCell ref="AN165:AN167"/>
    <mergeCell ref="AO165:AO167"/>
    <mergeCell ref="AP165:AP167"/>
    <mergeCell ref="C150:AG150"/>
    <mergeCell ref="AH150:AK150"/>
    <mergeCell ref="AL150:AL153"/>
    <mergeCell ref="AM150:AP150"/>
    <mergeCell ref="AH151:AH153"/>
    <mergeCell ref="AI151:AI153"/>
    <mergeCell ref="AJ151:AJ153"/>
    <mergeCell ref="AK151:AK153"/>
    <mergeCell ref="AM151:AM153"/>
    <mergeCell ref="AN151:AN153"/>
    <mergeCell ref="AO151:AO153"/>
    <mergeCell ref="AP151:AP153"/>
    <mergeCell ref="C136:AG136"/>
    <mergeCell ref="AH136:AK136"/>
    <mergeCell ref="AL136:AL139"/>
    <mergeCell ref="AM136:AP136"/>
    <mergeCell ref="AH137:AH139"/>
    <mergeCell ref="AP137:AP139"/>
    <mergeCell ref="C143:AG143"/>
    <mergeCell ref="AH143:AK143"/>
    <mergeCell ref="AL143:AL146"/>
    <mergeCell ref="AM143:AP143"/>
    <mergeCell ref="AH144:AH146"/>
    <mergeCell ref="AI144:AI146"/>
    <mergeCell ref="AJ144:AJ146"/>
    <mergeCell ref="AK144:AK146"/>
    <mergeCell ref="AM144:AM146"/>
    <mergeCell ref="AI137:AI139"/>
    <mergeCell ref="AJ137:AJ139"/>
    <mergeCell ref="AK137:AK139"/>
    <mergeCell ref="AM137:AM139"/>
    <mergeCell ref="AN137:AN139"/>
    <mergeCell ref="AO137:AO139"/>
    <mergeCell ref="AN144:AN146"/>
    <mergeCell ref="AO144:AO146"/>
    <mergeCell ref="AP144:AP146"/>
    <mergeCell ref="C129:AG129"/>
    <mergeCell ref="AH129:AK129"/>
    <mergeCell ref="AL129:AL132"/>
    <mergeCell ref="AM129:AP129"/>
    <mergeCell ref="AH130:AH132"/>
    <mergeCell ref="AI130:AI132"/>
    <mergeCell ref="AJ130:AJ132"/>
    <mergeCell ref="AK130:AK132"/>
    <mergeCell ref="AM130:AM132"/>
    <mergeCell ref="AN130:AN132"/>
    <mergeCell ref="AO130:AO132"/>
    <mergeCell ref="AP130:AP132"/>
    <mergeCell ref="C115:AG115"/>
    <mergeCell ref="AH115:AK115"/>
    <mergeCell ref="AL115:AL118"/>
    <mergeCell ref="AM115:AP115"/>
    <mergeCell ref="AH116:AH118"/>
    <mergeCell ref="AP116:AP118"/>
    <mergeCell ref="C122:AG122"/>
    <mergeCell ref="AH122:AK122"/>
    <mergeCell ref="AL122:AL125"/>
    <mergeCell ref="AM122:AP122"/>
    <mergeCell ref="AH123:AH125"/>
    <mergeCell ref="AI123:AI125"/>
    <mergeCell ref="AJ123:AJ125"/>
    <mergeCell ref="AK123:AK125"/>
    <mergeCell ref="AM123:AM125"/>
    <mergeCell ref="AI116:AI118"/>
    <mergeCell ref="AJ116:AJ118"/>
    <mergeCell ref="AK116:AK118"/>
    <mergeCell ref="AM116:AM118"/>
    <mergeCell ref="AN116:AN118"/>
    <mergeCell ref="AO116:AO118"/>
    <mergeCell ref="AN123:AN125"/>
    <mergeCell ref="AO123:AO125"/>
    <mergeCell ref="AP123:AP125"/>
    <mergeCell ref="C108:AG108"/>
    <mergeCell ref="AH108:AK108"/>
    <mergeCell ref="AL108:AL111"/>
    <mergeCell ref="AM108:AP108"/>
    <mergeCell ref="AH109:AH111"/>
    <mergeCell ref="AI109:AI111"/>
    <mergeCell ref="AJ109:AJ111"/>
    <mergeCell ref="AK109:AK111"/>
    <mergeCell ref="AM109:AM111"/>
    <mergeCell ref="AN109:AN111"/>
    <mergeCell ref="AO109:AO111"/>
    <mergeCell ref="AP109:AP111"/>
    <mergeCell ref="C94:AG94"/>
    <mergeCell ref="AH94:AK94"/>
    <mergeCell ref="AL94:AL97"/>
    <mergeCell ref="AM94:AP94"/>
    <mergeCell ref="AH95:AH97"/>
    <mergeCell ref="AP95:AP97"/>
    <mergeCell ref="C101:AG101"/>
    <mergeCell ref="AH101:AK101"/>
    <mergeCell ref="AL101:AL104"/>
    <mergeCell ref="AM101:AP101"/>
    <mergeCell ref="AH102:AH104"/>
    <mergeCell ref="AI102:AI104"/>
    <mergeCell ref="AJ102:AJ104"/>
    <mergeCell ref="AK102:AK104"/>
    <mergeCell ref="AM102:AM104"/>
    <mergeCell ref="AI95:AI97"/>
    <mergeCell ref="AJ95:AJ97"/>
    <mergeCell ref="AK95:AK97"/>
    <mergeCell ref="AM95:AM97"/>
    <mergeCell ref="AN95:AN97"/>
    <mergeCell ref="AO95:AO97"/>
    <mergeCell ref="AN102:AN104"/>
    <mergeCell ref="AO102:AO104"/>
    <mergeCell ref="AP102:AP104"/>
    <mergeCell ref="C87:AG87"/>
    <mergeCell ref="AH87:AK87"/>
    <mergeCell ref="AL87:AL90"/>
    <mergeCell ref="AM87:AP87"/>
    <mergeCell ref="AH88:AH90"/>
    <mergeCell ref="AI88:AI90"/>
    <mergeCell ref="AJ88:AJ90"/>
    <mergeCell ref="AK88:AK90"/>
    <mergeCell ref="AM88:AM90"/>
    <mergeCell ref="AN88:AN90"/>
    <mergeCell ref="AO88:AO90"/>
    <mergeCell ref="AP88:AP90"/>
    <mergeCell ref="C73:AG73"/>
    <mergeCell ref="AH73:AK73"/>
    <mergeCell ref="AL73:AL76"/>
    <mergeCell ref="AM73:AP73"/>
    <mergeCell ref="AH74:AH76"/>
    <mergeCell ref="AP74:AP76"/>
    <mergeCell ref="C80:AG80"/>
    <mergeCell ref="AH80:AK80"/>
    <mergeCell ref="AL80:AL83"/>
    <mergeCell ref="AM80:AP80"/>
    <mergeCell ref="AH81:AH83"/>
    <mergeCell ref="AI81:AI83"/>
    <mergeCell ref="AJ81:AJ83"/>
    <mergeCell ref="AK81:AK83"/>
    <mergeCell ref="AM81:AM83"/>
    <mergeCell ref="AI74:AI76"/>
    <mergeCell ref="AJ74:AJ76"/>
    <mergeCell ref="AK74:AK76"/>
    <mergeCell ref="AM74:AM76"/>
    <mergeCell ref="AN74:AN76"/>
    <mergeCell ref="AO74:AO76"/>
    <mergeCell ref="AN81:AN83"/>
    <mergeCell ref="AO81:AO83"/>
    <mergeCell ref="AP81:AP83"/>
    <mergeCell ref="C66:AG66"/>
    <mergeCell ref="AH66:AK66"/>
    <mergeCell ref="AL66:AL69"/>
    <mergeCell ref="AM66:AP66"/>
    <mergeCell ref="AH67:AH69"/>
    <mergeCell ref="AI67:AI69"/>
    <mergeCell ref="AJ67:AJ69"/>
    <mergeCell ref="AK67:AK69"/>
    <mergeCell ref="AM67:AM69"/>
    <mergeCell ref="AN67:AN69"/>
    <mergeCell ref="AO67:AO69"/>
    <mergeCell ref="AP67:AP69"/>
    <mergeCell ref="C52:AG52"/>
    <mergeCell ref="AH52:AK52"/>
    <mergeCell ref="AL52:AL55"/>
    <mergeCell ref="AM52:AP52"/>
    <mergeCell ref="AH53:AH55"/>
    <mergeCell ref="AP53:AP55"/>
    <mergeCell ref="C59:AG59"/>
    <mergeCell ref="AH59:AK59"/>
    <mergeCell ref="AL59:AL62"/>
    <mergeCell ref="AM59:AP59"/>
    <mergeCell ref="AH60:AH62"/>
    <mergeCell ref="AI60:AI62"/>
    <mergeCell ref="AJ60:AJ62"/>
    <mergeCell ref="AK60:AK62"/>
    <mergeCell ref="AM60:AM62"/>
    <mergeCell ref="AI53:AI55"/>
    <mergeCell ref="AJ53:AJ55"/>
    <mergeCell ref="AK53:AK55"/>
    <mergeCell ref="AM53:AM55"/>
    <mergeCell ref="AN53:AN55"/>
    <mergeCell ref="AO53:AO55"/>
    <mergeCell ref="AN60:AN62"/>
    <mergeCell ref="AO60:AO62"/>
    <mergeCell ref="AP60:AP62"/>
    <mergeCell ref="C45:AG45"/>
    <mergeCell ref="AH45:AK45"/>
    <mergeCell ref="AL45:AL48"/>
    <mergeCell ref="AM45:AP45"/>
    <mergeCell ref="AH46:AH48"/>
    <mergeCell ref="AI46:AI48"/>
    <mergeCell ref="AJ46:AJ48"/>
    <mergeCell ref="AK46:AK48"/>
    <mergeCell ref="AM46:AM48"/>
    <mergeCell ref="AN46:AN48"/>
    <mergeCell ref="AO46:AO48"/>
    <mergeCell ref="AP46:AP48"/>
    <mergeCell ref="C31:AG31"/>
    <mergeCell ref="AH31:AK31"/>
    <mergeCell ref="AL31:AL34"/>
    <mergeCell ref="AM31:AP31"/>
    <mergeCell ref="AH32:AH34"/>
    <mergeCell ref="AP32:AP34"/>
    <mergeCell ref="C38:AG38"/>
    <mergeCell ref="AH38:AK38"/>
    <mergeCell ref="AL38:AL41"/>
    <mergeCell ref="AM38:AP38"/>
    <mergeCell ref="AH39:AH41"/>
    <mergeCell ref="AI39:AI41"/>
    <mergeCell ref="AJ39:AJ41"/>
    <mergeCell ref="AK39:AK41"/>
    <mergeCell ref="AM39:AM41"/>
    <mergeCell ref="AI32:AI34"/>
    <mergeCell ref="AJ32:AJ34"/>
    <mergeCell ref="AK32:AK34"/>
    <mergeCell ref="AM32:AM34"/>
    <mergeCell ref="AN32:AN34"/>
    <mergeCell ref="AO32:AO34"/>
    <mergeCell ref="AN39:AN41"/>
    <mergeCell ref="AO39:AO41"/>
    <mergeCell ref="AP39:AP41"/>
    <mergeCell ref="C24:AG24"/>
    <mergeCell ref="AH24:AK24"/>
    <mergeCell ref="AL24:AL27"/>
    <mergeCell ref="AM24:AP24"/>
    <mergeCell ref="AH25:AH27"/>
    <mergeCell ref="AI25:AI27"/>
    <mergeCell ref="AJ25:AJ27"/>
    <mergeCell ref="AK25:AK27"/>
    <mergeCell ref="AM25:AM27"/>
    <mergeCell ref="AN25:AN27"/>
    <mergeCell ref="AO25:AO27"/>
    <mergeCell ref="AP25:AP27"/>
    <mergeCell ref="G14:H14"/>
    <mergeCell ref="C17:AG17"/>
    <mergeCell ref="AH17:AK17"/>
    <mergeCell ref="AL17:AL20"/>
    <mergeCell ref="AM17:AP17"/>
    <mergeCell ref="AH18:AH20"/>
    <mergeCell ref="AI18:AI20"/>
    <mergeCell ref="AJ18:AJ20"/>
    <mergeCell ref="AK18:AK20"/>
    <mergeCell ref="AM18:AM20"/>
    <mergeCell ref="AN18:AN20"/>
    <mergeCell ref="AO18:AO20"/>
    <mergeCell ref="AP18:AP20"/>
    <mergeCell ref="B8:C8"/>
    <mergeCell ref="D8:J8"/>
    <mergeCell ref="AR9:AV10"/>
    <mergeCell ref="AK10:AP10"/>
    <mergeCell ref="G12:H12"/>
    <mergeCell ref="G13:H13"/>
    <mergeCell ref="B2:R2"/>
    <mergeCell ref="D4:P4"/>
    <mergeCell ref="R4:T4"/>
    <mergeCell ref="U4:AH4"/>
    <mergeCell ref="AK4:AP4"/>
    <mergeCell ref="E5:J5"/>
    <mergeCell ref="L5:Q5"/>
    <mergeCell ref="R5:U5"/>
    <mergeCell ref="V5:Z5"/>
    <mergeCell ref="AB5:AF5"/>
  </mergeCells>
  <phoneticPr fontId="3"/>
  <conditionalFormatting sqref="C18:AG22">
    <cfRule type="expression" dxfId="771" priority="720">
      <formula>C$19="土"</formula>
    </cfRule>
    <cfRule type="expression" dxfId="770" priority="721">
      <formula>C$19="祝"</formula>
    </cfRule>
    <cfRule type="expression" dxfId="769" priority="722">
      <formula>C$19="休"</formula>
    </cfRule>
    <cfRule type="expression" dxfId="768" priority="719">
      <formula>C$19="日"</formula>
    </cfRule>
    <cfRule type="expression" dxfId="767" priority="716">
      <formula>C$19=""</formula>
    </cfRule>
  </conditionalFormatting>
  <conditionalFormatting sqref="C21:AG22">
    <cfRule type="expression" dxfId="766" priority="686">
      <formula>C21="/"</formula>
    </cfRule>
  </conditionalFormatting>
  <conditionalFormatting sqref="C24:AG24 B24:B29 AH24:AK29 AM24:AP29">
    <cfRule type="expression" dxfId="765" priority="146">
      <formula>B24=""</formula>
    </cfRule>
  </conditionalFormatting>
  <conditionalFormatting sqref="C25:AG25">
    <cfRule type="expression" dxfId="764" priority="718">
      <formula>C26="祝"</formula>
    </cfRule>
    <cfRule type="expression" dxfId="763" priority="717">
      <formula>OR(C26="土",C26="日")</formula>
    </cfRule>
    <cfRule type="expression" dxfId="762" priority="715">
      <formula>OR(C26="",C26="休")</formula>
    </cfRule>
  </conditionalFormatting>
  <conditionalFormatting sqref="C26:AG26">
    <cfRule type="expression" dxfId="761" priority="696">
      <formula>OR(C26="",C26="休")</formula>
    </cfRule>
    <cfRule type="expression" dxfId="760" priority="692">
      <formula>OR(C26="土",C26="日")</formula>
    </cfRule>
    <cfRule type="expression" dxfId="759" priority="688">
      <formula>C26="祝"</formula>
    </cfRule>
  </conditionalFormatting>
  <conditionalFormatting sqref="C27:AG27">
    <cfRule type="expression" dxfId="758" priority="697">
      <formula>OR(C26="",C26="休")</formula>
    </cfRule>
    <cfRule type="expression" dxfId="757" priority="693">
      <formula>OR(C26="土",C26="日")</formula>
    </cfRule>
    <cfRule type="expression" dxfId="756" priority="689">
      <formula>C26="祝"</formula>
    </cfRule>
  </conditionalFormatting>
  <conditionalFormatting sqref="C28:AG28">
    <cfRule type="expression" dxfId="755" priority="698">
      <formula>OR(C26="",C26="休")</formula>
    </cfRule>
    <cfRule type="expression" dxfId="754" priority="694">
      <formula>OR(C26="土",C26="日")</formula>
    </cfRule>
    <cfRule type="expression" dxfId="753" priority="690">
      <formula>C26="祝"</formula>
    </cfRule>
  </conditionalFormatting>
  <conditionalFormatting sqref="C28:AG29">
    <cfRule type="expression" dxfId="752" priority="685">
      <formula>C28="/"</formula>
    </cfRule>
  </conditionalFormatting>
  <conditionalFormatting sqref="C29:AG29">
    <cfRule type="expression" dxfId="751" priority="691">
      <formula>C26="祝"</formula>
    </cfRule>
    <cfRule type="expression" dxfId="750" priority="699">
      <formula>OR(C26="",C26="休")</formula>
    </cfRule>
    <cfRule type="expression" dxfId="749" priority="695">
      <formula>OR(C26="土",C26="日")</formula>
    </cfRule>
  </conditionalFormatting>
  <conditionalFormatting sqref="C31:AG31 B31:B36">
    <cfRule type="expression" dxfId="748" priority="672">
      <formula>B31=""</formula>
    </cfRule>
  </conditionalFormatting>
  <conditionalFormatting sqref="C32:AG32">
    <cfRule type="expression" dxfId="747" priority="681">
      <formula>C33="祝"</formula>
    </cfRule>
    <cfRule type="expression" dxfId="746" priority="680">
      <formula>OR(C33="土",C33="日")</formula>
    </cfRule>
    <cfRule type="expression" dxfId="745" priority="679">
      <formula>OR(C33="",C33="休")</formula>
    </cfRule>
  </conditionalFormatting>
  <conditionalFormatting sqref="C33:AG33">
    <cfRule type="expression" dxfId="744" priority="677">
      <formula>OR(C33="",C33="休")</formula>
    </cfRule>
    <cfRule type="expression" dxfId="743" priority="675">
      <formula>OR(C33="土",C33="日")</formula>
    </cfRule>
    <cfRule type="expression" dxfId="742" priority="673">
      <formula>C33="祝"</formula>
    </cfRule>
  </conditionalFormatting>
  <conditionalFormatting sqref="C34:AG34">
    <cfRule type="expression" dxfId="741" priority="678">
      <formula>OR(C33="",C33="休")</formula>
    </cfRule>
    <cfRule type="expression" dxfId="740" priority="676">
      <formula>OR(C33="土",C33="日")</formula>
    </cfRule>
    <cfRule type="expression" dxfId="739" priority="674">
      <formula>C33="祝"</formula>
    </cfRule>
  </conditionalFormatting>
  <conditionalFormatting sqref="C35:AG35">
    <cfRule type="expression" dxfId="738" priority="16">
      <formula>C33="祝"</formula>
    </cfRule>
    <cfRule type="expression" dxfId="737" priority="18">
      <formula>OR(C33="土",C33="日")</formula>
    </cfRule>
    <cfRule type="expression" dxfId="736" priority="20">
      <formula>OR(C33="",C33="休")</formula>
    </cfRule>
  </conditionalFormatting>
  <conditionalFormatting sqref="C35:AG36">
    <cfRule type="expression" dxfId="735" priority="15">
      <formula>C35="/"</formula>
    </cfRule>
  </conditionalFormatting>
  <conditionalFormatting sqref="C36:AG36">
    <cfRule type="expression" dxfId="734" priority="19">
      <formula>OR(C33="土",C33="日")</formula>
    </cfRule>
    <cfRule type="expression" dxfId="733" priority="21">
      <formula>OR(C33="",C33="休")</formula>
    </cfRule>
    <cfRule type="expression" dxfId="732" priority="17">
      <formula>C33="祝"</formula>
    </cfRule>
  </conditionalFormatting>
  <conditionalFormatting sqref="C38:AG38 B38:B43">
    <cfRule type="expression" dxfId="731" priority="661">
      <formula>B38=""</formula>
    </cfRule>
  </conditionalFormatting>
  <conditionalFormatting sqref="C39:AG39">
    <cfRule type="expression" dxfId="730" priority="668">
      <formula>OR(C40="",C40="休")</formula>
    </cfRule>
    <cfRule type="expression" dxfId="729" priority="670">
      <formula>C40="祝"</formula>
    </cfRule>
    <cfRule type="expression" dxfId="728" priority="669">
      <formula>OR(C40="土",C40="日")</formula>
    </cfRule>
  </conditionalFormatting>
  <conditionalFormatting sqref="C40:AG40">
    <cfRule type="expression" dxfId="727" priority="666">
      <formula>OR(C40="",C40="休")</formula>
    </cfRule>
    <cfRule type="expression" dxfId="726" priority="664">
      <formula>OR(C40="土",C40="日")</formula>
    </cfRule>
    <cfRule type="expression" dxfId="725" priority="662">
      <formula>C40="祝"</formula>
    </cfRule>
  </conditionalFormatting>
  <conditionalFormatting sqref="C41:AG41">
    <cfRule type="expression" dxfId="724" priority="667">
      <formula>OR(C40="",C40="休")</formula>
    </cfRule>
    <cfRule type="expression" dxfId="723" priority="665">
      <formula>OR(C40="土",C40="日")</formula>
    </cfRule>
    <cfRule type="expression" dxfId="722" priority="663">
      <formula>C40="祝"</formula>
    </cfRule>
  </conditionalFormatting>
  <conditionalFormatting sqref="C42:AG42">
    <cfRule type="expression" dxfId="721" priority="2">
      <formula>C40="祝"</formula>
    </cfRule>
    <cfRule type="expression" dxfId="720" priority="4">
      <formula>OR(C40="土",C40="日")</formula>
    </cfRule>
    <cfRule type="expression" dxfId="719" priority="6">
      <formula>OR(C40="",C40="休")</formula>
    </cfRule>
  </conditionalFormatting>
  <conditionalFormatting sqref="C42:AG43">
    <cfRule type="expression" dxfId="718" priority="1">
      <formula>C42="/"</formula>
    </cfRule>
  </conditionalFormatting>
  <conditionalFormatting sqref="C43:AG43">
    <cfRule type="expression" dxfId="717" priority="3">
      <formula>C40="祝"</formula>
    </cfRule>
    <cfRule type="expression" dxfId="716" priority="5">
      <formula>OR(C40="土",C40="日")</formula>
    </cfRule>
    <cfRule type="expression" dxfId="715" priority="7">
      <formula>OR(C40="",C40="休")</formula>
    </cfRule>
  </conditionalFormatting>
  <conditionalFormatting sqref="C45:AG45 B45:B50">
    <cfRule type="expression" dxfId="714" priority="650">
      <formula>B45=""</formula>
    </cfRule>
  </conditionalFormatting>
  <conditionalFormatting sqref="C46:AG46">
    <cfRule type="expression" dxfId="713" priority="659">
      <formula>C47="祝"</formula>
    </cfRule>
    <cfRule type="expression" dxfId="712" priority="658">
      <formula>OR(C47="土",C47="日")</formula>
    </cfRule>
    <cfRule type="expression" dxfId="711" priority="657">
      <formula>OR(C47="",C47="休")</formula>
    </cfRule>
  </conditionalFormatting>
  <conditionalFormatting sqref="C47:AG47">
    <cfRule type="expression" dxfId="710" priority="655">
      <formula>OR(C47="",C47="休")</formula>
    </cfRule>
    <cfRule type="expression" dxfId="709" priority="653">
      <formula>OR(C47="土",C47="日")</formula>
    </cfRule>
    <cfRule type="expression" dxfId="708" priority="651">
      <formula>C47="祝"</formula>
    </cfRule>
  </conditionalFormatting>
  <conditionalFormatting sqref="C48:AG48">
    <cfRule type="expression" dxfId="707" priority="656">
      <formula>OR(C47="",C47="休")</formula>
    </cfRule>
    <cfRule type="expression" dxfId="706" priority="654">
      <formula>OR(C47="土",C47="日")</formula>
    </cfRule>
    <cfRule type="expression" dxfId="705" priority="652">
      <formula>C47="祝"</formula>
    </cfRule>
  </conditionalFormatting>
  <conditionalFormatting sqref="C49:AG49">
    <cfRule type="expression" dxfId="704" priority="9">
      <formula>C47="祝"</formula>
    </cfRule>
    <cfRule type="expression" dxfId="703" priority="10">
      <formula>OR(C47="土",C47="日")</formula>
    </cfRule>
    <cfRule type="expression" dxfId="702" priority="11">
      <formula>OR(C47="",C47="休")</formula>
    </cfRule>
  </conditionalFormatting>
  <conditionalFormatting sqref="C49:AG50">
    <cfRule type="expression" dxfId="701" priority="8">
      <formula>C49="/"</formula>
    </cfRule>
  </conditionalFormatting>
  <conditionalFormatting sqref="C50:AG50">
    <cfRule type="expression" dxfId="700" priority="12">
      <formula>C47="祝"</formula>
    </cfRule>
    <cfRule type="expression" dxfId="699" priority="13">
      <formula>OR(C47="土",C47="日")</formula>
    </cfRule>
    <cfRule type="expression" dxfId="698" priority="14">
      <formula>OR(C47="",C47="休")</formula>
    </cfRule>
  </conditionalFormatting>
  <conditionalFormatting sqref="C52:AG52 B52:B57">
    <cfRule type="expression" dxfId="697" priority="633">
      <formula>B52=""</formula>
    </cfRule>
  </conditionalFormatting>
  <conditionalFormatting sqref="C53:AG53">
    <cfRule type="expression" dxfId="696" priority="648">
      <formula>C54="祝"</formula>
    </cfRule>
    <cfRule type="expression" dxfId="695" priority="647">
      <formula>OR(C54="土",C54="日")</formula>
    </cfRule>
    <cfRule type="expression" dxfId="694" priority="646">
      <formula>OR(C54="",C54="休")</formula>
    </cfRule>
  </conditionalFormatting>
  <conditionalFormatting sqref="C54:AG54">
    <cfRule type="expression" dxfId="693" priority="634">
      <formula>C54="祝"</formula>
    </cfRule>
    <cfRule type="expression" dxfId="692" priority="638">
      <formula>OR(C54="土",C54="日")</formula>
    </cfRule>
    <cfRule type="expression" dxfId="691" priority="642">
      <formula>OR(C54="",C54="休")</formula>
    </cfRule>
  </conditionalFormatting>
  <conditionalFormatting sqref="C55:AG55">
    <cfRule type="expression" dxfId="690" priority="635">
      <formula>C54="祝"</formula>
    </cfRule>
    <cfRule type="expression" dxfId="689" priority="639">
      <formula>OR(C54="土",C54="日")</formula>
    </cfRule>
    <cfRule type="expression" dxfId="688" priority="643">
      <formula>OR(C54="",C54="休")</formula>
    </cfRule>
  </conditionalFormatting>
  <conditionalFormatting sqref="C56:AG56">
    <cfRule type="expression" dxfId="687" priority="640">
      <formula>OR(C54="土",C54="日")</formula>
    </cfRule>
    <cfRule type="expression" dxfId="686" priority="636">
      <formula>C54="祝"</formula>
    </cfRule>
    <cfRule type="expression" dxfId="685" priority="644">
      <formula>OR(C54="",C54="休")</formula>
    </cfRule>
  </conditionalFormatting>
  <conditionalFormatting sqref="C56:AG57">
    <cfRule type="expression" dxfId="684" priority="632">
      <formula>C56="/"</formula>
    </cfRule>
  </conditionalFormatting>
  <conditionalFormatting sqref="C57:AG57">
    <cfRule type="expression" dxfId="683" priority="641">
      <formula>OR(C54="土",C54="日")</formula>
    </cfRule>
    <cfRule type="expression" dxfId="682" priority="637">
      <formula>C54="祝"</formula>
    </cfRule>
    <cfRule type="expression" dxfId="681" priority="645">
      <formula>OR(C54="",C54="休")</formula>
    </cfRule>
  </conditionalFormatting>
  <conditionalFormatting sqref="C59:AG59 B59:B64">
    <cfRule type="expression" dxfId="680" priority="615">
      <formula>B59=""</formula>
    </cfRule>
  </conditionalFormatting>
  <conditionalFormatting sqref="C60:AG60">
    <cfRule type="expression" dxfId="679" priority="630">
      <formula>C61="祝"</formula>
    </cfRule>
    <cfRule type="expression" dxfId="678" priority="629">
      <formula>OR(C61="土",C61="日")</formula>
    </cfRule>
    <cfRule type="expression" dxfId="677" priority="628">
      <formula>OR(C61="",C61="休")</formula>
    </cfRule>
  </conditionalFormatting>
  <conditionalFormatting sqref="C61:AG61">
    <cfRule type="expression" dxfId="676" priority="616">
      <formula>C61="祝"</formula>
    </cfRule>
    <cfRule type="expression" dxfId="675" priority="620">
      <formula>OR(C61="土",C61="日")</formula>
    </cfRule>
    <cfRule type="expression" dxfId="674" priority="624">
      <formula>OR(C61="",C61="休")</formula>
    </cfRule>
  </conditionalFormatting>
  <conditionalFormatting sqref="C62:AG62">
    <cfRule type="expression" dxfId="673" priority="625">
      <formula>OR(C61="",C61="休")</formula>
    </cfRule>
    <cfRule type="expression" dxfId="672" priority="617">
      <formula>C61="祝"</formula>
    </cfRule>
    <cfRule type="expression" dxfId="671" priority="621">
      <formula>OR(C61="土",C61="日")</formula>
    </cfRule>
  </conditionalFormatting>
  <conditionalFormatting sqref="C63:AG63">
    <cfRule type="expression" dxfId="670" priority="618">
      <formula>C61="祝"</formula>
    </cfRule>
    <cfRule type="expression" dxfId="669" priority="622">
      <formula>OR(C61="土",C61="日")</formula>
    </cfRule>
    <cfRule type="expression" dxfId="668" priority="626">
      <formula>OR(C61="",C61="休")</formula>
    </cfRule>
  </conditionalFormatting>
  <conditionalFormatting sqref="C63:AG64">
    <cfRule type="expression" dxfId="667" priority="614">
      <formula>C63="/"</formula>
    </cfRule>
  </conditionalFormatting>
  <conditionalFormatting sqref="C64:AG64">
    <cfRule type="expression" dxfId="666" priority="623">
      <formula>OR(C61="土",C61="日")</formula>
    </cfRule>
    <cfRule type="expression" dxfId="665" priority="619">
      <formula>C61="祝"</formula>
    </cfRule>
    <cfRule type="expression" dxfId="664" priority="627">
      <formula>OR(C61="",C61="休")</formula>
    </cfRule>
  </conditionalFormatting>
  <conditionalFormatting sqref="C66:AG66 B66:B71">
    <cfRule type="expression" dxfId="663" priority="597">
      <formula>B66=""</formula>
    </cfRule>
  </conditionalFormatting>
  <conditionalFormatting sqref="C67:AG67">
    <cfRule type="expression" dxfId="662" priority="612">
      <formula>C68="祝"</formula>
    </cfRule>
    <cfRule type="expression" dxfId="661" priority="610">
      <formula>OR(C68="",C68="休")</formula>
    </cfRule>
    <cfRule type="expression" dxfId="660" priority="611">
      <formula>OR(C68="土",C68="日")</formula>
    </cfRule>
  </conditionalFormatting>
  <conditionalFormatting sqref="C68:AG68">
    <cfRule type="expression" dxfId="659" priority="606">
      <formula>OR(C68="",C68="休")</formula>
    </cfRule>
    <cfRule type="expression" dxfId="658" priority="602">
      <formula>OR(C68="土",C68="日")</formula>
    </cfRule>
    <cfRule type="expression" dxfId="657" priority="598">
      <formula>C68="祝"</formula>
    </cfRule>
  </conditionalFormatting>
  <conditionalFormatting sqref="C69:AG69">
    <cfRule type="expression" dxfId="656" priority="607">
      <formula>OR(C68="",C68="休")</formula>
    </cfRule>
    <cfRule type="expression" dxfId="655" priority="603">
      <formula>OR(C68="土",C68="日")</formula>
    </cfRule>
    <cfRule type="expression" dxfId="654" priority="599">
      <formula>C68="祝"</formula>
    </cfRule>
  </conditionalFormatting>
  <conditionalFormatting sqref="C70:AG70">
    <cfRule type="expression" dxfId="653" priority="608">
      <formula>OR(C68="",C68="休")</formula>
    </cfRule>
    <cfRule type="expression" dxfId="652" priority="604">
      <formula>OR(C68="土",C68="日")</formula>
    </cfRule>
    <cfRule type="expression" dxfId="651" priority="600">
      <formula>C68="祝"</formula>
    </cfRule>
  </conditionalFormatting>
  <conditionalFormatting sqref="C70:AG71">
    <cfRule type="expression" dxfId="650" priority="596">
      <formula>C70="/"</formula>
    </cfRule>
  </conditionalFormatting>
  <conditionalFormatting sqref="C71:AG71">
    <cfRule type="expression" dxfId="649" priority="601">
      <formula>C68="祝"</formula>
    </cfRule>
    <cfRule type="expression" dxfId="648" priority="609">
      <formula>OR(C68="",C68="休")</formula>
    </cfRule>
    <cfRule type="expression" dxfId="647" priority="605">
      <formula>OR(C68="土",C68="日")</formula>
    </cfRule>
  </conditionalFormatting>
  <conditionalFormatting sqref="C73:AG73 B73:B78">
    <cfRule type="expression" dxfId="646" priority="579">
      <formula>B73=""</formula>
    </cfRule>
  </conditionalFormatting>
  <conditionalFormatting sqref="C74:AG74">
    <cfRule type="expression" dxfId="645" priority="592">
      <formula>OR(C75="",C75="休")</formula>
    </cfRule>
    <cfRule type="expression" dxfId="644" priority="594">
      <formula>C75="祝"</formula>
    </cfRule>
    <cfRule type="expression" dxfId="643" priority="593">
      <formula>OR(C75="土",C75="日")</formula>
    </cfRule>
  </conditionalFormatting>
  <conditionalFormatting sqref="C75:AG75">
    <cfRule type="expression" dxfId="642" priority="588">
      <formula>OR(C75="",C75="休")</formula>
    </cfRule>
    <cfRule type="expression" dxfId="641" priority="584">
      <formula>OR(C75="土",C75="日")</formula>
    </cfRule>
    <cfRule type="expression" dxfId="640" priority="580">
      <formula>C75="祝"</formula>
    </cfRule>
  </conditionalFormatting>
  <conditionalFormatting sqref="C76:AG76">
    <cfRule type="expression" dxfId="639" priority="589">
      <formula>OR(C75="",C75="休")</formula>
    </cfRule>
    <cfRule type="expression" dxfId="638" priority="581">
      <formula>C75="祝"</formula>
    </cfRule>
    <cfRule type="expression" dxfId="637" priority="585">
      <formula>OR(C75="土",C75="日")</formula>
    </cfRule>
  </conditionalFormatting>
  <conditionalFormatting sqref="C77:AG77">
    <cfRule type="expression" dxfId="636" priority="590">
      <formula>OR(C75="",C75="休")</formula>
    </cfRule>
    <cfRule type="expression" dxfId="635" priority="582">
      <formula>C75="祝"</formula>
    </cfRule>
    <cfRule type="expression" dxfId="634" priority="586">
      <formula>OR(C75="土",C75="日")</formula>
    </cfRule>
  </conditionalFormatting>
  <conditionalFormatting sqref="C77:AG78">
    <cfRule type="expression" dxfId="633" priority="578">
      <formula>C77="/"</formula>
    </cfRule>
  </conditionalFormatting>
  <conditionalFormatting sqref="C78:AG78">
    <cfRule type="expression" dxfId="632" priority="587">
      <formula>OR(C75="土",C75="日")</formula>
    </cfRule>
    <cfRule type="expression" dxfId="631" priority="591">
      <formula>OR(C75="",C75="休")</formula>
    </cfRule>
    <cfRule type="expression" dxfId="630" priority="583">
      <formula>C75="祝"</formula>
    </cfRule>
  </conditionalFormatting>
  <conditionalFormatting sqref="C80:AG80 B80:B85">
    <cfRule type="expression" dxfId="629" priority="561">
      <formula>B80=""</formula>
    </cfRule>
  </conditionalFormatting>
  <conditionalFormatting sqref="C81:AG81">
    <cfRule type="expression" dxfId="628" priority="574">
      <formula>OR(C82="",C82="休")</formula>
    </cfRule>
    <cfRule type="expression" dxfId="627" priority="575">
      <formula>OR(C82="土",C82="日")</formula>
    </cfRule>
    <cfRule type="expression" dxfId="626" priority="576">
      <formula>C82="祝"</formula>
    </cfRule>
  </conditionalFormatting>
  <conditionalFormatting sqref="C82:AG82">
    <cfRule type="expression" dxfId="625" priority="562">
      <formula>C82="祝"</formula>
    </cfRule>
    <cfRule type="expression" dxfId="624" priority="566">
      <formula>OR(C82="土",C82="日")</formula>
    </cfRule>
    <cfRule type="expression" dxfId="623" priority="570">
      <formula>OR(C82="",C82="休")</formula>
    </cfRule>
  </conditionalFormatting>
  <conditionalFormatting sqref="C83:AG83">
    <cfRule type="expression" dxfId="622" priority="567">
      <formula>OR(C82="土",C82="日")</formula>
    </cfRule>
    <cfRule type="expression" dxfId="621" priority="563">
      <formula>C82="祝"</formula>
    </cfRule>
    <cfRule type="expression" dxfId="620" priority="571">
      <formula>OR(C82="",C82="休")</formula>
    </cfRule>
  </conditionalFormatting>
  <conditionalFormatting sqref="C84:AG84">
    <cfRule type="expression" dxfId="619" priority="564">
      <formula>C82="祝"</formula>
    </cfRule>
    <cfRule type="expression" dxfId="618" priority="572">
      <formula>OR(C82="",C82="休")</formula>
    </cfRule>
    <cfRule type="expression" dxfId="617" priority="568">
      <formula>OR(C82="土",C82="日")</formula>
    </cfRule>
  </conditionalFormatting>
  <conditionalFormatting sqref="C84:AG85">
    <cfRule type="expression" dxfId="616" priority="560">
      <formula>C84="/"</formula>
    </cfRule>
  </conditionalFormatting>
  <conditionalFormatting sqref="C85:AG85">
    <cfRule type="expression" dxfId="615" priority="565">
      <formula>C82="祝"</formula>
    </cfRule>
    <cfRule type="expression" dxfId="614" priority="569">
      <formula>OR(C82="土",C82="日")</formula>
    </cfRule>
    <cfRule type="expression" dxfId="613" priority="573">
      <formula>OR(C82="",C82="休")</formula>
    </cfRule>
  </conditionalFormatting>
  <conditionalFormatting sqref="C87:AG87 B87:B92">
    <cfRule type="expression" dxfId="612" priority="543">
      <formula>B87=""</formula>
    </cfRule>
  </conditionalFormatting>
  <conditionalFormatting sqref="C88:AG88">
    <cfRule type="expression" dxfId="611" priority="557">
      <formula>OR(C89="土",C89="日")</formula>
    </cfRule>
    <cfRule type="expression" dxfId="610" priority="558">
      <formula>C89="祝"</formula>
    </cfRule>
    <cfRule type="expression" dxfId="609" priority="556">
      <formula>OR(C89="",C89="休")</formula>
    </cfRule>
  </conditionalFormatting>
  <conditionalFormatting sqref="C89:AG89">
    <cfRule type="expression" dxfId="608" priority="548">
      <formula>OR(C89="土",C89="日")</formula>
    </cfRule>
    <cfRule type="expression" dxfId="607" priority="544">
      <formula>C89="祝"</formula>
    </cfRule>
    <cfRule type="expression" dxfId="606" priority="552">
      <formula>OR(C89="",C89="休")</formula>
    </cfRule>
  </conditionalFormatting>
  <conditionalFormatting sqref="C90:AG90">
    <cfRule type="expression" dxfId="605" priority="545">
      <formula>C89="祝"</formula>
    </cfRule>
    <cfRule type="expression" dxfId="604" priority="549">
      <formula>OR(C89="土",C89="日")</formula>
    </cfRule>
    <cfRule type="expression" dxfId="603" priority="553">
      <formula>OR(C89="",C89="休")</formula>
    </cfRule>
  </conditionalFormatting>
  <conditionalFormatting sqref="C91:AG91">
    <cfRule type="expression" dxfId="602" priority="550">
      <formula>OR(C89="土",C89="日")</formula>
    </cfRule>
    <cfRule type="expression" dxfId="601" priority="546">
      <formula>C89="祝"</formula>
    </cfRule>
    <cfRule type="expression" dxfId="600" priority="554">
      <formula>OR(C89="",C89="休")</formula>
    </cfRule>
  </conditionalFormatting>
  <conditionalFormatting sqref="C91:AG92">
    <cfRule type="expression" dxfId="599" priority="542">
      <formula>C91="/"</formula>
    </cfRule>
  </conditionalFormatting>
  <conditionalFormatting sqref="C92:AG92">
    <cfRule type="expression" dxfId="598" priority="547">
      <formula>C89="祝"</formula>
    </cfRule>
    <cfRule type="expression" dxfId="597" priority="555">
      <formula>OR(C89="",C89="休")</formula>
    </cfRule>
    <cfRule type="expression" dxfId="596" priority="551">
      <formula>OR(C89="土",C89="日")</formula>
    </cfRule>
  </conditionalFormatting>
  <conditionalFormatting sqref="C94:AG94 B94:B99">
    <cfRule type="expression" dxfId="595" priority="525">
      <formula>B94=""</formula>
    </cfRule>
  </conditionalFormatting>
  <conditionalFormatting sqref="C95:AG95">
    <cfRule type="expression" dxfId="594" priority="540">
      <formula>C96="祝"</formula>
    </cfRule>
    <cfRule type="expression" dxfId="593" priority="538">
      <formula>OR(C96="",C96="休")</formula>
    </cfRule>
    <cfRule type="expression" dxfId="592" priority="539">
      <formula>OR(C96="土",C96="日")</formula>
    </cfRule>
  </conditionalFormatting>
  <conditionalFormatting sqref="C96:AG96">
    <cfRule type="expression" dxfId="591" priority="534">
      <formula>OR(C96="",C96="休")</formula>
    </cfRule>
    <cfRule type="expression" dxfId="590" priority="530">
      <formula>OR(C96="土",C96="日")</formula>
    </cfRule>
    <cfRule type="expression" dxfId="589" priority="526">
      <formula>C96="祝"</formula>
    </cfRule>
  </conditionalFormatting>
  <conditionalFormatting sqref="C97:AG97">
    <cfRule type="expression" dxfId="588" priority="535">
      <formula>OR(C96="",C96="休")</formula>
    </cfRule>
    <cfRule type="expression" dxfId="587" priority="531">
      <formula>OR(C96="土",C96="日")</formula>
    </cfRule>
    <cfRule type="expression" dxfId="586" priority="527">
      <formula>C96="祝"</formula>
    </cfRule>
  </conditionalFormatting>
  <conditionalFormatting sqref="C98:AG98">
    <cfRule type="expression" dxfId="585" priority="536">
      <formula>OR(C96="",C96="休")</formula>
    </cfRule>
    <cfRule type="expression" dxfId="584" priority="528">
      <formula>C96="祝"</formula>
    </cfRule>
    <cfRule type="expression" dxfId="583" priority="532">
      <formula>OR(C96="土",C96="日")</formula>
    </cfRule>
  </conditionalFormatting>
  <conditionalFormatting sqref="C98:AG99">
    <cfRule type="expression" dxfId="582" priority="524">
      <formula>C98="/"</formula>
    </cfRule>
  </conditionalFormatting>
  <conditionalFormatting sqref="C99:AG99">
    <cfRule type="expression" dxfId="581" priority="537">
      <formula>OR(C96="",C96="休")</formula>
    </cfRule>
    <cfRule type="expression" dxfId="580" priority="533">
      <formula>OR(C96="土",C96="日")</formula>
    </cfRule>
    <cfRule type="expression" dxfId="579" priority="529">
      <formula>C96="祝"</formula>
    </cfRule>
  </conditionalFormatting>
  <conditionalFormatting sqref="C101:AG101 B101:B106">
    <cfRule type="expression" dxfId="578" priority="507">
      <formula>B101=""</formula>
    </cfRule>
  </conditionalFormatting>
  <conditionalFormatting sqref="C102:AG102">
    <cfRule type="expression" dxfId="577" priority="521">
      <formula>OR(C103="土",C103="日")</formula>
    </cfRule>
    <cfRule type="expression" dxfId="576" priority="522">
      <formula>C103="祝"</formula>
    </cfRule>
    <cfRule type="expression" dxfId="575" priority="520">
      <formula>OR(C103="",C103="休")</formula>
    </cfRule>
  </conditionalFormatting>
  <conditionalFormatting sqref="C103:AG103">
    <cfRule type="expression" dxfId="574" priority="508">
      <formula>C103="祝"</formula>
    </cfRule>
    <cfRule type="expression" dxfId="573" priority="516">
      <formula>OR(C103="",C103="休")</formula>
    </cfRule>
    <cfRule type="expression" dxfId="572" priority="512">
      <formula>OR(C103="土",C103="日")</formula>
    </cfRule>
  </conditionalFormatting>
  <conditionalFormatting sqref="C104:AG104">
    <cfRule type="expression" dxfId="571" priority="509">
      <formula>C103="祝"</formula>
    </cfRule>
    <cfRule type="expression" dxfId="570" priority="517">
      <formula>OR(C103="",C103="休")</formula>
    </cfRule>
    <cfRule type="expression" dxfId="569" priority="513">
      <formula>OR(C103="土",C103="日")</formula>
    </cfRule>
  </conditionalFormatting>
  <conditionalFormatting sqref="C105:AG105">
    <cfRule type="expression" dxfId="568" priority="510">
      <formula>C103="祝"</formula>
    </cfRule>
    <cfRule type="expression" dxfId="567" priority="518">
      <formula>OR(C103="",C103="休")</formula>
    </cfRule>
    <cfRule type="expression" dxfId="566" priority="514">
      <formula>OR(C103="土",C103="日")</formula>
    </cfRule>
  </conditionalFormatting>
  <conditionalFormatting sqref="C105:AG106">
    <cfRule type="expression" dxfId="565" priority="506">
      <formula>C105="/"</formula>
    </cfRule>
  </conditionalFormatting>
  <conditionalFormatting sqref="C106:AG106">
    <cfRule type="expression" dxfId="564" priority="511">
      <formula>C103="祝"</formula>
    </cfRule>
    <cfRule type="expression" dxfId="563" priority="519">
      <formula>OR(C103="",C103="休")</formula>
    </cfRule>
    <cfRule type="expression" dxfId="562" priority="515">
      <formula>OR(C103="土",C103="日")</formula>
    </cfRule>
  </conditionalFormatting>
  <conditionalFormatting sqref="C108:AG108 B108:B113">
    <cfRule type="expression" dxfId="561" priority="489">
      <formula>B108=""</formula>
    </cfRule>
  </conditionalFormatting>
  <conditionalFormatting sqref="C109:AG109">
    <cfRule type="expression" dxfId="560" priority="504">
      <formula>C110="祝"</formula>
    </cfRule>
    <cfRule type="expression" dxfId="559" priority="502">
      <formula>OR(C110="",C110="休")</formula>
    </cfRule>
    <cfRule type="expression" dxfId="558" priority="503">
      <formula>OR(C110="土",C110="日")</formula>
    </cfRule>
  </conditionalFormatting>
  <conditionalFormatting sqref="C110:AG110">
    <cfRule type="expression" dxfId="557" priority="494">
      <formula>OR(C110="土",C110="日")</formula>
    </cfRule>
    <cfRule type="expression" dxfId="556" priority="490">
      <formula>C110="祝"</formula>
    </cfRule>
    <cfRule type="expression" dxfId="555" priority="498">
      <formula>OR(C110="",C110="休")</formula>
    </cfRule>
  </conditionalFormatting>
  <conditionalFormatting sqref="C111:AG111">
    <cfRule type="expression" dxfId="554" priority="495">
      <formula>OR(C110="土",C110="日")</formula>
    </cfRule>
    <cfRule type="expression" dxfId="553" priority="499">
      <formula>OR(C110="",C110="休")</formula>
    </cfRule>
    <cfRule type="expression" dxfId="552" priority="491">
      <formula>C110="祝"</formula>
    </cfRule>
  </conditionalFormatting>
  <conditionalFormatting sqref="C112:AG112">
    <cfRule type="expression" dxfId="551" priority="492">
      <formula>C110="祝"</formula>
    </cfRule>
    <cfRule type="expression" dxfId="550" priority="496">
      <formula>OR(C110="土",C110="日")</formula>
    </cfRule>
    <cfRule type="expression" dxfId="549" priority="500">
      <formula>OR(C110="",C110="休")</formula>
    </cfRule>
  </conditionalFormatting>
  <conditionalFormatting sqref="C112:AG113">
    <cfRule type="expression" dxfId="548" priority="488">
      <formula>C112="/"</formula>
    </cfRule>
  </conditionalFormatting>
  <conditionalFormatting sqref="C113:AG113">
    <cfRule type="expression" dxfId="547" priority="493">
      <formula>C110="祝"</formula>
    </cfRule>
    <cfRule type="expression" dxfId="546" priority="501">
      <formula>OR(C110="",C110="休")</formula>
    </cfRule>
    <cfRule type="expression" dxfId="545" priority="497">
      <formula>OR(C110="土",C110="日")</formula>
    </cfRule>
  </conditionalFormatting>
  <conditionalFormatting sqref="C115:AG115 B115:B120">
    <cfRule type="expression" dxfId="544" priority="471">
      <formula>B115=""</formula>
    </cfRule>
  </conditionalFormatting>
  <conditionalFormatting sqref="C116:AG116">
    <cfRule type="expression" dxfId="543" priority="484">
      <formula>OR(C117="",C117="休")</formula>
    </cfRule>
    <cfRule type="expression" dxfId="542" priority="485">
      <formula>OR(C117="土",C117="日")</formula>
    </cfRule>
    <cfRule type="expression" dxfId="541" priority="486">
      <formula>C117="祝"</formula>
    </cfRule>
  </conditionalFormatting>
  <conditionalFormatting sqref="C117:AG117">
    <cfRule type="expression" dxfId="540" priority="480">
      <formula>OR(C117="",C117="休")</formula>
    </cfRule>
    <cfRule type="expression" dxfId="539" priority="476">
      <formula>OR(C117="土",C117="日")</formula>
    </cfRule>
    <cfRule type="expression" dxfId="538" priority="472">
      <formula>C117="祝"</formula>
    </cfRule>
  </conditionalFormatting>
  <conditionalFormatting sqref="C118:AG118">
    <cfRule type="expression" dxfId="537" priority="481">
      <formula>OR(C117="",C117="休")</formula>
    </cfRule>
    <cfRule type="expression" dxfId="536" priority="477">
      <formula>OR(C117="土",C117="日")</formula>
    </cfRule>
    <cfRule type="expression" dxfId="535" priority="473">
      <formula>C117="祝"</formula>
    </cfRule>
  </conditionalFormatting>
  <conditionalFormatting sqref="C119:AG119">
    <cfRule type="expression" dxfId="534" priority="474">
      <formula>C117="祝"</formula>
    </cfRule>
    <cfRule type="expression" dxfId="533" priority="478">
      <formula>OR(C117="土",C117="日")</formula>
    </cfRule>
    <cfRule type="expression" dxfId="532" priority="482">
      <formula>OR(C117="",C117="休")</formula>
    </cfRule>
  </conditionalFormatting>
  <conditionalFormatting sqref="C119:AG120">
    <cfRule type="expression" dxfId="531" priority="470">
      <formula>C119="/"</formula>
    </cfRule>
  </conditionalFormatting>
  <conditionalFormatting sqref="C120:AG120">
    <cfRule type="expression" dxfId="530" priority="475">
      <formula>C117="祝"</formula>
    </cfRule>
    <cfRule type="expression" dxfId="529" priority="479">
      <formula>OR(C117="土",C117="日")</formula>
    </cfRule>
    <cfRule type="expression" dxfId="528" priority="483">
      <formula>OR(C117="",C117="休")</formula>
    </cfRule>
  </conditionalFormatting>
  <conditionalFormatting sqref="C122:AG122 B122:B127">
    <cfRule type="expression" dxfId="527" priority="453">
      <formula>B122=""</formula>
    </cfRule>
  </conditionalFormatting>
  <conditionalFormatting sqref="C123:AG123">
    <cfRule type="expression" dxfId="526" priority="468">
      <formula>C124="祝"</formula>
    </cfRule>
    <cfRule type="expression" dxfId="525" priority="467">
      <formula>OR(C124="土",C124="日")</formula>
    </cfRule>
    <cfRule type="expression" dxfId="524" priority="466">
      <formula>OR(C124="",C124="休")</formula>
    </cfRule>
  </conditionalFormatting>
  <conditionalFormatting sqref="C124:AG124">
    <cfRule type="expression" dxfId="523" priority="462">
      <formula>OR(C124="",C124="休")</formula>
    </cfRule>
    <cfRule type="expression" dxfId="522" priority="454">
      <formula>C124="祝"</formula>
    </cfRule>
    <cfRule type="expression" dxfId="521" priority="458">
      <formula>OR(C124="土",C124="日")</formula>
    </cfRule>
  </conditionalFormatting>
  <conditionalFormatting sqref="C125:AG125">
    <cfRule type="expression" dxfId="520" priority="459">
      <formula>OR(C124="土",C124="日")</formula>
    </cfRule>
    <cfRule type="expression" dxfId="519" priority="455">
      <formula>C124="祝"</formula>
    </cfRule>
    <cfRule type="expression" dxfId="518" priority="463">
      <formula>OR(C124="",C124="休")</formula>
    </cfRule>
  </conditionalFormatting>
  <conditionalFormatting sqref="C126:AG126">
    <cfRule type="expression" dxfId="517" priority="460">
      <formula>OR(C124="土",C124="日")</formula>
    </cfRule>
    <cfRule type="expression" dxfId="516" priority="464">
      <formula>OR(C124="",C124="休")</formula>
    </cfRule>
    <cfRule type="expression" dxfId="515" priority="456">
      <formula>C124="祝"</formula>
    </cfRule>
  </conditionalFormatting>
  <conditionalFormatting sqref="C126:AG127">
    <cfRule type="expression" dxfId="514" priority="452">
      <formula>C126="/"</formula>
    </cfRule>
  </conditionalFormatting>
  <conditionalFormatting sqref="C127:AG127">
    <cfRule type="expression" dxfId="513" priority="461">
      <formula>OR(C124="土",C124="日")</formula>
    </cfRule>
    <cfRule type="expression" dxfId="512" priority="457">
      <formula>C124="祝"</formula>
    </cfRule>
    <cfRule type="expression" dxfId="511" priority="465">
      <formula>OR(C124="",C124="休")</formula>
    </cfRule>
  </conditionalFormatting>
  <conditionalFormatting sqref="C129:AG129 B129:B134">
    <cfRule type="expression" dxfId="510" priority="435">
      <formula>B129=""</formula>
    </cfRule>
  </conditionalFormatting>
  <conditionalFormatting sqref="C130:AG130">
    <cfRule type="expression" dxfId="509" priority="450">
      <formula>C131="祝"</formula>
    </cfRule>
    <cfRule type="expression" dxfId="508" priority="449">
      <formula>OR(C131="土",C131="日")</formula>
    </cfRule>
    <cfRule type="expression" dxfId="507" priority="448">
      <formula>OR(C131="",C131="休")</formula>
    </cfRule>
  </conditionalFormatting>
  <conditionalFormatting sqref="C131:AG131">
    <cfRule type="expression" dxfId="506" priority="444">
      <formula>OR(C131="",C131="休")</formula>
    </cfRule>
    <cfRule type="expression" dxfId="505" priority="436">
      <formula>C131="祝"</formula>
    </cfRule>
    <cfRule type="expression" dxfId="504" priority="440">
      <formula>OR(C131="土",C131="日")</formula>
    </cfRule>
  </conditionalFormatting>
  <conditionalFormatting sqref="C132:AG132">
    <cfRule type="expression" dxfId="503" priority="445">
      <formula>OR(C131="",C131="休")</formula>
    </cfRule>
    <cfRule type="expression" dxfId="502" priority="437">
      <formula>C131="祝"</formula>
    </cfRule>
    <cfRule type="expression" dxfId="501" priority="441">
      <formula>OR(C131="土",C131="日")</formula>
    </cfRule>
  </conditionalFormatting>
  <conditionalFormatting sqref="C133:AG133">
    <cfRule type="expression" dxfId="500" priority="446">
      <formula>OR(C131="",C131="休")</formula>
    </cfRule>
    <cfRule type="expression" dxfId="499" priority="442">
      <formula>OR(C131="土",C131="日")</formula>
    </cfRule>
    <cfRule type="expression" dxfId="498" priority="438">
      <formula>C131="祝"</formula>
    </cfRule>
  </conditionalFormatting>
  <conditionalFormatting sqref="C133:AG134">
    <cfRule type="expression" dxfId="497" priority="434">
      <formula>C133="/"</formula>
    </cfRule>
  </conditionalFormatting>
  <conditionalFormatting sqref="C134:AG134">
    <cfRule type="expression" dxfId="496" priority="443">
      <formula>OR(C131="土",C131="日")</formula>
    </cfRule>
    <cfRule type="expression" dxfId="495" priority="447">
      <formula>OR(C131="",C131="休")</formula>
    </cfRule>
    <cfRule type="expression" dxfId="494" priority="439">
      <formula>C131="祝"</formula>
    </cfRule>
  </conditionalFormatting>
  <conditionalFormatting sqref="C136:AG136 B136:B141">
    <cfRule type="expression" dxfId="493" priority="417">
      <formula>B136=""</formula>
    </cfRule>
  </conditionalFormatting>
  <conditionalFormatting sqref="C137:AG137">
    <cfRule type="expression" dxfId="492" priority="432">
      <formula>C138="祝"</formula>
    </cfRule>
    <cfRule type="expression" dxfId="491" priority="431">
      <formula>OR(C138="土",C138="日")</formula>
    </cfRule>
    <cfRule type="expression" dxfId="490" priority="430">
      <formula>OR(C138="",C138="休")</formula>
    </cfRule>
  </conditionalFormatting>
  <conditionalFormatting sqref="C138:AG138">
    <cfRule type="expression" dxfId="489" priority="418">
      <formula>C138="祝"</formula>
    </cfRule>
    <cfRule type="expression" dxfId="488" priority="426">
      <formula>OR(C138="",C138="休")</formula>
    </cfRule>
    <cfRule type="expression" dxfId="487" priority="422">
      <formula>OR(C138="土",C138="日")</formula>
    </cfRule>
  </conditionalFormatting>
  <conditionalFormatting sqref="C139:AG139">
    <cfRule type="expression" dxfId="486" priority="423">
      <formula>OR(C138="土",C138="日")</formula>
    </cfRule>
    <cfRule type="expression" dxfId="485" priority="419">
      <formula>C138="祝"</formula>
    </cfRule>
    <cfRule type="expression" dxfId="484" priority="427">
      <formula>OR(C138="",C138="休")</formula>
    </cfRule>
  </conditionalFormatting>
  <conditionalFormatting sqref="C140:AG140">
    <cfRule type="expression" dxfId="483" priority="428">
      <formula>OR(C138="",C138="休")</formula>
    </cfRule>
    <cfRule type="expression" dxfId="482" priority="424">
      <formula>OR(C138="土",C138="日")</formula>
    </cfRule>
    <cfRule type="expression" dxfId="481" priority="420">
      <formula>C138="祝"</formula>
    </cfRule>
  </conditionalFormatting>
  <conditionalFormatting sqref="C140:AG141">
    <cfRule type="expression" dxfId="480" priority="416">
      <formula>C140="/"</formula>
    </cfRule>
  </conditionalFormatting>
  <conditionalFormatting sqref="C141:AG141">
    <cfRule type="expression" dxfId="479" priority="429">
      <formula>OR(C138="",C138="休")</formula>
    </cfRule>
    <cfRule type="expression" dxfId="478" priority="425">
      <formula>OR(C138="土",C138="日")</formula>
    </cfRule>
    <cfRule type="expression" dxfId="477" priority="421">
      <formula>C138="祝"</formula>
    </cfRule>
  </conditionalFormatting>
  <conditionalFormatting sqref="C143:AG143 B143:B148">
    <cfRule type="expression" dxfId="476" priority="399">
      <formula>B143=""</formula>
    </cfRule>
  </conditionalFormatting>
  <conditionalFormatting sqref="C144:AG144">
    <cfRule type="expression" dxfId="475" priority="414">
      <formula>C145="祝"</formula>
    </cfRule>
    <cfRule type="expression" dxfId="474" priority="413">
      <formula>OR(C145="土",C145="日")</formula>
    </cfRule>
    <cfRule type="expression" dxfId="473" priority="412">
      <formula>OR(C145="",C145="休")</formula>
    </cfRule>
  </conditionalFormatting>
  <conditionalFormatting sqref="C145:AG145">
    <cfRule type="expression" dxfId="472" priority="408">
      <formula>OR(C145="",C145="休")</formula>
    </cfRule>
    <cfRule type="expression" dxfId="471" priority="404">
      <formula>OR(C145="土",C145="日")</formula>
    </cfRule>
    <cfRule type="expression" dxfId="470" priority="400">
      <formula>C145="祝"</formula>
    </cfRule>
  </conditionalFormatting>
  <conditionalFormatting sqref="C146:AG146">
    <cfRule type="expression" dxfId="469" priority="409">
      <formula>OR(C145="",C145="休")</formula>
    </cfRule>
    <cfRule type="expression" dxfId="468" priority="401">
      <formula>C145="祝"</formula>
    </cfRule>
    <cfRule type="expression" dxfId="467" priority="405">
      <formula>OR(C145="土",C145="日")</formula>
    </cfRule>
  </conditionalFormatting>
  <conditionalFormatting sqref="C147:AG147">
    <cfRule type="expression" dxfId="466" priority="406">
      <formula>OR(C145="土",C145="日")</formula>
    </cfRule>
    <cfRule type="expression" dxfId="465" priority="402">
      <formula>C145="祝"</formula>
    </cfRule>
    <cfRule type="expression" dxfId="464" priority="410">
      <formula>OR(C145="",C145="休")</formula>
    </cfRule>
  </conditionalFormatting>
  <conditionalFormatting sqref="C147:AG148">
    <cfRule type="expression" dxfId="463" priority="398">
      <formula>C147="/"</formula>
    </cfRule>
  </conditionalFormatting>
  <conditionalFormatting sqref="C148:AG148">
    <cfRule type="expression" dxfId="462" priority="407">
      <formula>OR(C145="土",C145="日")</formula>
    </cfRule>
    <cfRule type="expression" dxfId="461" priority="403">
      <formula>C145="祝"</formula>
    </cfRule>
    <cfRule type="expression" dxfId="460" priority="411">
      <formula>OR(C145="",C145="休")</formula>
    </cfRule>
  </conditionalFormatting>
  <conditionalFormatting sqref="C150:AG150 B150:B155">
    <cfRule type="expression" dxfId="459" priority="381">
      <formula>B150=""</formula>
    </cfRule>
  </conditionalFormatting>
  <conditionalFormatting sqref="C151:AG151">
    <cfRule type="expression" dxfId="458" priority="394">
      <formula>OR(C152="",C152="休")</formula>
    </cfRule>
    <cfRule type="expression" dxfId="457" priority="395">
      <formula>OR(C152="土",C152="日")</formula>
    </cfRule>
    <cfRule type="expression" dxfId="456" priority="396">
      <formula>C152="祝"</formula>
    </cfRule>
  </conditionalFormatting>
  <conditionalFormatting sqref="C152:AG152">
    <cfRule type="expression" dxfId="455" priority="386">
      <formula>OR(C152="土",C152="日")</formula>
    </cfRule>
    <cfRule type="expression" dxfId="454" priority="382">
      <formula>C152="祝"</formula>
    </cfRule>
    <cfRule type="expression" dxfId="453" priority="390">
      <formula>OR(C152="",C152="休")</formula>
    </cfRule>
  </conditionalFormatting>
  <conditionalFormatting sqref="C153:AG153">
    <cfRule type="expression" dxfId="452" priority="387">
      <formula>OR(C152="土",C152="日")</formula>
    </cfRule>
    <cfRule type="expression" dxfId="451" priority="383">
      <formula>C152="祝"</formula>
    </cfRule>
    <cfRule type="expression" dxfId="450" priority="391">
      <formula>OR(C152="",C152="休")</formula>
    </cfRule>
  </conditionalFormatting>
  <conditionalFormatting sqref="C154:AG154">
    <cfRule type="expression" dxfId="449" priority="384">
      <formula>C152="祝"</formula>
    </cfRule>
    <cfRule type="expression" dxfId="448" priority="392">
      <formula>OR(C152="",C152="休")</formula>
    </cfRule>
    <cfRule type="expression" dxfId="447" priority="388">
      <formula>OR(C152="土",C152="日")</formula>
    </cfRule>
  </conditionalFormatting>
  <conditionalFormatting sqref="C154:AG155">
    <cfRule type="expression" dxfId="446" priority="380">
      <formula>C154="/"</formula>
    </cfRule>
  </conditionalFormatting>
  <conditionalFormatting sqref="C155:AG155">
    <cfRule type="expression" dxfId="445" priority="385">
      <formula>C152="祝"</formula>
    </cfRule>
    <cfRule type="expression" dxfId="444" priority="393">
      <formula>OR(C152="",C152="休")</formula>
    </cfRule>
    <cfRule type="expression" dxfId="443" priority="389">
      <formula>OR(C152="土",C152="日")</formula>
    </cfRule>
  </conditionalFormatting>
  <conditionalFormatting sqref="C157:AG157 B157:B162">
    <cfRule type="expression" dxfId="442" priority="363">
      <formula>B157=""</formula>
    </cfRule>
  </conditionalFormatting>
  <conditionalFormatting sqref="C158:AG158">
    <cfRule type="expression" dxfId="441" priority="378">
      <formula>C159="祝"</formula>
    </cfRule>
    <cfRule type="expression" dxfId="440" priority="377">
      <formula>OR(C159="土",C159="日")</formula>
    </cfRule>
    <cfRule type="expression" dxfId="439" priority="376">
      <formula>OR(C159="",C159="休")</formula>
    </cfRule>
  </conditionalFormatting>
  <conditionalFormatting sqref="C159:AG159">
    <cfRule type="expression" dxfId="438" priority="368">
      <formula>OR(C159="土",C159="日")</formula>
    </cfRule>
    <cfRule type="expression" dxfId="437" priority="372">
      <formula>OR(C159="",C159="休")</formula>
    </cfRule>
    <cfRule type="expression" dxfId="436" priority="364">
      <formula>C159="祝"</formula>
    </cfRule>
  </conditionalFormatting>
  <conditionalFormatting sqref="C160:AG160">
    <cfRule type="expression" dxfId="435" priority="365">
      <formula>C159="祝"</formula>
    </cfRule>
    <cfRule type="expression" dxfId="434" priority="369">
      <formula>OR(C159="土",C159="日")</formula>
    </cfRule>
    <cfRule type="expression" dxfId="433" priority="373">
      <formula>OR(C159="",C159="休")</formula>
    </cfRule>
  </conditionalFormatting>
  <conditionalFormatting sqref="C161:AG161">
    <cfRule type="expression" dxfId="432" priority="370">
      <formula>OR(C159="土",C159="日")</formula>
    </cfRule>
    <cfRule type="expression" dxfId="431" priority="374">
      <formula>OR(C159="",C159="休")</formula>
    </cfRule>
    <cfRule type="expression" dxfId="430" priority="366">
      <formula>C159="祝"</formula>
    </cfRule>
  </conditionalFormatting>
  <conditionalFormatting sqref="C161:AG162">
    <cfRule type="expression" dxfId="429" priority="362">
      <formula>C161="/"</formula>
    </cfRule>
  </conditionalFormatting>
  <conditionalFormatting sqref="C162:AG162">
    <cfRule type="expression" dxfId="428" priority="375">
      <formula>OR(C159="",C159="休")</formula>
    </cfRule>
    <cfRule type="expression" dxfId="427" priority="371">
      <formula>OR(C159="土",C159="日")</formula>
    </cfRule>
    <cfRule type="expression" dxfId="426" priority="367">
      <formula>C159="祝"</formula>
    </cfRule>
  </conditionalFormatting>
  <conditionalFormatting sqref="C164:AG164 B164:B169">
    <cfRule type="expression" dxfId="425" priority="345">
      <formula>B164=""</formula>
    </cfRule>
  </conditionalFormatting>
  <conditionalFormatting sqref="C165:AG165">
    <cfRule type="expression" dxfId="424" priority="360">
      <formula>C166="祝"</formula>
    </cfRule>
    <cfRule type="expression" dxfId="423" priority="358">
      <formula>OR(C166="",C166="休")</formula>
    </cfRule>
    <cfRule type="expression" dxfId="422" priority="359">
      <formula>OR(C166="土",C166="日")</formula>
    </cfRule>
  </conditionalFormatting>
  <conditionalFormatting sqref="C166:AG166">
    <cfRule type="expression" dxfId="421" priority="350">
      <formula>OR(C166="土",C166="日")</formula>
    </cfRule>
    <cfRule type="expression" dxfId="420" priority="346">
      <formula>C166="祝"</formula>
    </cfRule>
    <cfRule type="expression" dxfId="419" priority="354">
      <formula>OR(C166="",C166="休")</formula>
    </cfRule>
  </conditionalFormatting>
  <conditionalFormatting sqref="C167:AG167">
    <cfRule type="expression" dxfId="418" priority="347">
      <formula>C166="祝"</formula>
    </cfRule>
    <cfRule type="expression" dxfId="417" priority="355">
      <formula>OR(C166="",C166="休")</formula>
    </cfRule>
    <cfRule type="expression" dxfId="416" priority="351">
      <formula>OR(C166="土",C166="日")</formula>
    </cfRule>
  </conditionalFormatting>
  <conditionalFormatting sqref="C168:AG168">
    <cfRule type="expression" dxfId="415" priority="348">
      <formula>C166="祝"</formula>
    </cfRule>
    <cfRule type="expression" dxfId="414" priority="352">
      <formula>OR(C166="土",C166="日")</formula>
    </cfRule>
    <cfRule type="expression" dxfId="413" priority="356">
      <formula>OR(C166="",C166="休")</formula>
    </cfRule>
  </conditionalFormatting>
  <conditionalFormatting sqref="C168:AG169">
    <cfRule type="expression" dxfId="412" priority="344">
      <formula>C168="/"</formula>
    </cfRule>
  </conditionalFormatting>
  <conditionalFormatting sqref="C169:AG169">
    <cfRule type="expression" dxfId="411" priority="357">
      <formula>OR(C166="",C166="休")</formula>
    </cfRule>
    <cfRule type="expression" dxfId="410" priority="353">
      <formula>OR(C166="土",C166="日")</formula>
    </cfRule>
    <cfRule type="expression" dxfId="409" priority="349">
      <formula>C166="祝"</formula>
    </cfRule>
  </conditionalFormatting>
  <conditionalFormatting sqref="C171:AG171 B171:B176">
    <cfRule type="expression" dxfId="408" priority="327">
      <formula>B171=""</formula>
    </cfRule>
  </conditionalFormatting>
  <conditionalFormatting sqref="C172:AG172">
    <cfRule type="expression" dxfId="407" priority="340">
      <formula>OR(C173="",C173="休")</formula>
    </cfRule>
    <cfRule type="expression" dxfId="406" priority="341">
      <formula>OR(C173="土",C173="日")</formula>
    </cfRule>
    <cfRule type="expression" dxfId="405" priority="342">
      <formula>C173="祝"</formula>
    </cfRule>
  </conditionalFormatting>
  <conditionalFormatting sqref="C173:AG173">
    <cfRule type="expression" dxfId="404" priority="336">
      <formula>OR(C173="",C173="休")</formula>
    </cfRule>
    <cfRule type="expression" dxfId="403" priority="328">
      <formula>C173="祝"</formula>
    </cfRule>
    <cfRule type="expression" dxfId="402" priority="332">
      <formula>OR(C173="土",C173="日")</formula>
    </cfRule>
  </conditionalFormatting>
  <conditionalFormatting sqref="C174:AG174">
    <cfRule type="expression" dxfId="401" priority="337">
      <formula>OR(C173="",C173="休")</formula>
    </cfRule>
    <cfRule type="expression" dxfId="400" priority="333">
      <formula>OR(C173="土",C173="日")</formula>
    </cfRule>
    <cfRule type="expression" dxfId="399" priority="329">
      <formula>C173="祝"</formula>
    </cfRule>
  </conditionalFormatting>
  <conditionalFormatting sqref="C175:AG175">
    <cfRule type="expression" dxfId="398" priority="334">
      <formula>OR(C173="土",C173="日")</formula>
    </cfRule>
    <cfRule type="expression" dxfId="397" priority="338">
      <formula>OR(C173="",C173="休")</formula>
    </cfRule>
    <cfRule type="expression" dxfId="396" priority="330">
      <formula>C173="祝"</formula>
    </cfRule>
  </conditionalFormatting>
  <conditionalFormatting sqref="C175:AG176">
    <cfRule type="expression" dxfId="395" priority="326">
      <formula>C175="/"</formula>
    </cfRule>
  </conditionalFormatting>
  <conditionalFormatting sqref="C176:AG176">
    <cfRule type="expression" dxfId="394" priority="335">
      <formula>OR(C173="土",C173="日")</formula>
    </cfRule>
    <cfRule type="expression" dxfId="393" priority="331">
      <formula>C173="祝"</formula>
    </cfRule>
    <cfRule type="expression" dxfId="392" priority="339">
      <formula>OR(C173="",C173="休")</formula>
    </cfRule>
  </conditionalFormatting>
  <conditionalFormatting sqref="C178:AG178 B178:B183">
    <cfRule type="expression" dxfId="391" priority="309">
      <formula>B178=""</formula>
    </cfRule>
  </conditionalFormatting>
  <conditionalFormatting sqref="C179:AG179">
    <cfRule type="expression" dxfId="390" priority="324">
      <formula>C180="祝"</formula>
    </cfRule>
    <cfRule type="expression" dxfId="389" priority="323">
      <formula>OR(C180="土",C180="日")</formula>
    </cfRule>
    <cfRule type="expression" dxfId="388" priority="322">
      <formula>OR(C180="",C180="休")</formula>
    </cfRule>
  </conditionalFormatting>
  <conditionalFormatting sqref="C180:AG180">
    <cfRule type="expression" dxfId="387" priority="310">
      <formula>C180="祝"</formula>
    </cfRule>
    <cfRule type="expression" dxfId="386" priority="314">
      <formula>OR(C180="土",C180="日")</formula>
    </cfRule>
    <cfRule type="expression" dxfId="385" priority="318">
      <formula>OR(C180="",C180="休")</formula>
    </cfRule>
  </conditionalFormatting>
  <conditionalFormatting sqref="C181:AG181">
    <cfRule type="expression" dxfId="384" priority="311">
      <formula>C180="祝"</formula>
    </cfRule>
    <cfRule type="expression" dxfId="383" priority="315">
      <formula>OR(C180="土",C180="日")</formula>
    </cfRule>
    <cfRule type="expression" dxfId="382" priority="319">
      <formula>OR(C180="",C180="休")</formula>
    </cfRule>
  </conditionalFormatting>
  <conditionalFormatting sqref="C182:AG182">
    <cfRule type="expression" dxfId="381" priority="312">
      <formula>C180="祝"</formula>
    </cfRule>
    <cfRule type="expression" dxfId="380" priority="316">
      <formula>OR(C180="土",C180="日")</formula>
    </cfRule>
    <cfRule type="expression" dxfId="379" priority="320">
      <formula>OR(C180="",C180="休")</formula>
    </cfRule>
  </conditionalFormatting>
  <conditionalFormatting sqref="C182:AG183">
    <cfRule type="expression" dxfId="378" priority="308">
      <formula>C182="/"</formula>
    </cfRule>
  </conditionalFormatting>
  <conditionalFormatting sqref="C183:AG183">
    <cfRule type="expression" dxfId="377" priority="313">
      <formula>C180="祝"</formula>
    </cfRule>
    <cfRule type="expression" dxfId="376" priority="317">
      <formula>OR(C180="土",C180="日")</formula>
    </cfRule>
    <cfRule type="expression" dxfId="375" priority="321">
      <formula>OR(C180="",C180="休")</formula>
    </cfRule>
  </conditionalFormatting>
  <conditionalFormatting sqref="C185:AG185 B185:B190">
    <cfRule type="expression" dxfId="374" priority="291">
      <formula>B185=""</formula>
    </cfRule>
  </conditionalFormatting>
  <conditionalFormatting sqref="C186:AG186">
    <cfRule type="expression" dxfId="373" priority="304">
      <formula>OR(C187="",C187="休")</formula>
    </cfRule>
    <cfRule type="expression" dxfId="372" priority="305">
      <formula>OR(C187="土",C187="日")</formula>
    </cfRule>
    <cfRule type="expression" dxfId="371" priority="306">
      <formula>C187="祝"</formula>
    </cfRule>
  </conditionalFormatting>
  <conditionalFormatting sqref="C187:AG187">
    <cfRule type="expression" dxfId="370" priority="292">
      <formula>C187="祝"</formula>
    </cfRule>
    <cfRule type="expression" dxfId="369" priority="296">
      <formula>OR(C187="土",C187="日")</formula>
    </cfRule>
    <cfRule type="expression" dxfId="368" priority="300">
      <formula>OR(C187="",C187="休")</formula>
    </cfRule>
  </conditionalFormatting>
  <conditionalFormatting sqref="C188:AG188">
    <cfRule type="expression" dxfId="367" priority="301">
      <formula>OR(C187="",C187="休")</formula>
    </cfRule>
    <cfRule type="expression" dxfId="366" priority="297">
      <formula>OR(C187="土",C187="日")</formula>
    </cfRule>
    <cfRule type="expression" dxfId="365" priority="293">
      <formula>C187="祝"</formula>
    </cfRule>
  </conditionalFormatting>
  <conditionalFormatting sqref="C189:AG189">
    <cfRule type="expression" dxfId="364" priority="294">
      <formula>C187="祝"</formula>
    </cfRule>
    <cfRule type="expression" dxfId="363" priority="298">
      <formula>OR(C187="土",C187="日")</formula>
    </cfRule>
    <cfRule type="expression" dxfId="362" priority="302">
      <formula>OR(C187="",C187="休")</formula>
    </cfRule>
  </conditionalFormatting>
  <conditionalFormatting sqref="C189:AG190">
    <cfRule type="expression" dxfId="361" priority="290">
      <formula>C189="/"</formula>
    </cfRule>
  </conditionalFormatting>
  <conditionalFormatting sqref="C190:AG190">
    <cfRule type="expression" dxfId="360" priority="299">
      <formula>OR(C187="土",C187="日")</formula>
    </cfRule>
    <cfRule type="expression" dxfId="359" priority="295">
      <formula>C187="祝"</formula>
    </cfRule>
    <cfRule type="expression" dxfId="358" priority="303">
      <formula>OR(C187="",C187="休")</formula>
    </cfRule>
  </conditionalFormatting>
  <conditionalFormatting sqref="C192:AG192 B192:B197">
    <cfRule type="expression" dxfId="357" priority="273">
      <formula>B192=""</formula>
    </cfRule>
  </conditionalFormatting>
  <conditionalFormatting sqref="C193:AG193">
    <cfRule type="expression" dxfId="356" priority="286">
      <formula>OR(C194="",C194="休")</formula>
    </cfRule>
    <cfRule type="expression" dxfId="355" priority="287">
      <formula>OR(C194="土",C194="日")</formula>
    </cfRule>
    <cfRule type="expression" dxfId="354" priority="288">
      <formula>C194="祝"</formula>
    </cfRule>
  </conditionalFormatting>
  <conditionalFormatting sqref="C194:AG194">
    <cfRule type="expression" dxfId="353" priority="278">
      <formula>OR(C194="土",C194="日")</formula>
    </cfRule>
    <cfRule type="expression" dxfId="352" priority="274">
      <formula>C194="祝"</formula>
    </cfRule>
    <cfRule type="expression" dxfId="351" priority="282">
      <formula>OR(C194="",C194="休")</formula>
    </cfRule>
  </conditionalFormatting>
  <conditionalFormatting sqref="C195:AG195">
    <cfRule type="expression" dxfId="350" priority="279">
      <formula>OR(C194="土",C194="日")</formula>
    </cfRule>
    <cfRule type="expression" dxfId="349" priority="283">
      <formula>OR(C194="",C194="休")</formula>
    </cfRule>
    <cfRule type="expression" dxfId="348" priority="275">
      <formula>C194="祝"</formula>
    </cfRule>
  </conditionalFormatting>
  <conditionalFormatting sqref="C196:AG196">
    <cfRule type="expression" dxfId="347" priority="280">
      <formula>OR(C194="土",C194="日")</formula>
    </cfRule>
    <cfRule type="expression" dxfId="346" priority="284">
      <formula>OR(C194="",C194="休")</formula>
    </cfRule>
    <cfRule type="expression" dxfId="345" priority="276">
      <formula>C194="祝"</formula>
    </cfRule>
  </conditionalFormatting>
  <conditionalFormatting sqref="C196:AG197">
    <cfRule type="expression" dxfId="344" priority="272">
      <formula>C196="/"</formula>
    </cfRule>
  </conditionalFormatting>
  <conditionalFormatting sqref="C197:AG197">
    <cfRule type="expression" dxfId="343" priority="285">
      <formula>OR(C194="",C194="休")</formula>
    </cfRule>
    <cfRule type="expression" dxfId="342" priority="281">
      <formula>OR(C194="土",C194="日")</formula>
    </cfRule>
    <cfRule type="expression" dxfId="341" priority="277">
      <formula>C194="祝"</formula>
    </cfRule>
  </conditionalFormatting>
  <conditionalFormatting sqref="C199:AG199 B199:B204">
    <cfRule type="expression" dxfId="340" priority="255">
      <formula>B199=""</formula>
    </cfRule>
  </conditionalFormatting>
  <conditionalFormatting sqref="C200:AG200">
    <cfRule type="expression" dxfId="339" priority="268">
      <formula>OR(C201="",C201="休")</formula>
    </cfRule>
    <cfRule type="expression" dxfId="338" priority="270">
      <formula>C201="祝"</formula>
    </cfRule>
    <cfRule type="expression" dxfId="337" priority="269">
      <formula>OR(C201="土",C201="日")</formula>
    </cfRule>
  </conditionalFormatting>
  <conditionalFormatting sqref="C201:AG201">
    <cfRule type="expression" dxfId="336" priority="264">
      <formula>OR(C201="",C201="休")</formula>
    </cfRule>
    <cfRule type="expression" dxfId="335" priority="260">
      <formula>OR(C201="土",C201="日")</formula>
    </cfRule>
    <cfRule type="expression" dxfId="334" priority="256">
      <formula>C201="祝"</formula>
    </cfRule>
  </conditionalFormatting>
  <conditionalFormatting sqref="C202:AG202">
    <cfRule type="expression" dxfId="333" priority="265">
      <formula>OR(C201="",C201="休")</formula>
    </cfRule>
    <cfRule type="expression" dxfId="332" priority="261">
      <formula>OR(C201="土",C201="日")</formula>
    </cfRule>
    <cfRule type="expression" dxfId="331" priority="257">
      <formula>C201="祝"</formula>
    </cfRule>
  </conditionalFormatting>
  <conditionalFormatting sqref="C203:AG203">
    <cfRule type="expression" dxfId="330" priority="266">
      <formula>OR(C201="",C201="休")</formula>
    </cfRule>
    <cfRule type="expression" dxfId="329" priority="262">
      <formula>OR(C201="土",C201="日")</formula>
    </cfRule>
    <cfRule type="expression" dxfId="328" priority="258">
      <formula>C201="祝"</formula>
    </cfRule>
  </conditionalFormatting>
  <conditionalFormatting sqref="C203:AG204">
    <cfRule type="expression" dxfId="327" priority="254">
      <formula>C203="/"</formula>
    </cfRule>
  </conditionalFormatting>
  <conditionalFormatting sqref="C204:AG204">
    <cfRule type="expression" dxfId="326" priority="259">
      <formula>C201="祝"</formula>
    </cfRule>
    <cfRule type="expression" dxfId="325" priority="263">
      <formula>OR(C201="土",C201="日")</formula>
    </cfRule>
    <cfRule type="expression" dxfId="324" priority="267">
      <formula>OR(C201="",C201="休")</formula>
    </cfRule>
  </conditionalFormatting>
  <conditionalFormatting sqref="C206:AG206 B206:B211">
    <cfRule type="expression" dxfId="323" priority="237">
      <formula>B206=""</formula>
    </cfRule>
  </conditionalFormatting>
  <conditionalFormatting sqref="C207:AG207">
    <cfRule type="expression" dxfId="322" priority="252">
      <formula>C208="祝"</formula>
    </cfRule>
    <cfRule type="expression" dxfId="321" priority="251">
      <formula>OR(C208="土",C208="日")</formula>
    </cfRule>
    <cfRule type="expression" dxfId="320" priority="250">
      <formula>OR(C208="",C208="休")</formula>
    </cfRule>
  </conditionalFormatting>
  <conditionalFormatting sqref="C208:AG208">
    <cfRule type="expression" dxfId="319" priority="242">
      <formula>OR(C208="土",C208="日")</formula>
    </cfRule>
    <cfRule type="expression" dxfId="318" priority="238">
      <formula>C208="祝"</formula>
    </cfRule>
    <cfRule type="expression" dxfId="317" priority="246">
      <formula>OR(C208="",C208="休")</formula>
    </cfRule>
  </conditionalFormatting>
  <conditionalFormatting sqref="C209:AG209">
    <cfRule type="expression" dxfId="316" priority="239">
      <formula>C208="祝"</formula>
    </cfRule>
    <cfRule type="expression" dxfId="315" priority="247">
      <formula>OR(C208="",C208="休")</formula>
    </cfRule>
    <cfRule type="expression" dxfId="314" priority="243">
      <formula>OR(C208="土",C208="日")</formula>
    </cfRule>
  </conditionalFormatting>
  <conditionalFormatting sqref="C210:AG210">
    <cfRule type="expression" dxfId="313" priority="248">
      <formula>OR(C208="",C208="休")</formula>
    </cfRule>
    <cfRule type="expression" dxfId="312" priority="244">
      <formula>OR(C208="土",C208="日")</formula>
    </cfRule>
    <cfRule type="expression" dxfId="311" priority="240">
      <formula>C208="祝"</formula>
    </cfRule>
  </conditionalFormatting>
  <conditionalFormatting sqref="C210:AG211">
    <cfRule type="expression" dxfId="310" priority="236">
      <formula>C210="/"</formula>
    </cfRule>
  </conditionalFormatting>
  <conditionalFormatting sqref="C211:AG211">
    <cfRule type="expression" dxfId="309" priority="241">
      <formula>C208="祝"</formula>
    </cfRule>
    <cfRule type="expression" dxfId="308" priority="249">
      <formula>OR(C208="",C208="休")</formula>
    </cfRule>
    <cfRule type="expression" dxfId="307" priority="245">
      <formula>OR(C208="土",C208="日")</formula>
    </cfRule>
  </conditionalFormatting>
  <conditionalFormatting sqref="C213:AG213 B213:B218">
    <cfRule type="expression" dxfId="306" priority="219">
      <formula>B213=""</formula>
    </cfRule>
  </conditionalFormatting>
  <conditionalFormatting sqref="C214:AG214">
    <cfRule type="expression" dxfId="305" priority="234">
      <formula>C215="祝"</formula>
    </cfRule>
    <cfRule type="expression" dxfId="304" priority="233">
      <formula>OR(C215="土",C215="日")</formula>
    </cfRule>
    <cfRule type="expression" dxfId="303" priority="232">
      <formula>OR(C215="",C215="休")</formula>
    </cfRule>
  </conditionalFormatting>
  <conditionalFormatting sqref="C215:AG215">
    <cfRule type="expression" dxfId="302" priority="220">
      <formula>C215="祝"</formula>
    </cfRule>
    <cfRule type="expression" dxfId="301" priority="224">
      <formula>OR(C215="土",C215="日")</formula>
    </cfRule>
    <cfRule type="expression" dxfId="300" priority="228">
      <formula>OR(C215="",C215="休")</formula>
    </cfRule>
  </conditionalFormatting>
  <conditionalFormatting sqref="C216:AG216">
    <cfRule type="expression" dxfId="299" priority="221">
      <formula>C215="祝"</formula>
    </cfRule>
    <cfRule type="expression" dxfId="298" priority="229">
      <formula>OR(C215="",C215="休")</formula>
    </cfRule>
    <cfRule type="expression" dxfId="297" priority="225">
      <formula>OR(C215="土",C215="日")</formula>
    </cfRule>
  </conditionalFormatting>
  <conditionalFormatting sqref="C217:AG217">
    <cfRule type="expression" dxfId="296" priority="222">
      <formula>C215="祝"</formula>
    </cfRule>
    <cfRule type="expression" dxfId="295" priority="230">
      <formula>OR(C215="",C215="休")</formula>
    </cfRule>
    <cfRule type="expression" dxfId="294" priority="226">
      <formula>OR(C215="土",C215="日")</formula>
    </cfRule>
  </conditionalFormatting>
  <conditionalFormatting sqref="C217:AG218">
    <cfRule type="expression" dxfId="293" priority="218">
      <formula>C217="/"</formula>
    </cfRule>
  </conditionalFormatting>
  <conditionalFormatting sqref="C218:AG218">
    <cfRule type="expression" dxfId="292" priority="227">
      <formula>OR(C215="土",C215="日")</formula>
    </cfRule>
    <cfRule type="expression" dxfId="291" priority="223">
      <formula>C215="祝"</formula>
    </cfRule>
    <cfRule type="expression" dxfId="290" priority="231">
      <formula>OR(C215="",C215="休")</formula>
    </cfRule>
  </conditionalFormatting>
  <conditionalFormatting sqref="C220:AG220 B220:B225">
    <cfRule type="expression" dxfId="289" priority="201">
      <formula>B220=""</formula>
    </cfRule>
  </conditionalFormatting>
  <conditionalFormatting sqref="C221:AG221">
    <cfRule type="expression" dxfId="288" priority="214">
      <formula>OR(C222="",C222="休")</formula>
    </cfRule>
    <cfRule type="expression" dxfId="287" priority="216">
      <formula>C222="祝"</formula>
    </cfRule>
    <cfRule type="expression" dxfId="286" priority="215">
      <formula>OR(C222="土",C222="日")</formula>
    </cfRule>
  </conditionalFormatting>
  <conditionalFormatting sqref="C222:AG222">
    <cfRule type="expression" dxfId="285" priority="210">
      <formula>OR(C222="",C222="休")</formula>
    </cfRule>
    <cfRule type="expression" dxfId="284" priority="206">
      <formula>OR(C222="土",C222="日")</formula>
    </cfRule>
    <cfRule type="expression" dxfId="283" priority="202">
      <formula>C222="祝"</formula>
    </cfRule>
  </conditionalFormatting>
  <conditionalFormatting sqref="C223:AG223">
    <cfRule type="expression" dxfId="282" priority="207">
      <formula>OR(C222="土",C222="日")</formula>
    </cfRule>
    <cfRule type="expression" dxfId="281" priority="203">
      <formula>C222="祝"</formula>
    </cfRule>
    <cfRule type="expression" dxfId="280" priority="211">
      <formula>OR(C222="",C222="休")</formula>
    </cfRule>
  </conditionalFormatting>
  <conditionalFormatting sqref="C224:AG224">
    <cfRule type="expression" dxfId="279" priority="208">
      <formula>OR(C222="土",C222="日")</formula>
    </cfRule>
    <cfRule type="expression" dxfId="278" priority="212">
      <formula>OR(C222="",C222="休")</formula>
    </cfRule>
    <cfRule type="expression" dxfId="277" priority="204">
      <formula>C222="祝"</formula>
    </cfRule>
  </conditionalFormatting>
  <conditionalFormatting sqref="C224:AG225">
    <cfRule type="expression" dxfId="276" priority="200">
      <formula>C224="/"</formula>
    </cfRule>
  </conditionalFormatting>
  <conditionalFormatting sqref="C225:AG225">
    <cfRule type="expression" dxfId="275" priority="209">
      <formula>OR(C222="土",C222="日")</formula>
    </cfRule>
    <cfRule type="expression" dxfId="274" priority="213">
      <formula>OR(C222="",C222="休")</formula>
    </cfRule>
    <cfRule type="expression" dxfId="273" priority="205">
      <formula>C222="祝"</formula>
    </cfRule>
  </conditionalFormatting>
  <conditionalFormatting sqref="C227:AG227 B227:B232">
    <cfRule type="expression" dxfId="272" priority="183">
      <formula>B227=""</formula>
    </cfRule>
  </conditionalFormatting>
  <conditionalFormatting sqref="C228:AG228">
    <cfRule type="expression" dxfId="271" priority="197">
      <formula>OR(C229="土",C229="日")</formula>
    </cfRule>
    <cfRule type="expression" dxfId="270" priority="198">
      <formula>C229="祝"</formula>
    </cfRule>
    <cfRule type="expression" dxfId="269" priority="196">
      <formula>OR(C229="",C229="休")</formula>
    </cfRule>
  </conditionalFormatting>
  <conditionalFormatting sqref="C229:AG229">
    <cfRule type="expression" dxfId="268" priority="184">
      <formula>C229="祝"</formula>
    </cfRule>
    <cfRule type="expression" dxfId="267" priority="192">
      <formula>OR(C229="",C229="休")</formula>
    </cfRule>
    <cfRule type="expression" dxfId="266" priority="188">
      <formula>OR(C229="土",C229="日")</formula>
    </cfRule>
  </conditionalFormatting>
  <conditionalFormatting sqref="C230:AG230">
    <cfRule type="expression" dxfId="265" priority="185">
      <formula>C229="祝"</formula>
    </cfRule>
    <cfRule type="expression" dxfId="264" priority="193">
      <formula>OR(C229="",C229="休")</formula>
    </cfRule>
    <cfRule type="expression" dxfId="263" priority="189">
      <formula>OR(C229="土",C229="日")</formula>
    </cfRule>
  </conditionalFormatting>
  <conditionalFormatting sqref="C231:AG231">
    <cfRule type="expression" dxfId="262" priority="190">
      <formula>OR(C229="土",C229="日")</formula>
    </cfRule>
    <cfRule type="expression" dxfId="261" priority="186">
      <formula>C229="祝"</formula>
    </cfRule>
    <cfRule type="expression" dxfId="260" priority="194">
      <formula>OR(C229="",C229="休")</formula>
    </cfRule>
  </conditionalFormatting>
  <conditionalFormatting sqref="C231:AG232">
    <cfRule type="expression" dxfId="259" priority="182">
      <formula>C231="/"</formula>
    </cfRule>
  </conditionalFormatting>
  <conditionalFormatting sqref="C232:AG232">
    <cfRule type="expression" dxfId="258" priority="191">
      <formula>OR(C229="土",C229="日")</formula>
    </cfRule>
    <cfRule type="expression" dxfId="257" priority="195">
      <formula>OR(C229="",C229="休")</formula>
    </cfRule>
    <cfRule type="expression" dxfId="256" priority="187">
      <formula>C229="祝"</formula>
    </cfRule>
  </conditionalFormatting>
  <conditionalFormatting sqref="C234:AG234 B234:B239">
    <cfRule type="expression" dxfId="255" priority="165">
      <formula>B234=""</formula>
    </cfRule>
  </conditionalFormatting>
  <conditionalFormatting sqref="C235:AG235">
    <cfRule type="expression" dxfId="254" priority="179">
      <formula>OR(C236="土",C236="日")</formula>
    </cfRule>
    <cfRule type="expression" dxfId="253" priority="180">
      <formula>C236="祝"</formula>
    </cfRule>
    <cfRule type="expression" dxfId="252" priority="178">
      <formula>OR(C236="",C236="休")</formula>
    </cfRule>
  </conditionalFormatting>
  <conditionalFormatting sqref="C236:AG236">
    <cfRule type="expression" dxfId="251" priority="170">
      <formula>OR(C236="土",C236="日")</formula>
    </cfRule>
    <cfRule type="expression" dxfId="250" priority="166">
      <formula>C236="祝"</formula>
    </cfRule>
    <cfRule type="expression" dxfId="249" priority="174">
      <formula>OR(C236="",C236="休")</formula>
    </cfRule>
  </conditionalFormatting>
  <conditionalFormatting sqref="C237:AG237">
    <cfRule type="expression" dxfId="248" priority="167">
      <formula>C236="祝"</formula>
    </cfRule>
    <cfRule type="expression" dxfId="247" priority="171">
      <formula>OR(C236="土",C236="日")</formula>
    </cfRule>
    <cfRule type="expression" dxfId="246" priority="175">
      <formula>OR(C236="",C236="休")</formula>
    </cfRule>
  </conditionalFormatting>
  <conditionalFormatting sqref="C238:AG238">
    <cfRule type="expression" dxfId="245" priority="168">
      <formula>C236="祝"</formula>
    </cfRule>
    <cfRule type="expression" dxfId="244" priority="176">
      <formula>OR(C236="",C236="休")</formula>
    </cfRule>
    <cfRule type="expression" dxfId="243" priority="172">
      <formula>OR(C236="土",C236="日")</formula>
    </cfRule>
  </conditionalFormatting>
  <conditionalFormatting sqref="C238:AG239">
    <cfRule type="expression" dxfId="242" priority="164">
      <formula>C238="/"</formula>
    </cfRule>
  </conditionalFormatting>
  <conditionalFormatting sqref="C239:AG239">
    <cfRule type="expression" dxfId="241" priority="169">
      <formula>C236="祝"</formula>
    </cfRule>
    <cfRule type="expression" dxfId="240" priority="177">
      <formula>OR(C236="",C236="休")</formula>
    </cfRule>
    <cfRule type="expression" dxfId="239" priority="173">
      <formula>OR(C236="土",C236="日")</formula>
    </cfRule>
  </conditionalFormatting>
  <conditionalFormatting sqref="C241:AG241 B241:B246">
    <cfRule type="expression" dxfId="238" priority="148">
      <formula>B241=""</formula>
    </cfRule>
  </conditionalFormatting>
  <conditionalFormatting sqref="C242:AG242">
    <cfRule type="expression" dxfId="237" priority="163">
      <formula>C243="祝"</formula>
    </cfRule>
    <cfRule type="expression" dxfId="236" priority="161">
      <formula>OR(C243="",C243="休")</formula>
    </cfRule>
    <cfRule type="expression" dxfId="235" priority="162">
      <formula>OR(C243="土",C243="日")</formula>
    </cfRule>
  </conditionalFormatting>
  <conditionalFormatting sqref="C243:AG243">
    <cfRule type="expression" dxfId="234" priority="157">
      <formula>OR(C243="",C243="休")</formula>
    </cfRule>
    <cfRule type="expression" dxfId="233" priority="153">
      <formula>OR(C243="土",C243="日")</formula>
    </cfRule>
    <cfRule type="expression" dxfId="232" priority="149">
      <formula>C243="祝"</formula>
    </cfRule>
  </conditionalFormatting>
  <conditionalFormatting sqref="C244:AG244">
    <cfRule type="expression" dxfId="231" priority="150">
      <formula>C243="祝"</formula>
    </cfRule>
    <cfRule type="expression" dxfId="230" priority="154">
      <formula>OR(C243="土",C243="日")</formula>
    </cfRule>
    <cfRule type="expression" dxfId="229" priority="158">
      <formula>OR(C243="",C243="休")</formula>
    </cfRule>
  </conditionalFormatting>
  <conditionalFormatting sqref="C245:AG245">
    <cfRule type="expression" dxfId="228" priority="151">
      <formula>C243="祝"</formula>
    </cfRule>
    <cfRule type="expression" dxfId="227" priority="155">
      <formula>OR(C243="土",C243="日")</formula>
    </cfRule>
    <cfRule type="expression" dxfId="226" priority="159">
      <formula>OR(C243="",C243="休")</formula>
    </cfRule>
  </conditionalFormatting>
  <conditionalFormatting sqref="C245:AG246">
    <cfRule type="expression" dxfId="225" priority="147">
      <formula>C245="/"</formula>
    </cfRule>
  </conditionalFormatting>
  <conditionalFormatting sqref="C246:AG246">
    <cfRule type="expression" dxfId="224" priority="156">
      <formula>OR(C243="土",C243="日")</formula>
    </cfRule>
    <cfRule type="expression" dxfId="223" priority="152">
      <formula>C243="祝"</formula>
    </cfRule>
    <cfRule type="expression" dxfId="222" priority="160">
      <formula>OR(C243="",C243="休")</formula>
    </cfRule>
  </conditionalFormatting>
  <conditionalFormatting sqref="D4:P4">
    <cfRule type="containsBlanks" dxfId="221" priority="712">
      <formula>LEN(TRIM(D4))=0</formula>
    </cfRule>
  </conditionalFormatting>
  <conditionalFormatting sqref="E5:J5 L5:Q5">
    <cfRule type="containsBlanks" dxfId="220" priority="711">
      <formula>LEN(TRIM(E5))=0</formula>
    </cfRule>
  </conditionalFormatting>
  <conditionalFormatting sqref="I12">
    <cfRule type="expression" dxfId="219" priority="702">
      <formula>$AQ$12&lt;&gt;1</formula>
    </cfRule>
    <cfRule type="expression" dxfId="218" priority="705">
      <formula>$AQ$12=1</formula>
    </cfRule>
  </conditionalFormatting>
  <conditionalFormatting sqref="I13">
    <cfRule type="expression" dxfId="217" priority="701">
      <formula>$AQ$12&lt;&gt;2</formula>
    </cfRule>
    <cfRule type="expression" dxfId="216" priority="704">
      <formula>$AQ$12=2</formula>
    </cfRule>
  </conditionalFormatting>
  <conditionalFormatting sqref="I14">
    <cfRule type="expression" dxfId="215" priority="700">
      <formula>$AQ$12&lt;&gt;3</formula>
    </cfRule>
    <cfRule type="expression" dxfId="214" priority="703">
      <formula>$AQ$12=3</formula>
    </cfRule>
  </conditionalFormatting>
  <conditionalFormatting sqref="U4:AH4">
    <cfRule type="expression" dxfId="213" priority="707">
      <formula>$U$4=""</formula>
    </cfRule>
  </conditionalFormatting>
  <conditionalFormatting sqref="V5">
    <cfRule type="expression" dxfId="212" priority="714">
      <formula>$E$5&gt;$V$5</formula>
    </cfRule>
  </conditionalFormatting>
  <conditionalFormatting sqref="V5:Z5">
    <cfRule type="containsBlanks" dxfId="211" priority="710">
      <formula>LEN(TRIM(V5))=0</formula>
    </cfRule>
  </conditionalFormatting>
  <conditionalFormatting sqref="AB5">
    <cfRule type="expression" dxfId="210" priority="713">
      <formula>$L$5&lt;$AB$5</formula>
    </cfRule>
  </conditionalFormatting>
  <conditionalFormatting sqref="AB5:AF5">
    <cfRule type="containsBlanks" dxfId="209" priority="709">
      <formula>LEN(TRIM(AB5))=0</formula>
    </cfRule>
  </conditionalFormatting>
  <conditionalFormatting sqref="AH31:AK36">
    <cfRule type="expression" dxfId="208" priority="82">
      <formula>AH31=""</formula>
    </cfRule>
  </conditionalFormatting>
  <conditionalFormatting sqref="AH38:AK43">
    <cfRule type="expression" dxfId="207" priority="80">
      <formula>AH38=""</formula>
    </cfRule>
  </conditionalFormatting>
  <conditionalFormatting sqref="AH45:AK50">
    <cfRule type="expression" dxfId="206" priority="78">
      <formula>AH45=""</formula>
    </cfRule>
  </conditionalFormatting>
  <conditionalFormatting sqref="AH52:AK57">
    <cfRule type="expression" dxfId="205" priority="76">
      <formula>AH52=""</formula>
    </cfRule>
  </conditionalFormatting>
  <conditionalFormatting sqref="AH59:AK64">
    <cfRule type="expression" dxfId="204" priority="74">
      <formula>AH59=""</formula>
    </cfRule>
  </conditionalFormatting>
  <conditionalFormatting sqref="AH66:AK71">
    <cfRule type="expression" dxfId="203" priority="72">
      <formula>AH66=""</formula>
    </cfRule>
  </conditionalFormatting>
  <conditionalFormatting sqref="AH73:AK78">
    <cfRule type="expression" dxfId="202" priority="70">
      <formula>AH73=""</formula>
    </cfRule>
  </conditionalFormatting>
  <conditionalFormatting sqref="AH80:AK85">
    <cfRule type="expression" dxfId="201" priority="68">
      <formula>AH80=""</formula>
    </cfRule>
  </conditionalFormatting>
  <conditionalFormatting sqref="AH87:AK92">
    <cfRule type="expression" dxfId="200" priority="66">
      <formula>AH87=""</formula>
    </cfRule>
  </conditionalFormatting>
  <conditionalFormatting sqref="AH94:AK99">
    <cfRule type="expression" dxfId="199" priority="64">
      <formula>AH94=""</formula>
    </cfRule>
  </conditionalFormatting>
  <conditionalFormatting sqref="AH101:AK106">
    <cfRule type="expression" dxfId="198" priority="62">
      <formula>AH101=""</formula>
    </cfRule>
  </conditionalFormatting>
  <conditionalFormatting sqref="AH108:AK113">
    <cfRule type="expression" dxfId="197" priority="60">
      <formula>AH108=""</formula>
    </cfRule>
  </conditionalFormatting>
  <conditionalFormatting sqref="AH115:AK120">
    <cfRule type="expression" dxfId="196" priority="58">
      <formula>AH115=""</formula>
    </cfRule>
  </conditionalFormatting>
  <conditionalFormatting sqref="AH122:AK127">
    <cfRule type="expression" dxfId="195" priority="56">
      <formula>AH122=""</formula>
    </cfRule>
  </conditionalFormatting>
  <conditionalFormatting sqref="AH129:AK134">
    <cfRule type="expression" dxfId="194" priority="54">
      <formula>AH129=""</formula>
    </cfRule>
  </conditionalFormatting>
  <conditionalFormatting sqref="AH136:AK141">
    <cfRule type="expression" dxfId="193" priority="52">
      <formula>AH136=""</formula>
    </cfRule>
  </conditionalFormatting>
  <conditionalFormatting sqref="AH143:AK148">
    <cfRule type="expression" dxfId="192" priority="50">
      <formula>AH143=""</formula>
    </cfRule>
  </conditionalFormatting>
  <conditionalFormatting sqref="AH150:AK155">
    <cfRule type="expression" dxfId="191" priority="48">
      <formula>AH150=""</formula>
    </cfRule>
  </conditionalFormatting>
  <conditionalFormatting sqref="AH157:AK162">
    <cfRule type="expression" dxfId="190" priority="46">
      <formula>AH157=""</formula>
    </cfRule>
  </conditionalFormatting>
  <conditionalFormatting sqref="AH164:AK169">
    <cfRule type="expression" dxfId="189" priority="44">
      <formula>AH164=""</formula>
    </cfRule>
  </conditionalFormatting>
  <conditionalFormatting sqref="AH171:AK176">
    <cfRule type="expression" dxfId="188" priority="42">
      <formula>AH171=""</formula>
    </cfRule>
  </conditionalFormatting>
  <conditionalFormatting sqref="AH178:AK183">
    <cfRule type="expression" dxfId="187" priority="40">
      <formula>AH178=""</formula>
    </cfRule>
  </conditionalFormatting>
  <conditionalFormatting sqref="AH185:AK190">
    <cfRule type="expression" dxfId="186" priority="38">
      <formula>AH185=""</formula>
    </cfRule>
  </conditionalFormatting>
  <conditionalFormatting sqref="AH192:AK197">
    <cfRule type="expression" dxfId="185" priority="36">
      <formula>AH192=""</formula>
    </cfRule>
  </conditionalFormatting>
  <conditionalFormatting sqref="AH199:AK204">
    <cfRule type="expression" dxfId="184" priority="34">
      <formula>AH199=""</formula>
    </cfRule>
  </conditionalFormatting>
  <conditionalFormatting sqref="AH206:AK211">
    <cfRule type="expression" dxfId="183" priority="32">
      <formula>AH206=""</formula>
    </cfRule>
  </conditionalFormatting>
  <conditionalFormatting sqref="AH213:AK218">
    <cfRule type="expression" dxfId="182" priority="30">
      <formula>AH213=""</formula>
    </cfRule>
  </conditionalFormatting>
  <conditionalFormatting sqref="AH220:AK225">
    <cfRule type="expression" dxfId="181" priority="28">
      <formula>AH220=""</formula>
    </cfRule>
  </conditionalFormatting>
  <conditionalFormatting sqref="AH227:AK232">
    <cfRule type="expression" dxfId="180" priority="26">
      <formula>AH227=""</formula>
    </cfRule>
  </conditionalFormatting>
  <conditionalFormatting sqref="AH234:AK239">
    <cfRule type="expression" dxfId="179" priority="24">
      <formula>AH234=""</formula>
    </cfRule>
  </conditionalFormatting>
  <conditionalFormatting sqref="AH241:AK246">
    <cfRule type="expression" dxfId="178" priority="22">
      <formula>AH241=""</formula>
    </cfRule>
  </conditionalFormatting>
  <conditionalFormatting sqref="AK21:AK22">
    <cfRule type="expression" dxfId="177" priority="684">
      <formula>AK21="NG"</formula>
    </cfRule>
  </conditionalFormatting>
  <conditionalFormatting sqref="AK28:AK29">
    <cfRule type="expression" dxfId="176" priority="683">
      <formula>AK28="NG"</formula>
    </cfRule>
  </conditionalFormatting>
  <conditionalFormatting sqref="AK35:AK36">
    <cfRule type="expression" dxfId="175" priority="83">
      <formula>AK35="NG"</formula>
    </cfRule>
  </conditionalFormatting>
  <conditionalFormatting sqref="AK42:AK43">
    <cfRule type="expression" dxfId="174" priority="81">
      <formula>AK42="NG"</formula>
    </cfRule>
  </conditionalFormatting>
  <conditionalFormatting sqref="AK49:AK50">
    <cfRule type="expression" dxfId="173" priority="79">
      <formula>AK49="NG"</formula>
    </cfRule>
  </conditionalFormatting>
  <conditionalFormatting sqref="AK56:AK57">
    <cfRule type="expression" dxfId="172" priority="77">
      <formula>AK56="NG"</formula>
    </cfRule>
  </conditionalFormatting>
  <conditionalFormatting sqref="AK63:AK64">
    <cfRule type="expression" dxfId="171" priority="75">
      <formula>AK63="NG"</formula>
    </cfRule>
  </conditionalFormatting>
  <conditionalFormatting sqref="AK70:AK71">
    <cfRule type="expression" dxfId="170" priority="73">
      <formula>AK70="NG"</formula>
    </cfRule>
  </conditionalFormatting>
  <conditionalFormatting sqref="AK77:AK78">
    <cfRule type="expression" dxfId="169" priority="71">
      <formula>AK77="NG"</formula>
    </cfRule>
  </conditionalFormatting>
  <conditionalFormatting sqref="AK84:AK85">
    <cfRule type="expression" dxfId="168" priority="69">
      <formula>AK84="NG"</formula>
    </cfRule>
  </conditionalFormatting>
  <conditionalFormatting sqref="AK91:AK92">
    <cfRule type="expression" dxfId="167" priority="67">
      <formula>AK91="NG"</formula>
    </cfRule>
  </conditionalFormatting>
  <conditionalFormatting sqref="AK98:AK99">
    <cfRule type="expression" dxfId="166" priority="65">
      <formula>AK98="NG"</formula>
    </cfRule>
  </conditionalFormatting>
  <conditionalFormatting sqref="AK105:AK106">
    <cfRule type="expression" dxfId="165" priority="63">
      <formula>AK105="NG"</formula>
    </cfRule>
  </conditionalFormatting>
  <conditionalFormatting sqref="AK112:AK113">
    <cfRule type="expression" dxfId="164" priority="61">
      <formula>AK112="NG"</formula>
    </cfRule>
  </conditionalFormatting>
  <conditionalFormatting sqref="AK119:AK120">
    <cfRule type="expression" dxfId="163" priority="59">
      <formula>AK119="NG"</formula>
    </cfRule>
  </conditionalFormatting>
  <conditionalFormatting sqref="AK126:AK127">
    <cfRule type="expression" dxfId="162" priority="57">
      <formula>AK126="NG"</formula>
    </cfRule>
  </conditionalFormatting>
  <conditionalFormatting sqref="AK133:AK134">
    <cfRule type="expression" dxfId="161" priority="55">
      <formula>AK133="NG"</formula>
    </cfRule>
  </conditionalFormatting>
  <conditionalFormatting sqref="AK140:AK141">
    <cfRule type="expression" dxfId="160" priority="53">
      <formula>AK140="NG"</formula>
    </cfRule>
  </conditionalFormatting>
  <conditionalFormatting sqref="AK147:AK148">
    <cfRule type="expression" dxfId="159" priority="51">
      <formula>AK147="NG"</formula>
    </cfRule>
  </conditionalFormatting>
  <conditionalFormatting sqref="AK154:AK155">
    <cfRule type="expression" dxfId="158" priority="49">
      <formula>AK154="NG"</formula>
    </cfRule>
  </conditionalFormatting>
  <conditionalFormatting sqref="AK161:AK162">
    <cfRule type="expression" dxfId="157" priority="47">
      <formula>AK161="NG"</formula>
    </cfRule>
  </conditionalFormatting>
  <conditionalFormatting sqref="AK168:AK169">
    <cfRule type="expression" dxfId="156" priority="45">
      <formula>AK168="NG"</formula>
    </cfRule>
  </conditionalFormatting>
  <conditionalFormatting sqref="AK175:AK176">
    <cfRule type="expression" dxfId="155" priority="43">
      <formula>AK175="NG"</formula>
    </cfRule>
  </conditionalFormatting>
  <conditionalFormatting sqref="AK182:AK183">
    <cfRule type="expression" dxfId="154" priority="41">
      <formula>AK182="NG"</formula>
    </cfRule>
  </conditionalFormatting>
  <conditionalFormatting sqref="AK189:AK190">
    <cfRule type="expression" dxfId="153" priority="39">
      <formula>AK189="NG"</formula>
    </cfRule>
  </conditionalFormatting>
  <conditionalFormatting sqref="AK196:AK197">
    <cfRule type="expression" dxfId="152" priority="37">
      <formula>AK196="NG"</formula>
    </cfRule>
  </conditionalFormatting>
  <conditionalFormatting sqref="AK203:AK204">
    <cfRule type="expression" dxfId="151" priority="35">
      <formula>AK203="NG"</formula>
    </cfRule>
  </conditionalFormatting>
  <conditionalFormatting sqref="AK210:AK211">
    <cfRule type="expression" dxfId="150" priority="33">
      <formula>AK210="NG"</formula>
    </cfRule>
  </conditionalFormatting>
  <conditionalFormatting sqref="AK217:AK218">
    <cfRule type="expression" dxfId="149" priority="31">
      <formula>AK217="NG"</formula>
    </cfRule>
  </conditionalFormatting>
  <conditionalFormatting sqref="AK224:AK225">
    <cfRule type="expression" dxfId="148" priority="29">
      <formula>AK224="NG"</formula>
    </cfRule>
  </conditionalFormatting>
  <conditionalFormatting sqref="AK231:AK232">
    <cfRule type="expression" dxfId="147" priority="27">
      <formula>AK231="NG"</formula>
    </cfRule>
  </conditionalFormatting>
  <conditionalFormatting sqref="AK238:AK239">
    <cfRule type="expression" dxfId="146" priority="25">
      <formula>AK238="NG"</formula>
    </cfRule>
  </conditionalFormatting>
  <conditionalFormatting sqref="AK245:AK246">
    <cfRule type="expression" dxfId="145" priority="23">
      <formula>AK245="NG"</formula>
    </cfRule>
  </conditionalFormatting>
  <conditionalFormatting sqref="AK4:AP4">
    <cfRule type="containsBlanks" dxfId="144" priority="708">
      <formula>LEN(TRIM(AK4))=0</formula>
    </cfRule>
  </conditionalFormatting>
  <conditionalFormatting sqref="AK10:AP10">
    <cfRule type="expression" dxfId="143" priority="706">
      <formula>$AK$10=""</formula>
    </cfRule>
  </conditionalFormatting>
  <conditionalFormatting sqref="AM31:AP36">
    <cfRule type="expression" dxfId="142" priority="144">
      <formula>AM31=""</formula>
    </cfRule>
  </conditionalFormatting>
  <conditionalFormatting sqref="AM38:AP43">
    <cfRule type="expression" dxfId="141" priority="142">
      <formula>AM38=""</formula>
    </cfRule>
  </conditionalFormatting>
  <conditionalFormatting sqref="AM45:AP50">
    <cfRule type="expression" dxfId="140" priority="140">
      <formula>AM45=""</formula>
    </cfRule>
  </conditionalFormatting>
  <conditionalFormatting sqref="AM52:AP57">
    <cfRule type="expression" dxfId="139" priority="138">
      <formula>AM52=""</formula>
    </cfRule>
  </conditionalFormatting>
  <conditionalFormatting sqref="AM59:AP64">
    <cfRule type="expression" dxfId="138" priority="136">
      <formula>AM59=""</formula>
    </cfRule>
  </conditionalFormatting>
  <conditionalFormatting sqref="AM66:AP71">
    <cfRule type="expression" dxfId="137" priority="134">
      <formula>AM66=""</formula>
    </cfRule>
  </conditionalFormatting>
  <conditionalFormatting sqref="AM73:AP78">
    <cfRule type="expression" dxfId="136" priority="132">
      <formula>AM73=""</formula>
    </cfRule>
  </conditionalFormatting>
  <conditionalFormatting sqref="AM80:AP85">
    <cfRule type="expression" dxfId="135" priority="130">
      <formula>AM80=""</formula>
    </cfRule>
  </conditionalFormatting>
  <conditionalFormatting sqref="AM87:AP92">
    <cfRule type="expression" dxfId="134" priority="128">
      <formula>AM87=""</formula>
    </cfRule>
  </conditionalFormatting>
  <conditionalFormatting sqref="AM94:AP99">
    <cfRule type="expression" dxfId="133" priority="126">
      <formula>AM94=""</formula>
    </cfRule>
  </conditionalFormatting>
  <conditionalFormatting sqref="AM101:AP106">
    <cfRule type="expression" dxfId="132" priority="124">
      <formula>AM101=""</formula>
    </cfRule>
  </conditionalFormatting>
  <conditionalFormatting sqref="AM108:AP113">
    <cfRule type="expression" dxfId="131" priority="122">
      <formula>AM108=""</formula>
    </cfRule>
  </conditionalFormatting>
  <conditionalFormatting sqref="AM115:AP120">
    <cfRule type="expression" dxfId="130" priority="120">
      <formula>AM115=""</formula>
    </cfRule>
  </conditionalFormatting>
  <conditionalFormatting sqref="AM122:AP127">
    <cfRule type="expression" dxfId="129" priority="118">
      <formula>AM122=""</formula>
    </cfRule>
  </conditionalFormatting>
  <conditionalFormatting sqref="AM129:AP134">
    <cfRule type="expression" dxfId="128" priority="116">
      <formula>AM129=""</formula>
    </cfRule>
  </conditionalFormatting>
  <conditionalFormatting sqref="AM136:AP141">
    <cfRule type="expression" dxfId="127" priority="114">
      <formula>AM136=""</formula>
    </cfRule>
  </conditionalFormatting>
  <conditionalFormatting sqref="AM143:AP148">
    <cfRule type="expression" dxfId="126" priority="112">
      <formula>AM143=""</formula>
    </cfRule>
  </conditionalFormatting>
  <conditionalFormatting sqref="AM150:AP155">
    <cfRule type="expression" dxfId="125" priority="110">
      <formula>AM150=""</formula>
    </cfRule>
  </conditionalFormatting>
  <conditionalFormatting sqref="AM157:AP162">
    <cfRule type="expression" dxfId="124" priority="108">
      <formula>AM157=""</formula>
    </cfRule>
  </conditionalFormatting>
  <conditionalFormatting sqref="AM164:AP169">
    <cfRule type="expression" dxfId="123" priority="106">
      <formula>AM164=""</formula>
    </cfRule>
  </conditionalFormatting>
  <conditionalFormatting sqref="AM171:AP176">
    <cfRule type="expression" dxfId="122" priority="104">
      <formula>AM171=""</formula>
    </cfRule>
  </conditionalFormatting>
  <conditionalFormatting sqref="AM178:AP183">
    <cfRule type="expression" dxfId="121" priority="102">
      <formula>AM178=""</formula>
    </cfRule>
  </conditionalFormatting>
  <conditionalFormatting sqref="AM185:AP190">
    <cfRule type="expression" dxfId="120" priority="100">
      <formula>AM185=""</formula>
    </cfRule>
  </conditionalFormatting>
  <conditionalFormatting sqref="AM192:AP197">
    <cfRule type="expression" dxfId="119" priority="98">
      <formula>AM192=""</formula>
    </cfRule>
  </conditionalFormatting>
  <conditionalFormatting sqref="AM199:AP204">
    <cfRule type="expression" dxfId="118" priority="96">
      <formula>AM199=""</formula>
    </cfRule>
  </conditionalFormatting>
  <conditionalFormatting sqref="AM206:AP211">
    <cfRule type="expression" dxfId="117" priority="94">
      <formula>AM206=""</formula>
    </cfRule>
  </conditionalFormatting>
  <conditionalFormatting sqref="AM213:AP218">
    <cfRule type="expression" dxfId="116" priority="92">
      <formula>AM213=""</formula>
    </cfRule>
  </conditionalFormatting>
  <conditionalFormatting sqref="AM220:AP225">
    <cfRule type="expression" dxfId="115" priority="90">
      <formula>AM220=""</formula>
    </cfRule>
  </conditionalFormatting>
  <conditionalFormatting sqref="AM227:AP232">
    <cfRule type="expression" dxfId="114" priority="88">
      <formula>AM227=""</formula>
    </cfRule>
  </conditionalFormatting>
  <conditionalFormatting sqref="AM234:AP239">
    <cfRule type="expression" dxfId="113" priority="86">
      <formula>AM234=""</formula>
    </cfRule>
  </conditionalFormatting>
  <conditionalFormatting sqref="AM241:AP246">
    <cfRule type="expression" dxfId="112" priority="84">
      <formula>AM241=""</formula>
    </cfRule>
  </conditionalFormatting>
  <conditionalFormatting sqref="AP18:AP22">
    <cfRule type="expression" dxfId="111" priority="723">
      <formula>AP18&lt;&gt;"-"</formula>
    </cfRule>
  </conditionalFormatting>
  <conditionalFormatting sqref="AP25:AP29">
    <cfRule type="expression" dxfId="110" priority="687">
      <formula>AP25&lt;&gt;"-"</formula>
    </cfRule>
  </conditionalFormatting>
  <conditionalFormatting sqref="AP32:AP36">
    <cfRule type="expression" dxfId="109" priority="145">
      <formula>AP32&lt;&gt;"-"</formula>
    </cfRule>
  </conditionalFormatting>
  <conditionalFormatting sqref="AP39:AP43">
    <cfRule type="expression" dxfId="108" priority="143">
      <formula>AP39&lt;&gt;"-"</formula>
    </cfRule>
  </conditionalFormatting>
  <conditionalFormatting sqref="AP46:AP50">
    <cfRule type="expression" dxfId="107" priority="141">
      <formula>AP46&lt;&gt;"-"</formula>
    </cfRule>
  </conditionalFormatting>
  <conditionalFormatting sqref="AP53:AP57">
    <cfRule type="expression" dxfId="106" priority="139">
      <formula>AP53&lt;&gt;"-"</formula>
    </cfRule>
  </conditionalFormatting>
  <conditionalFormatting sqref="AP60:AP64">
    <cfRule type="expression" dxfId="105" priority="137">
      <formula>AP60&lt;&gt;"-"</formula>
    </cfRule>
  </conditionalFormatting>
  <conditionalFormatting sqref="AP67:AP71">
    <cfRule type="expression" dxfId="104" priority="135">
      <formula>AP67&lt;&gt;"-"</formula>
    </cfRule>
  </conditionalFormatting>
  <conditionalFormatting sqref="AP74:AP78">
    <cfRule type="expression" dxfId="103" priority="133">
      <formula>AP74&lt;&gt;"-"</formula>
    </cfRule>
  </conditionalFormatting>
  <conditionalFormatting sqref="AP81:AP85">
    <cfRule type="expression" dxfId="102" priority="131">
      <formula>AP81&lt;&gt;"-"</formula>
    </cfRule>
  </conditionalFormatting>
  <conditionalFormatting sqref="AP88:AP92">
    <cfRule type="expression" dxfId="101" priority="129">
      <formula>AP88&lt;&gt;"-"</formula>
    </cfRule>
  </conditionalFormatting>
  <conditionalFormatting sqref="AP95:AP99">
    <cfRule type="expression" dxfId="100" priority="127">
      <formula>AP95&lt;&gt;"-"</formula>
    </cfRule>
  </conditionalFormatting>
  <conditionalFormatting sqref="AP102:AP106">
    <cfRule type="expression" dxfId="99" priority="125">
      <formula>AP102&lt;&gt;"-"</formula>
    </cfRule>
  </conditionalFormatting>
  <conditionalFormatting sqref="AP109:AP113">
    <cfRule type="expression" dxfId="98" priority="123">
      <formula>AP109&lt;&gt;"-"</formula>
    </cfRule>
  </conditionalFormatting>
  <conditionalFormatting sqref="AP116:AP120">
    <cfRule type="expression" dxfId="97" priority="121">
      <formula>AP116&lt;&gt;"-"</formula>
    </cfRule>
  </conditionalFormatting>
  <conditionalFormatting sqref="AP123:AP127">
    <cfRule type="expression" dxfId="96" priority="119">
      <formula>AP123&lt;&gt;"-"</formula>
    </cfRule>
  </conditionalFormatting>
  <conditionalFormatting sqref="AP130:AP134">
    <cfRule type="expression" dxfId="95" priority="117">
      <formula>AP130&lt;&gt;"-"</formula>
    </cfRule>
  </conditionalFormatting>
  <conditionalFormatting sqref="AP137:AP141">
    <cfRule type="expression" dxfId="94" priority="115">
      <formula>AP137&lt;&gt;"-"</formula>
    </cfRule>
  </conditionalFormatting>
  <conditionalFormatting sqref="AP144:AP148">
    <cfRule type="expression" dxfId="93" priority="113">
      <formula>AP144&lt;&gt;"-"</formula>
    </cfRule>
  </conditionalFormatting>
  <conditionalFormatting sqref="AP151:AP155">
    <cfRule type="expression" dxfId="92" priority="111">
      <formula>AP151&lt;&gt;"-"</formula>
    </cfRule>
  </conditionalFormatting>
  <conditionalFormatting sqref="AP158:AP162">
    <cfRule type="expression" dxfId="91" priority="109">
      <formula>AP158&lt;&gt;"-"</formula>
    </cfRule>
  </conditionalFormatting>
  <conditionalFormatting sqref="AP165:AP169">
    <cfRule type="expression" dxfId="90" priority="107">
      <formula>AP165&lt;&gt;"-"</formula>
    </cfRule>
  </conditionalFormatting>
  <conditionalFormatting sqref="AP172:AP176">
    <cfRule type="expression" dxfId="89" priority="105">
      <formula>AP172&lt;&gt;"-"</formula>
    </cfRule>
  </conditionalFormatting>
  <conditionalFormatting sqref="AP179:AP183">
    <cfRule type="expression" dxfId="88" priority="103">
      <formula>AP179&lt;&gt;"-"</formula>
    </cfRule>
  </conditionalFormatting>
  <conditionalFormatting sqref="AP186:AP190">
    <cfRule type="expression" dxfId="87" priority="101">
      <formula>AP186&lt;&gt;"-"</formula>
    </cfRule>
  </conditionalFormatting>
  <conditionalFormatting sqref="AP193:AP197">
    <cfRule type="expression" dxfId="86" priority="99">
      <formula>AP193&lt;&gt;"-"</formula>
    </cfRule>
  </conditionalFormatting>
  <conditionalFormatting sqref="AP200:AP204">
    <cfRule type="expression" dxfId="85" priority="97">
      <formula>AP200&lt;&gt;"-"</formula>
    </cfRule>
  </conditionalFormatting>
  <conditionalFormatting sqref="AP207:AP211">
    <cfRule type="expression" dxfId="84" priority="95">
      <formula>AP207&lt;&gt;"-"</formula>
    </cfRule>
  </conditionalFormatting>
  <conditionalFormatting sqref="AP214:AP218">
    <cfRule type="expression" dxfId="83" priority="93">
      <formula>AP214&lt;&gt;"-"</formula>
    </cfRule>
  </conditionalFormatting>
  <conditionalFormatting sqref="AP221:AP225">
    <cfRule type="expression" dxfId="82" priority="91">
      <formula>AP221&lt;&gt;"-"</formula>
    </cfRule>
  </conditionalFormatting>
  <conditionalFormatting sqref="AP228:AP232">
    <cfRule type="expression" dxfId="81" priority="89">
      <formula>AP228&lt;&gt;"-"</formula>
    </cfRule>
  </conditionalFormatting>
  <conditionalFormatting sqref="AP235:AP239">
    <cfRule type="expression" dxfId="80" priority="87">
      <formula>AP235&lt;&gt;"-"</formula>
    </cfRule>
  </conditionalFormatting>
  <conditionalFormatting sqref="AP242:AP246">
    <cfRule type="expression" dxfId="79" priority="85">
      <formula>AP242&lt;&gt;"-"</formula>
    </cfRule>
  </conditionalFormatting>
  <conditionalFormatting sqref="AQ32:BP36">
    <cfRule type="expression" dxfId="78" priority="682">
      <formula>#REF!=""</formula>
    </cfRule>
  </conditionalFormatting>
  <conditionalFormatting sqref="AQ39:BP43">
    <cfRule type="expression" dxfId="77" priority="671">
      <formula>#REF!=""</formula>
    </cfRule>
  </conditionalFormatting>
  <conditionalFormatting sqref="AQ46:BP50">
    <cfRule type="expression" dxfId="76" priority="660">
      <formula>#REF!=""</formula>
    </cfRule>
  </conditionalFormatting>
  <conditionalFormatting sqref="AQ53:BP57">
    <cfRule type="expression" dxfId="75" priority="649">
      <formula>#REF!=""</formula>
    </cfRule>
  </conditionalFormatting>
  <conditionalFormatting sqref="AQ60:BP64">
    <cfRule type="expression" dxfId="74" priority="631">
      <formula>#REF!=""</formula>
    </cfRule>
  </conditionalFormatting>
  <conditionalFormatting sqref="AQ67:BP71">
    <cfRule type="expression" dxfId="73" priority="613">
      <formula>#REF!=""</formula>
    </cfRule>
  </conditionalFormatting>
  <conditionalFormatting sqref="AQ74:BP78">
    <cfRule type="expression" dxfId="72" priority="595">
      <formula>#REF!=""</formula>
    </cfRule>
  </conditionalFormatting>
  <conditionalFormatting sqref="AQ81:BP85">
    <cfRule type="expression" dxfId="71" priority="577">
      <formula>#REF!=""</formula>
    </cfRule>
  </conditionalFormatting>
  <conditionalFormatting sqref="AQ88:BP92">
    <cfRule type="expression" dxfId="70" priority="559">
      <formula>#REF!=""</formula>
    </cfRule>
  </conditionalFormatting>
  <conditionalFormatting sqref="AQ95:BP99">
    <cfRule type="expression" dxfId="69" priority="541">
      <formula>#REF!=""</formula>
    </cfRule>
  </conditionalFormatting>
  <conditionalFormatting sqref="AQ102:BP106">
    <cfRule type="expression" dxfId="68" priority="523">
      <formula>#REF!=""</formula>
    </cfRule>
  </conditionalFormatting>
  <conditionalFormatting sqref="AQ109:BP113">
    <cfRule type="expression" dxfId="67" priority="505">
      <formula>#REF!=""</formula>
    </cfRule>
  </conditionalFormatting>
  <conditionalFormatting sqref="AQ116:BP120">
    <cfRule type="expression" dxfId="66" priority="487">
      <formula>#REF!=""</formula>
    </cfRule>
  </conditionalFormatting>
  <conditionalFormatting sqref="AQ123:BP127">
    <cfRule type="expression" dxfId="65" priority="469">
      <formula>#REF!=""</formula>
    </cfRule>
  </conditionalFormatting>
  <conditionalFormatting sqref="AQ130:BP134">
    <cfRule type="expression" dxfId="64" priority="451">
      <formula>#REF!=""</formula>
    </cfRule>
  </conditionalFormatting>
  <conditionalFormatting sqref="AQ137:BP141">
    <cfRule type="expression" dxfId="63" priority="433">
      <formula>#REF!=""</formula>
    </cfRule>
  </conditionalFormatting>
  <conditionalFormatting sqref="AQ144:BP148">
    <cfRule type="expression" dxfId="62" priority="415">
      <formula>#REF!=""</formula>
    </cfRule>
  </conditionalFormatting>
  <conditionalFormatting sqref="AQ151:BP155">
    <cfRule type="expression" dxfId="61" priority="397">
      <formula>#REF!=""</formula>
    </cfRule>
  </conditionalFormatting>
  <conditionalFormatting sqref="AQ158:BP162">
    <cfRule type="expression" dxfId="60" priority="379">
      <formula>#REF!=""</formula>
    </cfRule>
  </conditionalFormatting>
  <conditionalFormatting sqref="AQ165:BP169">
    <cfRule type="expression" dxfId="59" priority="361">
      <formula>#REF!=""</formula>
    </cfRule>
  </conditionalFormatting>
  <conditionalFormatting sqref="AQ172:BP176">
    <cfRule type="expression" dxfId="58" priority="343">
      <formula>#REF!=""</formula>
    </cfRule>
  </conditionalFormatting>
  <conditionalFormatting sqref="AQ179:BP183">
    <cfRule type="expression" dxfId="57" priority="325">
      <formula>#REF!=""</formula>
    </cfRule>
  </conditionalFormatting>
  <conditionalFormatting sqref="AQ186:BP190">
    <cfRule type="expression" dxfId="56" priority="307">
      <formula>#REF!=""</formula>
    </cfRule>
  </conditionalFormatting>
  <conditionalFormatting sqref="AQ193:BP197">
    <cfRule type="expression" dxfId="55" priority="289">
      <formula>#REF!=""</formula>
    </cfRule>
  </conditionalFormatting>
  <conditionalFormatting sqref="AQ200:BP204">
    <cfRule type="expression" dxfId="54" priority="271">
      <formula>#REF!=""</formula>
    </cfRule>
  </conditionalFormatting>
  <conditionalFormatting sqref="AQ207:BP211">
    <cfRule type="expression" dxfId="53" priority="253">
      <formula>#REF!=""</formula>
    </cfRule>
  </conditionalFormatting>
  <conditionalFormatting sqref="AQ214:BP218">
    <cfRule type="expression" dxfId="52" priority="235">
      <formula>#REF!=""</formula>
    </cfRule>
  </conditionalFormatting>
  <conditionalFormatting sqref="AQ221:BP225">
    <cfRule type="expression" dxfId="51" priority="217">
      <formula>#REF!=""</formula>
    </cfRule>
  </conditionalFormatting>
  <conditionalFormatting sqref="AQ228:BP232">
    <cfRule type="expression" dxfId="50" priority="199">
      <formula>#REF!=""</formula>
    </cfRule>
  </conditionalFormatting>
  <conditionalFormatting sqref="AQ235:BP239">
    <cfRule type="expression" dxfId="49" priority="181">
      <formula>#REF!=""</formula>
    </cfRule>
  </conditionalFormatting>
  <dataValidations count="2">
    <dataValidation type="list" allowBlank="1" showInputMessage="1" showErrorMessage="1" sqref="C245:AG245 C21:AG21 C28:AG28 C35:AG35 C56:AG56 C49:AG49 C63:AG63 C70:AG70 C77:AG77 C84:AG84 C91:AG91 C98:AG98 C105:AG105 C112:AG112 C119:AG119 C126:AG126 C133:AG133 C140:AG140 C147:AG147 C154:AG154 C161:AG161 C168:AG168 C175:AG175 C182:AG182 C189:AG189 C196:AG196 C203:AG203 C210:AG210 C217:AG217 C224:AG224 C231:AG231 C238:AG238 C42:AG42" xr:uid="{60B55E76-4DDE-4A2C-A54D-0875DE6DFE49}">
      <formula1>INDIRECT("上"&amp;C19)</formula1>
    </dataValidation>
    <dataValidation type="list" allowBlank="1" showInputMessage="1" showErrorMessage="1" sqref="C246:AG246 C22:AG22 C29:AG29 C36:AG36 C57:AG57 C50:AG50 C64:AG64 C71:AG71 C78:AG78 C85:AG85 C92:AG92 C99:AG99 C106:AG106 C113:AG113 C120:AG120 C127:AG127 C134:AG134 C141:AG141 C148:AG148 C155:AG155 C162:AG162 C169:AG169 C176:AG176 C183:AG183 C190:AG190 C197:AG197 C204:AG204 C211:AG211 C218:AG218 C225:AG225 C232:AG232 C239:AG239 C43:AG43" xr:uid="{AACB6FEA-ACA8-410C-A768-9D1E6B86845F}">
      <formula1>INDIRECT("下"&amp;C19)</formula1>
    </dataValidation>
  </dataValidations>
  <printOptions horizontalCentered="1"/>
  <pageMargins left="0.98425196850393704" right="0.39370078740157483" top="0.59055118110236227" bottom="0.39370078740157483" header="0.31496062992125984" footer="0.31496062992125984"/>
  <pageSetup paperSize="9" scale="5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Option Button 1">
              <controlPr defaultSize="0" autoFill="0" autoLine="0" autoPict="0">
                <anchor moveWithCells="1">
                  <from>
                    <xdr:col>6</xdr:col>
                    <xdr:colOff>133350</xdr:colOff>
                    <xdr:row>11</xdr:row>
                    <xdr:rowOff>38100</xdr:rowOff>
                  </from>
                  <to>
                    <xdr:col>7</xdr:col>
                    <xdr:colOff>142875</xdr:colOff>
                    <xdr:row>11</xdr:row>
                    <xdr:rowOff>276225</xdr:rowOff>
                  </to>
                </anchor>
              </controlPr>
            </control>
          </mc:Choice>
        </mc:AlternateContent>
        <mc:AlternateContent xmlns:mc="http://schemas.openxmlformats.org/markup-compatibility/2006">
          <mc:Choice Requires="x14">
            <control shapeId="22530" r:id="rId5" name="Option Button 2">
              <controlPr defaultSize="0" autoFill="0" autoLine="0" autoPict="0">
                <anchor moveWithCells="1">
                  <from>
                    <xdr:col>6</xdr:col>
                    <xdr:colOff>133350</xdr:colOff>
                    <xdr:row>12</xdr:row>
                    <xdr:rowOff>38100</xdr:rowOff>
                  </from>
                  <to>
                    <xdr:col>7</xdr:col>
                    <xdr:colOff>171450</xdr:colOff>
                    <xdr:row>12</xdr:row>
                    <xdr:rowOff>276225</xdr:rowOff>
                  </to>
                </anchor>
              </controlPr>
            </control>
          </mc:Choice>
        </mc:AlternateContent>
        <mc:AlternateContent xmlns:mc="http://schemas.openxmlformats.org/markup-compatibility/2006">
          <mc:Choice Requires="x14">
            <control shapeId="22531" r:id="rId6" name="Option Button 3">
              <controlPr defaultSize="0" autoFill="0" autoLine="0" autoPict="0">
                <anchor moveWithCells="1">
                  <from>
                    <xdr:col>6</xdr:col>
                    <xdr:colOff>133350</xdr:colOff>
                    <xdr:row>13</xdr:row>
                    <xdr:rowOff>19050</xdr:rowOff>
                  </from>
                  <to>
                    <xdr:col>7</xdr:col>
                    <xdr:colOff>171450</xdr:colOff>
                    <xdr:row>13</xdr:row>
                    <xdr:rowOff>257175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32298-8D96-46F4-B8E6-133B6F51A11F}">
  <dimension ref="B2:L1026"/>
  <sheetViews>
    <sheetView workbookViewId="0"/>
  </sheetViews>
  <sheetFormatPr defaultColWidth="8.875" defaultRowHeight="13.5"/>
  <cols>
    <col min="1" max="1" width="8.875" style="204"/>
    <col min="2" max="2" width="13.5" style="204" customWidth="1"/>
    <col min="3" max="3" width="16.875" style="204" customWidth="1"/>
    <col min="4" max="5" width="8.875" style="204"/>
    <col min="6" max="6" width="15.5" style="204" customWidth="1"/>
    <col min="7" max="7" width="8.5" style="204" customWidth="1"/>
    <col min="8" max="16384" width="8.875" style="204"/>
  </cols>
  <sheetData>
    <row r="2" spans="2:12" ht="23.45" customHeight="1">
      <c r="B2" s="724" t="s">
        <v>309</v>
      </c>
      <c r="C2" s="724"/>
      <c r="D2" s="724"/>
      <c r="F2" s="724" t="s">
        <v>310</v>
      </c>
      <c r="G2" s="724"/>
      <c r="H2" s="205"/>
      <c r="I2" s="324" t="s">
        <v>466</v>
      </c>
      <c r="J2" s="210" t="s">
        <v>307</v>
      </c>
      <c r="K2" s="210" t="s">
        <v>306</v>
      </c>
      <c r="L2" s="210"/>
    </row>
    <row r="3" spans="2:12" ht="17.649999999999999" customHeight="1">
      <c r="B3" s="206">
        <v>43950</v>
      </c>
      <c r="C3" s="207" t="s">
        <v>311</v>
      </c>
      <c r="D3" s="325" t="s">
        <v>312</v>
      </c>
      <c r="F3" s="208">
        <v>44056</v>
      </c>
      <c r="G3" s="326">
        <f t="shared" ref="G3:G26" si="0">F3</f>
        <v>44056</v>
      </c>
      <c r="H3" s="209"/>
      <c r="I3" s="324" t="s">
        <v>467</v>
      </c>
      <c r="J3" s="210" t="s">
        <v>307</v>
      </c>
      <c r="K3" s="210" t="s">
        <v>306</v>
      </c>
      <c r="L3" s="210"/>
    </row>
    <row r="4" spans="2:12" ht="17.649999999999999" customHeight="1">
      <c r="B4" s="206">
        <v>43954</v>
      </c>
      <c r="C4" s="207" t="s">
        <v>313</v>
      </c>
      <c r="D4" s="325" t="s">
        <v>314</v>
      </c>
      <c r="F4" s="208">
        <v>44057</v>
      </c>
      <c r="G4" s="326">
        <f t="shared" si="0"/>
        <v>44057</v>
      </c>
      <c r="H4" s="209"/>
      <c r="I4" s="324" t="s">
        <v>468</v>
      </c>
      <c r="J4" s="210" t="s">
        <v>307</v>
      </c>
      <c r="K4" s="210" t="s">
        <v>306</v>
      </c>
      <c r="L4" s="210"/>
    </row>
    <row r="5" spans="2:12" ht="17.649999999999999" customHeight="1">
      <c r="B5" s="206">
        <v>43955</v>
      </c>
      <c r="C5" s="207" t="s">
        <v>315</v>
      </c>
      <c r="D5" s="325" t="s">
        <v>316</v>
      </c>
      <c r="F5" s="208">
        <v>44058</v>
      </c>
      <c r="G5" s="326">
        <f t="shared" si="0"/>
        <v>44058</v>
      </c>
      <c r="H5" s="209"/>
      <c r="I5" s="324" t="s">
        <v>469</v>
      </c>
      <c r="J5" s="210" t="s">
        <v>307</v>
      </c>
      <c r="K5" s="210" t="s">
        <v>306</v>
      </c>
      <c r="L5" s="210"/>
    </row>
    <row r="6" spans="2:12" ht="34.9" customHeight="1">
      <c r="B6" s="206">
        <v>43956</v>
      </c>
      <c r="C6" s="207" t="s">
        <v>317</v>
      </c>
      <c r="D6" s="325" t="s">
        <v>318</v>
      </c>
      <c r="F6" s="208">
        <v>44194</v>
      </c>
      <c r="G6" s="326">
        <f t="shared" si="0"/>
        <v>44194</v>
      </c>
      <c r="H6" s="209"/>
      <c r="I6" s="324" t="s">
        <v>470</v>
      </c>
      <c r="J6" s="210" t="s">
        <v>307</v>
      </c>
      <c r="K6" s="210" t="s">
        <v>306</v>
      </c>
      <c r="L6" s="210"/>
    </row>
    <row r="7" spans="2:12" ht="18.75">
      <c r="B7" s="206">
        <v>43957</v>
      </c>
      <c r="C7" s="207" t="s">
        <v>319</v>
      </c>
      <c r="D7" s="325" t="s">
        <v>312</v>
      </c>
      <c r="F7" s="208">
        <v>44195</v>
      </c>
      <c r="G7" s="326">
        <f t="shared" si="0"/>
        <v>44195</v>
      </c>
      <c r="H7" s="327"/>
      <c r="I7" s="324" t="s">
        <v>471</v>
      </c>
      <c r="J7" s="210" t="s">
        <v>307</v>
      </c>
      <c r="K7" s="210" t="s">
        <v>306</v>
      </c>
      <c r="L7" s="210"/>
    </row>
    <row r="8" spans="2:12" ht="18.75">
      <c r="B8" s="206">
        <v>44035</v>
      </c>
      <c r="C8" s="207" t="s">
        <v>320</v>
      </c>
      <c r="D8" s="325" t="s">
        <v>321</v>
      </c>
      <c r="F8" s="208">
        <v>44196</v>
      </c>
      <c r="G8" s="326">
        <f t="shared" si="0"/>
        <v>44196</v>
      </c>
      <c r="H8" s="327"/>
      <c r="I8" s="324" t="s">
        <v>472</v>
      </c>
      <c r="J8" s="210" t="s">
        <v>307</v>
      </c>
      <c r="K8" s="210" t="s">
        <v>306</v>
      </c>
      <c r="L8" s="210"/>
    </row>
    <row r="9" spans="2:12" ht="18.75">
      <c r="B9" s="206">
        <v>44036</v>
      </c>
      <c r="C9" s="207" t="s">
        <v>322</v>
      </c>
      <c r="D9" s="325" t="s">
        <v>323</v>
      </c>
      <c r="F9" s="208">
        <v>44197</v>
      </c>
      <c r="G9" s="326">
        <f t="shared" si="0"/>
        <v>44197</v>
      </c>
      <c r="H9" s="327"/>
      <c r="I9" s="324" t="s">
        <v>473</v>
      </c>
      <c r="J9" s="210" t="s">
        <v>307</v>
      </c>
      <c r="K9" s="210" t="s">
        <v>306</v>
      </c>
      <c r="L9" s="210"/>
    </row>
    <row r="10" spans="2:12" ht="18.75">
      <c r="B10" s="206">
        <v>44053</v>
      </c>
      <c r="C10" s="207" t="s">
        <v>324</v>
      </c>
      <c r="D10" s="325" t="s">
        <v>316</v>
      </c>
      <c r="F10" s="208">
        <v>44198</v>
      </c>
      <c r="G10" s="326">
        <f t="shared" si="0"/>
        <v>44198</v>
      </c>
      <c r="H10" s="327"/>
      <c r="I10" s="324" t="s">
        <v>474</v>
      </c>
      <c r="J10" s="210"/>
      <c r="K10" s="210"/>
      <c r="L10" s="210"/>
    </row>
    <row r="11" spans="2:12" ht="18.75">
      <c r="B11" s="206">
        <v>44095</v>
      </c>
      <c r="C11" s="207" t="s">
        <v>325</v>
      </c>
      <c r="D11" s="325" t="s">
        <v>316</v>
      </c>
      <c r="F11" s="208">
        <v>44199</v>
      </c>
      <c r="G11" s="326">
        <f t="shared" si="0"/>
        <v>44199</v>
      </c>
      <c r="H11" s="327"/>
      <c r="I11" s="324" t="s">
        <v>475</v>
      </c>
      <c r="J11" s="210"/>
      <c r="K11" s="210"/>
      <c r="L11" s="210"/>
    </row>
    <row r="12" spans="2:12" ht="34.9" customHeight="1">
      <c r="B12" s="206">
        <v>44096</v>
      </c>
      <c r="C12" s="207" t="s">
        <v>326</v>
      </c>
      <c r="D12" s="325" t="s">
        <v>318</v>
      </c>
      <c r="F12" s="208">
        <f>EDATE(F3,12)</f>
        <v>44421</v>
      </c>
      <c r="G12" s="326">
        <f t="shared" si="0"/>
        <v>44421</v>
      </c>
      <c r="H12" s="327"/>
      <c r="I12" s="324" t="s">
        <v>476</v>
      </c>
      <c r="J12" s="210" t="s">
        <v>308</v>
      </c>
      <c r="K12" s="210" t="s">
        <v>306</v>
      </c>
      <c r="L12" s="210"/>
    </row>
    <row r="13" spans="2:12" ht="18.75">
      <c r="B13" s="206">
        <v>44138</v>
      </c>
      <c r="C13" s="207" t="s">
        <v>327</v>
      </c>
      <c r="D13" s="325" t="s">
        <v>318</v>
      </c>
      <c r="F13" s="208">
        <f t="shared" ref="F13:F76" si="1">EDATE(F4,12)</f>
        <v>44422</v>
      </c>
      <c r="G13" s="326">
        <f t="shared" si="0"/>
        <v>44422</v>
      </c>
      <c r="H13" s="327"/>
      <c r="I13" s="324" t="s">
        <v>477</v>
      </c>
      <c r="J13" s="210" t="s">
        <v>308</v>
      </c>
      <c r="K13" s="210" t="s">
        <v>306</v>
      </c>
      <c r="L13" s="210"/>
    </row>
    <row r="14" spans="2:12" ht="34.9" customHeight="1">
      <c r="B14" s="206">
        <v>44158</v>
      </c>
      <c r="C14" s="207" t="s">
        <v>328</v>
      </c>
      <c r="D14" s="325" t="s">
        <v>316</v>
      </c>
      <c r="F14" s="208">
        <f t="shared" si="1"/>
        <v>44423</v>
      </c>
      <c r="G14" s="326">
        <f t="shared" si="0"/>
        <v>44423</v>
      </c>
      <c r="H14" s="327"/>
      <c r="I14" s="324" t="s">
        <v>478</v>
      </c>
      <c r="J14" s="210" t="s">
        <v>308</v>
      </c>
      <c r="K14" s="210" t="s">
        <v>306</v>
      </c>
      <c r="L14" s="210"/>
    </row>
    <row r="15" spans="2:12" ht="18.75">
      <c r="B15" s="206">
        <v>44197</v>
      </c>
      <c r="C15" s="207" t="s">
        <v>329</v>
      </c>
      <c r="D15" s="325" t="s">
        <v>323</v>
      </c>
      <c r="F15" s="208">
        <f t="shared" si="1"/>
        <v>44559</v>
      </c>
      <c r="G15" s="326">
        <f t="shared" si="0"/>
        <v>44559</v>
      </c>
      <c r="H15" s="327"/>
      <c r="I15" s="324" t="s">
        <v>479</v>
      </c>
      <c r="J15" s="210" t="s">
        <v>308</v>
      </c>
      <c r="K15" s="210" t="s">
        <v>306</v>
      </c>
      <c r="L15" s="210"/>
    </row>
    <row r="16" spans="2:12" ht="18.75">
      <c r="B16" s="206">
        <v>44207</v>
      </c>
      <c r="C16" s="207" t="s">
        <v>330</v>
      </c>
      <c r="D16" s="325" t="s">
        <v>316</v>
      </c>
      <c r="F16" s="208">
        <f t="shared" si="1"/>
        <v>44560</v>
      </c>
      <c r="G16" s="326">
        <f t="shared" si="0"/>
        <v>44560</v>
      </c>
      <c r="H16" s="327"/>
      <c r="I16" s="324" t="s">
        <v>480</v>
      </c>
      <c r="J16" s="210" t="s">
        <v>308</v>
      </c>
      <c r="K16" s="210" t="s">
        <v>306</v>
      </c>
      <c r="L16" s="210"/>
    </row>
    <row r="17" spans="2:12" ht="18.75">
      <c r="B17" s="206">
        <v>44238</v>
      </c>
      <c r="C17" s="207" t="s">
        <v>331</v>
      </c>
      <c r="D17" s="325" t="s">
        <v>321</v>
      </c>
      <c r="F17" s="208">
        <f t="shared" si="1"/>
        <v>44561</v>
      </c>
      <c r="G17" s="326">
        <f t="shared" si="0"/>
        <v>44561</v>
      </c>
      <c r="H17" s="327"/>
      <c r="I17" s="324" t="s">
        <v>481</v>
      </c>
      <c r="J17" s="210" t="s">
        <v>308</v>
      </c>
      <c r="K17" s="210" t="s">
        <v>306</v>
      </c>
      <c r="L17" s="210"/>
    </row>
    <row r="18" spans="2:12" ht="34.9" customHeight="1">
      <c r="B18" s="206">
        <v>44250</v>
      </c>
      <c r="C18" s="207" t="s">
        <v>332</v>
      </c>
      <c r="D18" s="325" t="s">
        <v>318</v>
      </c>
      <c r="F18" s="208">
        <f>EDATE(F9,12)</f>
        <v>44562</v>
      </c>
      <c r="G18" s="326">
        <f t="shared" si="0"/>
        <v>44562</v>
      </c>
      <c r="H18" s="327"/>
      <c r="I18" s="324" t="s">
        <v>482</v>
      </c>
      <c r="J18" s="210" t="s">
        <v>308</v>
      </c>
      <c r="K18" s="210" t="s">
        <v>306</v>
      </c>
      <c r="L18" s="210"/>
    </row>
    <row r="19" spans="2:12" ht="34.9" customHeight="1">
      <c r="B19" s="206">
        <v>44275</v>
      </c>
      <c r="C19" s="207" t="s">
        <v>333</v>
      </c>
      <c r="D19" s="325" t="s">
        <v>334</v>
      </c>
      <c r="F19" s="208">
        <f t="shared" si="1"/>
        <v>44563</v>
      </c>
      <c r="G19" s="326">
        <f t="shared" si="0"/>
        <v>44563</v>
      </c>
      <c r="H19" s="327"/>
      <c r="I19" s="324" t="s">
        <v>483</v>
      </c>
      <c r="J19" s="210" t="s">
        <v>308</v>
      </c>
      <c r="K19" s="210" t="s">
        <v>306</v>
      </c>
      <c r="L19" s="210"/>
    </row>
    <row r="20" spans="2:12" ht="18.75">
      <c r="B20" s="206">
        <v>44315</v>
      </c>
      <c r="C20" s="207" t="s">
        <v>311</v>
      </c>
      <c r="D20" s="325" t="s">
        <v>321</v>
      </c>
      <c r="F20" s="208">
        <f t="shared" si="1"/>
        <v>44564</v>
      </c>
      <c r="G20" s="326">
        <f t="shared" si="0"/>
        <v>44564</v>
      </c>
      <c r="H20" s="327"/>
      <c r="I20" s="324" t="s">
        <v>484</v>
      </c>
      <c r="J20" s="210"/>
      <c r="K20" s="210"/>
      <c r="L20" s="210"/>
    </row>
    <row r="21" spans="2:12" ht="18.75">
      <c r="B21" s="206">
        <v>44319</v>
      </c>
      <c r="C21" s="207" t="s">
        <v>313</v>
      </c>
      <c r="D21" s="325" t="s">
        <v>316</v>
      </c>
      <c r="F21" s="208">
        <f t="shared" si="1"/>
        <v>44786</v>
      </c>
      <c r="G21" s="326">
        <f t="shared" si="0"/>
        <v>44786</v>
      </c>
      <c r="H21" s="327"/>
      <c r="I21" s="324" t="s">
        <v>485</v>
      </c>
      <c r="J21" s="210"/>
      <c r="K21" s="210"/>
      <c r="L21" s="210"/>
    </row>
    <row r="22" spans="2:12" ht="34.9" customHeight="1">
      <c r="B22" s="206">
        <v>44320</v>
      </c>
      <c r="C22" s="207" t="s">
        <v>315</v>
      </c>
      <c r="D22" s="325" t="s">
        <v>318</v>
      </c>
      <c r="F22" s="208">
        <f t="shared" si="1"/>
        <v>44787</v>
      </c>
      <c r="G22" s="326">
        <f t="shared" si="0"/>
        <v>44787</v>
      </c>
      <c r="H22" s="327"/>
      <c r="I22" s="211"/>
      <c r="J22" s="211"/>
      <c r="K22" s="211"/>
      <c r="L22" s="211"/>
    </row>
    <row r="23" spans="2:12" ht="34.9" customHeight="1">
      <c r="B23" s="206">
        <v>44321</v>
      </c>
      <c r="C23" s="207" t="s">
        <v>317</v>
      </c>
      <c r="D23" s="325" t="s">
        <v>312</v>
      </c>
      <c r="F23" s="208">
        <f t="shared" si="1"/>
        <v>44788</v>
      </c>
      <c r="G23" s="326">
        <f t="shared" si="0"/>
        <v>44788</v>
      </c>
      <c r="H23" s="327"/>
      <c r="I23" s="211"/>
      <c r="J23" s="211"/>
      <c r="K23" s="211"/>
      <c r="L23" s="211"/>
    </row>
    <row r="24" spans="2:12" ht="18.75">
      <c r="B24" s="206">
        <v>44399</v>
      </c>
      <c r="C24" s="207" t="s">
        <v>320</v>
      </c>
      <c r="D24" s="325" t="s">
        <v>321</v>
      </c>
      <c r="F24" s="208">
        <f t="shared" si="1"/>
        <v>44924</v>
      </c>
      <c r="G24" s="326">
        <f t="shared" si="0"/>
        <v>44924</v>
      </c>
      <c r="H24" s="327"/>
      <c r="I24" s="211"/>
      <c r="J24" s="211"/>
      <c r="K24" s="211"/>
      <c r="L24" s="211"/>
    </row>
    <row r="25" spans="2:12" ht="18.75">
      <c r="B25" s="206">
        <v>44400</v>
      </c>
      <c r="C25" s="207" t="s">
        <v>322</v>
      </c>
      <c r="D25" s="325" t="s">
        <v>323</v>
      </c>
      <c r="F25" s="208">
        <f t="shared" si="1"/>
        <v>44925</v>
      </c>
      <c r="G25" s="326">
        <f t="shared" si="0"/>
        <v>44925</v>
      </c>
      <c r="H25" s="327"/>
      <c r="I25" s="211"/>
      <c r="J25" s="211"/>
      <c r="K25" s="211"/>
      <c r="L25" s="211"/>
    </row>
    <row r="26" spans="2:12" ht="18.75">
      <c r="B26" s="206">
        <v>44416</v>
      </c>
      <c r="C26" s="207" t="s">
        <v>324</v>
      </c>
      <c r="D26" s="325" t="s">
        <v>314</v>
      </c>
      <c r="F26" s="208">
        <f t="shared" si="1"/>
        <v>44926</v>
      </c>
      <c r="G26" s="326">
        <f t="shared" si="0"/>
        <v>44926</v>
      </c>
      <c r="H26" s="327"/>
      <c r="I26" s="211"/>
      <c r="J26" s="211"/>
      <c r="K26" s="211"/>
      <c r="L26" s="211"/>
    </row>
    <row r="27" spans="2:12" ht="18.75">
      <c r="B27" s="206">
        <v>44417</v>
      </c>
      <c r="C27" s="207" t="s">
        <v>319</v>
      </c>
      <c r="D27" s="325" t="s">
        <v>316</v>
      </c>
      <c r="F27" s="208">
        <f t="shared" si="1"/>
        <v>44927</v>
      </c>
      <c r="G27" s="326">
        <f>F27</f>
        <v>44927</v>
      </c>
      <c r="H27" s="209"/>
    </row>
    <row r="28" spans="2:12" ht="18.75">
      <c r="B28" s="206">
        <v>44459</v>
      </c>
      <c r="C28" s="207" t="s">
        <v>325</v>
      </c>
      <c r="D28" s="325" t="s">
        <v>316</v>
      </c>
      <c r="F28" s="208">
        <f t="shared" si="1"/>
        <v>44928</v>
      </c>
      <c r="G28" s="326">
        <f t="shared" ref="G28:G91" si="2">F28</f>
        <v>44928</v>
      </c>
      <c r="H28" s="209"/>
    </row>
    <row r="29" spans="2:12" ht="18.75">
      <c r="B29" s="206">
        <v>44462</v>
      </c>
      <c r="C29" s="207" t="s">
        <v>326</v>
      </c>
      <c r="D29" s="325" t="s">
        <v>321</v>
      </c>
      <c r="F29" s="208">
        <f t="shared" si="1"/>
        <v>44929</v>
      </c>
      <c r="G29" s="326">
        <f t="shared" si="2"/>
        <v>44929</v>
      </c>
      <c r="H29" s="209"/>
    </row>
    <row r="30" spans="2:12" ht="18.75">
      <c r="B30" s="206">
        <v>44503</v>
      </c>
      <c r="C30" s="207" t="s">
        <v>327</v>
      </c>
      <c r="D30" s="325" t="s">
        <v>312</v>
      </c>
      <c r="F30" s="208">
        <f t="shared" si="1"/>
        <v>45151</v>
      </c>
      <c r="G30" s="326">
        <f t="shared" si="2"/>
        <v>45151</v>
      </c>
      <c r="H30" s="209"/>
    </row>
    <row r="31" spans="2:12" ht="18.75">
      <c r="B31" s="206">
        <v>44523</v>
      </c>
      <c r="C31" s="207" t="s">
        <v>328</v>
      </c>
      <c r="D31" s="325" t="s">
        <v>318</v>
      </c>
      <c r="F31" s="208">
        <f t="shared" si="1"/>
        <v>45152</v>
      </c>
      <c r="G31" s="326">
        <f t="shared" si="2"/>
        <v>45152</v>
      </c>
      <c r="H31" s="209"/>
    </row>
    <row r="32" spans="2:12" ht="18.75">
      <c r="B32" s="206">
        <v>44562</v>
      </c>
      <c r="C32" s="207" t="s">
        <v>329</v>
      </c>
      <c r="D32" s="325" t="s">
        <v>334</v>
      </c>
      <c r="F32" s="208">
        <f t="shared" si="1"/>
        <v>45153</v>
      </c>
      <c r="G32" s="326">
        <f t="shared" si="2"/>
        <v>45153</v>
      </c>
      <c r="H32" s="209"/>
    </row>
    <row r="33" spans="2:8" ht="18.75">
      <c r="B33" s="206">
        <v>44571</v>
      </c>
      <c r="C33" s="207" t="s">
        <v>330</v>
      </c>
      <c r="D33" s="325" t="s">
        <v>316</v>
      </c>
      <c r="F33" s="208">
        <f t="shared" si="1"/>
        <v>45289</v>
      </c>
      <c r="G33" s="326">
        <f t="shared" si="2"/>
        <v>45289</v>
      </c>
      <c r="H33" s="209"/>
    </row>
    <row r="34" spans="2:8" ht="18.75">
      <c r="B34" s="206">
        <v>44603</v>
      </c>
      <c r="C34" s="207" t="s">
        <v>331</v>
      </c>
      <c r="D34" s="325" t="s">
        <v>323</v>
      </c>
      <c r="F34" s="208">
        <f t="shared" si="1"/>
        <v>45290</v>
      </c>
      <c r="G34" s="326">
        <f t="shared" si="2"/>
        <v>45290</v>
      </c>
      <c r="H34" s="209"/>
    </row>
    <row r="35" spans="2:8" ht="18.75">
      <c r="B35" s="206">
        <v>44615</v>
      </c>
      <c r="C35" s="207" t="s">
        <v>332</v>
      </c>
      <c r="D35" s="325" t="s">
        <v>312</v>
      </c>
      <c r="F35" s="208">
        <f t="shared" si="1"/>
        <v>45291</v>
      </c>
      <c r="G35" s="326">
        <f t="shared" si="2"/>
        <v>45291</v>
      </c>
      <c r="H35" s="209"/>
    </row>
    <row r="36" spans="2:8" ht="18.75">
      <c r="B36" s="206">
        <v>44641</v>
      </c>
      <c r="C36" s="207" t="s">
        <v>333</v>
      </c>
      <c r="D36" s="325" t="s">
        <v>316</v>
      </c>
      <c r="F36" s="208">
        <f t="shared" si="1"/>
        <v>45292</v>
      </c>
      <c r="G36" s="326">
        <f t="shared" si="2"/>
        <v>45292</v>
      </c>
      <c r="H36" s="209"/>
    </row>
    <row r="37" spans="2:8" ht="18.75">
      <c r="B37" s="206">
        <v>44680</v>
      </c>
      <c r="C37" s="207" t="s">
        <v>311</v>
      </c>
      <c r="D37" s="325" t="s">
        <v>323</v>
      </c>
      <c r="F37" s="208">
        <f t="shared" si="1"/>
        <v>45293</v>
      </c>
      <c r="G37" s="326">
        <f t="shared" si="2"/>
        <v>45293</v>
      </c>
      <c r="H37" s="209"/>
    </row>
    <row r="38" spans="2:8" ht="18.75">
      <c r="B38" s="206">
        <v>44684</v>
      </c>
      <c r="C38" s="207" t="s">
        <v>313</v>
      </c>
      <c r="D38" s="325" t="s">
        <v>318</v>
      </c>
      <c r="F38" s="208">
        <f t="shared" si="1"/>
        <v>45294</v>
      </c>
      <c r="G38" s="326">
        <f t="shared" si="2"/>
        <v>45294</v>
      </c>
      <c r="H38" s="209"/>
    </row>
    <row r="39" spans="2:8" ht="18.75">
      <c r="B39" s="206">
        <v>44685</v>
      </c>
      <c r="C39" s="207" t="s">
        <v>315</v>
      </c>
      <c r="D39" s="325" t="s">
        <v>312</v>
      </c>
      <c r="F39" s="208">
        <f t="shared" si="1"/>
        <v>45517</v>
      </c>
      <c r="G39" s="326">
        <f t="shared" si="2"/>
        <v>45517</v>
      </c>
      <c r="H39" s="209"/>
    </row>
    <row r="40" spans="2:8" ht="18.75">
      <c r="B40" s="206">
        <v>44686</v>
      </c>
      <c r="C40" s="207" t="s">
        <v>317</v>
      </c>
      <c r="D40" s="325" t="s">
        <v>321</v>
      </c>
      <c r="F40" s="208">
        <f t="shared" si="1"/>
        <v>45518</v>
      </c>
      <c r="G40" s="326">
        <f t="shared" si="2"/>
        <v>45518</v>
      </c>
      <c r="H40" s="209"/>
    </row>
    <row r="41" spans="2:8" ht="18.75">
      <c r="B41" s="206">
        <v>44760</v>
      </c>
      <c r="C41" s="207" t="s">
        <v>320</v>
      </c>
      <c r="D41" s="325" t="s">
        <v>316</v>
      </c>
      <c r="F41" s="208">
        <f t="shared" si="1"/>
        <v>45519</v>
      </c>
      <c r="G41" s="326">
        <f t="shared" si="2"/>
        <v>45519</v>
      </c>
      <c r="H41" s="209"/>
    </row>
    <row r="42" spans="2:8" ht="18.75">
      <c r="B42" s="206">
        <v>44784</v>
      </c>
      <c r="C42" s="207" t="s">
        <v>324</v>
      </c>
      <c r="D42" s="325" t="s">
        <v>321</v>
      </c>
      <c r="F42" s="208">
        <f t="shared" si="1"/>
        <v>45655</v>
      </c>
      <c r="G42" s="326">
        <f t="shared" si="2"/>
        <v>45655</v>
      </c>
      <c r="H42" s="209"/>
    </row>
    <row r="43" spans="2:8" ht="18.75">
      <c r="B43" s="206">
        <v>44823</v>
      </c>
      <c r="C43" s="207" t="s">
        <v>325</v>
      </c>
      <c r="D43" s="325" t="s">
        <v>316</v>
      </c>
      <c r="F43" s="208">
        <f t="shared" si="1"/>
        <v>45656</v>
      </c>
      <c r="G43" s="326">
        <f t="shared" si="2"/>
        <v>45656</v>
      </c>
      <c r="H43" s="209"/>
    </row>
    <row r="44" spans="2:8" ht="18.75">
      <c r="B44" s="206">
        <v>44827</v>
      </c>
      <c r="C44" s="207" t="s">
        <v>326</v>
      </c>
      <c r="D44" s="325" t="s">
        <v>323</v>
      </c>
      <c r="F44" s="208">
        <f t="shared" si="1"/>
        <v>45657</v>
      </c>
      <c r="G44" s="326">
        <f t="shared" si="2"/>
        <v>45657</v>
      </c>
      <c r="H44" s="209"/>
    </row>
    <row r="45" spans="2:8" ht="18.75">
      <c r="B45" s="206">
        <v>44844</v>
      </c>
      <c r="C45" s="207" t="s">
        <v>322</v>
      </c>
      <c r="D45" s="325" t="s">
        <v>316</v>
      </c>
      <c r="F45" s="208">
        <f t="shared" si="1"/>
        <v>45658</v>
      </c>
      <c r="G45" s="326">
        <f t="shared" si="2"/>
        <v>45658</v>
      </c>
      <c r="H45" s="209"/>
    </row>
    <row r="46" spans="2:8" ht="18.75">
      <c r="B46" s="206">
        <v>44868</v>
      </c>
      <c r="C46" s="207" t="s">
        <v>327</v>
      </c>
      <c r="D46" s="325" t="s">
        <v>321</v>
      </c>
      <c r="F46" s="208">
        <f t="shared" si="1"/>
        <v>45659</v>
      </c>
      <c r="G46" s="326">
        <f t="shared" si="2"/>
        <v>45659</v>
      </c>
      <c r="H46" s="209"/>
    </row>
    <row r="47" spans="2:8" ht="18.75">
      <c r="B47" s="206">
        <v>44888</v>
      </c>
      <c r="C47" s="207" t="s">
        <v>328</v>
      </c>
      <c r="D47" s="325" t="s">
        <v>312</v>
      </c>
      <c r="F47" s="208">
        <f t="shared" si="1"/>
        <v>45660</v>
      </c>
      <c r="G47" s="326">
        <f t="shared" si="2"/>
        <v>45660</v>
      </c>
      <c r="H47" s="209"/>
    </row>
    <row r="48" spans="2:8" ht="18.75">
      <c r="B48" s="206">
        <v>44927</v>
      </c>
      <c r="C48" s="207" t="s">
        <v>329</v>
      </c>
      <c r="D48" s="325" t="s">
        <v>314</v>
      </c>
      <c r="F48" s="208">
        <f t="shared" si="1"/>
        <v>45882</v>
      </c>
      <c r="G48" s="326">
        <f t="shared" si="2"/>
        <v>45882</v>
      </c>
      <c r="H48" s="209"/>
    </row>
    <row r="49" spans="2:8" ht="18.75">
      <c r="B49" s="206">
        <v>44928</v>
      </c>
      <c r="C49" s="207" t="s">
        <v>319</v>
      </c>
      <c r="D49" s="325" t="s">
        <v>316</v>
      </c>
      <c r="F49" s="208">
        <f t="shared" si="1"/>
        <v>45883</v>
      </c>
      <c r="G49" s="326">
        <f t="shared" si="2"/>
        <v>45883</v>
      </c>
      <c r="H49" s="209"/>
    </row>
    <row r="50" spans="2:8" ht="18.75">
      <c r="B50" s="206">
        <v>44935</v>
      </c>
      <c r="C50" s="207" t="s">
        <v>330</v>
      </c>
      <c r="D50" s="325" t="s">
        <v>316</v>
      </c>
      <c r="F50" s="208">
        <f t="shared" si="1"/>
        <v>45884</v>
      </c>
      <c r="G50" s="326">
        <f t="shared" si="2"/>
        <v>45884</v>
      </c>
      <c r="H50" s="209"/>
    </row>
    <row r="51" spans="2:8" ht="18.75">
      <c r="B51" s="206">
        <v>44968</v>
      </c>
      <c r="C51" s="207" t="s">
        <v>331</v>
      </c>
      <c r="D51" s="325" t="s">
        <v>334</v>
      </c>
      <c r="F51" s="208">
        <f t="shared" si="1"/>
        <v>46020</v>
      </c>
      <c r="G51" s="326">
        <f t="shared" si="2"/>
        <v>46020</v>
      </c>
      <c r="H51" s="209"/>
    </row>
    <row r="52" spans="2:8" ht="18.75">
      <c r="B52" s="206">
        <v>44980</v>
      </c>
      <c r="C52" s="207" t="s">
        <v>332</v>
      </c>
      <c r="D52" s="325" t="s">
        <v>321</v>
      </c>
      <c r="F52" s="208">
        <f t="shared" si="1"/>
        <v>46021</v>
      </c>
      <c r="G52" s="326">
        <f t="shared" si="2"/>
        <v>46021</v>
      </c>
      <c r="H52" s="209"/>
    </row>
    <row r="53" spans="2:8" ht="18.75">
      <c r="B53" s="206">
        <v>45006</v>
      </c>
      <c r="C53" s="207" t="s">
        <v>333</v>
      </c>
      <c r="D53" s="325" t="s">
        <v>318</v>
      </c>
      <c r="F53" s="208">
        <f t="shared" si="1"/>
        <v>46022</v>
      </c>
      <c r="G53" s="326">
        <f t="shared" si="2"/>
        <v>46022</v>
      </c>
      <c r="H53" s="209"/>
    </row>
    <row r="54" spans="2:8" ht="18.75">
      <c r="B54" s="206">
        <v>45045</v>
      </c>
      <c r="C54" s="207" t="s">
        <v>311</v>
      </c>
      <c r="D54" s="325" t="s">
        <v>334</v>
      </c>
      <c r="F54" s="208">
        <f t="shared" si="1"/>
        <v>46023</v>
      </c>
      <c r="G54" s="326">
        <f t="shared" si="2"/>
        <v>46023</v>
      </c>
      <c r="H54" s="209"/>
    </row>
    <row r="55" spans="2:8" ht="18.75">
      <c r="B55" s="206">
        <v>45049</v>
      </c>
      <c r="C55" s="207" t="s">
        <v>313</v>
      </c>
      <c r="D55" s="325" t="s">
        <v>312</v>
      </c>
      <c r="F55" s="208">
        <f t="shared" si="1"/>
        <v>46024</v>
      </c>
      <c r="G55" s="326">
        <f t="shared" si="2"/>
        <v>46024</v>
      </c>
      <c r="H55" s="209"/>
    </row>
    <row r="56" spans="2:8" ht="18.75">
      <c r="B56" s="206">
        <v>45050</v>
      </c>
      <c r="C56" s="207" t="s">
        <v>315</v>
      </c>
      <c r="D56" s="325" t="s">
        <v>321</v>
      </c>
      <c r="F56" s="208">
        <f t="shared" si="1"/>
        <v>46025</v>
      </c>
      <c r="G56" s="326">
        <f t="shared" si="2"/>
        <v>46025</v>
      </c>
      <c r="H56" s="209"/>
    </row>
    <row r="57" spans="2:8" ht="18.75">
      <c r="B57" s="206">
        <v>45051</v>
      </c>
      <c r="C57" s="207" t="s">
        <v>317</v>
      </c>
      <c r="D57" s="325" t="s">
        <v>323</v>
      </c>
      <c r="F57" s="208">
        <f t="shared" si="1"/>
        <v>46247</v>
      </c>
      <c r="G57" s="326">
        <f t="shared" si="2"/>
        <v>46247</v>
      </c>
      <c r="H57" s="209"/>
    </row>
    <row r="58" spans="2:8" ht="18.75">
      <c r="B58" s="206">
        <v>45124</v>
      </c>
      <c r="C58" s="207" t="s">
        <v>320</v>
      </c>
      <c r="D58" s="325" t="s">
        <v>316</v>
      </c>
      <c r="F58" s="208">
        <f t="shared" si="1"/>
        <v>46248</v>
      </c>
      <c r="G58" s="326">
        <f t="shared" si="2"/>
        <v>46248</v>
      </c>
      <c r="H58" s="209"/>
    </row>
    <row r="59" spans="2:8" ht="18.75">
      <c r="B59" s="206">
        <v>45149</v>
      </c>
      <c r="C59" s="207" t="s">
        <v>324</v>
      </c>
      <c r="D59" s="325" t="s">
        <v>323</v>
      </c>
      <c r="F59" s="208">
        <f t="shared" si="1"/>
        <v>46249</v>
      </c>
      <c r="G59" s="326">
        <f t="shared" si="2"/>
        <v>46249</v>
      </c>
      <c r="H59" s="209"/>
    </row>
    <row r="60" spans="2:8" ht="18.75">
      <c r="B60" s="206">
        <v>45187</v>
      </c>
      <c r="C60" s="207" t="s">
        <v>325</v>
      </c>
      <c r="D60" s="325" t="s">
        <v>316</v>
      </c>
      <c r="F60" s="208">
        <f t="shared" si="1"/>
        <v>46385</v>
      </c>
      <c r="G60" s="326">
        <f t="shared" si="2"/>
        <v>46385</v>
      </c>
      <c r="H60" s="209"/>
    </row>
    <row r="61" spans="2:8" ht="18.75">
      <c r="B61" s="206">
        <v>45192</v>
      </c>
      <c r="C61" s="207" t="s">
        <v>326</v>
      </c>
      <c r="D61" s="325" t="s">
        <v>334</v>
      </c>
      <c r="F61" s="208">
        <f t="shared" si="1"/>
        <v>46386</v>
      </c>
      <c r="G61" s="326">
        <f t="shared" si="2"/>
        <v>46386</v>
      </c>
      <c r="H61" s="209"/>
    </row>
    <row r="62" spans="2:8" ht="18.75">
      <c r="B62" s="206">
        <v>45208</v>
      </c>
      <c r="C62" s="207" t="s">
        <v>322</v>
      </c>
      <c r="D62" s="325" t="s">
        <v>316</v>
      </c>
      <c r="F62" s="208">
        <f t="shared" si="1"/>
        <v>46387</v>
      </c>
      <c r="G62" s="326">
        <f t="shared" si="2"/>
        <v>46387</v>
      </c>
      <c r="H62" s="209"/>
    </row>
    <row r="63" spans="2:8" ht="18.75">
      <c r="B63" s="206">
        <v>45233</v>
      </c>
      <c r="C63" s="207" t="s">
        <v>327</v>
      </c>
      <c r="D63" s="325" t="s">
        <v>323</v>
      </c>
      <c r="F63" s="208">
        <f t="shared" si="1"/>
        <v>46388</v>
      </c>
      <c r="G63" s="326">
        <f t="shared" si="2"/>
        <v>46388</v>
      </c>
      <c r="H63" s="209"/>
    </row>
    <row r="64" spans="2:8" ht="18.75">
      <c r="B64" s="206">
        <v>45253</v>
      </c>
      <c r="C64" s="207" t="s">
        <v>328</v>
      </c>
      <c r="D64" s="325" t="s">
        <v>321</v>
      </c>
      <c r="F64" s="208">
        <f t="shared" si="1"/>
        <v>46389</v>
      </c>
      <c r="G64" s="326">
        <f t="shared" si="2"/>
        <v>46389</v>
      </c>
      <c r="H64" s="209"/>
    </row>
    <row r="65" spans="2:8" ht="18.75">
      <c r="B65" s="206">
        <v>45292</v>
      </c>
      <c r="C65" s="207" t="s">
        <v>329</v>
      </c>
      <c r="D65" s="325" t="s">
        <v>316</v>
      </c>
      <c r="F65" s="208">
        <f t="shared" si="1"/>
        <v>46390</v>
      </c>
      <c r="G65" s="326">
        <f t="shared" si="2"/>
        <v>46390</v>
      </c>
      <c r="H65" s="209"/>
    </row>
    <row r="66" spans="2:8" ht="18.75">
      <c r="B66" s="206">
        <v>45299</v>
      </c>
      <c r="C66" s="207" t="s">
        <v>330</v>
      </c>
      <c r="D66" s="325" t="s">
        <v>316</v>
      </c>
      <c r="F66" s="208">
        <f t="shared" si="1"/>
        <v>46612</v>
      </c>
      <c r="G66" s="326">
        <f t="shared" si="2"/>
        <v>46612</v>
      </c>
      <c r="H66" s="209"/>
    </row>
    <row r="67" spans="2:8" ht="18.75">
      <c r="B67" s="206">
        <v>45333</v>
      </c>
      <c r="C67" s="207" t="s">
        <v>331</v>
      </c>
      <c r="D67" s="325" t="s">
        <v>314</v>
      </c>
      <c r="F67" s="208">
        <f t="shared" si="1"/>
        <v>46613</v>
      </c>
      <c r="G67" s="326">
        <f t="shared" si="2"/>
        <v>46613</v>
      </c>
      <c r="H67" s="209"/>
    </row>
    <row r="68" spans="2:8" ht="18.75">
      <c r="B68" s="206">
        <v>45334</v>
      </c>
      <c r="C68" s="207" t="s">
        <v>319</v>
      </c>
      <c r="D68" s="325" t="s">
        <v>316</v>
      </c>
      <c r="F68" s="208">
        <f t="shared" si="1"/>
        <v>46614</v>
      </c>
      <c r="G68" s="326">
        <f t="shared" si="2"/>
        <v>46614</v>
      </c>
      <c r="H68" s="209"/>
    </row>
    <row r="69" spans="2:8" ht="18.75">
      <c r="B69" s="206">
        <v>45345</v>
      </c>
      <c r="C69" s="207" t="s">
        <v>332</v>
      </c>
      <c r="D69" s="325" t="s">
        <v>323</v>
      </c>
      <c r="F69" s="208">
        <f t="shared" si="1"/>
        <v>46750</v>
      </c>
      <c r="G69" s="326">
        <f t="shared" si="2"/>
        <v>46750</v>
      </c>
      <c r="H69" s="209"/>
    </row>
    <row r="70" spans="2:8" ht="18.75">
      <c r="B70" s="212">
        <v>45371</v>
      </c>
      <c r="C70" s="213" t="s">
        <v>333</v>
      </c>
      <c r="D70" s="328" t="s">
        <v>312</v>
      </c>
      <c r="F70" s="208">
        <f t="shared" si="1"/>
        <v>46751</v>
      </c>
      <c r="G70" s="326">
        <f t="shared" si="2"/>
        <v>46751</v>
      </c>
      <c r="H70" s="209"/>
    </row>
    <row r="71" spans="2:8" ht="18.75">
      <c r="B71" s="214">
        <v>45411</v>
      </c>
      <c r="C71" s="215" t="s">
        <v>311</v>
      </c>
      <c r="D71" s="329" t="s">
        <v>316</v>
      </c>
      <c r="F71" s="208">
        <f t="shared" si="1"/>
        <v>46752</v>
      </c>
      <c r="G71" s="326">
        <f t="shared" si="2"/>
        <v>46752</v>
      </c>
      <c r="H71" s="209"/>
    </row>
    <row r="72" spans="2:8" ht="18.75">
      <c r="B72" s="206">
        <v>45415</v>
      </c>
      <c r="C72" s="207" t="s">
        <v>313</v>
      </c>
      <c r="D72" s="325" t="s">
        <v>323</v>
      </c>
      <c r="F72" s="208">
        <f t="shared" si="1"/>
        <v>46753</v>
      </c>
      <c r="G72" s="326">
        <f t="shared" si="2"/>
        <v>46753</v>
      </c>
      <c r="H72" s="209"/>
    </row>
    <row r="73" spans="2:8" ht="18.75">
      <c r="B73" s="206">
        <v>45416</v>
      </c>
      <c r="C73" s="207" t="s">
        <v>315</v>
      </c>
      <c r="D73" s="325" t="s">
        <v>334</v>
      </c>
      <c r="F73" s="208">
        <f t="shared" si="1"/>
        <v>46754</v>
      </c>
      <c r="G73" s="326">
        <f t="shared" si="2"/>
        <v>46754</v>
      </c>
      <c r="H73" s="209"/>
    </row>
    <row r="74" spans="2:8" ht="18.75">
      <c r="B74" s="206">
        <v>45417</v>
      </c>
      <c r="C74" s="207" t="s">
        <v>317</v>
      </c>
      <c r="D74" s="325" t="s">
        <v>314</v>
      </c>
      <c r="F74" s="208">
        <f t="shared" si="1"/>
        <v>46755</v>
      </c>
      <c r="G74" s="326">
        <f t="shared" si="2"/>
        <v>46755</v>
      </c>
      <c r="H74" s="209"/>
    </row>
    <row r="75" spans="2:8" ht="18.75">
      <c r="B75" s="206">
        <v>45418</v>
      </c>
      <c r="C75" s="207" t="s">
        <v>319</v>
      </c>
      <c r="D75" s="325" t="s">
        <v>316</v>
      </c>
      <c r="F75" s="208">
        <f t="shared" si="1"/>
        <v>46978</v>
      </c>
      <c r="G75" s="326">
        <f t="shared" si="2"/>
        <v>46978</v>
      </c>
      <c r="H75" s="209"/>
    </row>
    <row r="76" spans="2:8" ht="18.75">
      <c r="B76" s="206">
        <v>45488</v>
      </c>
      <c r="C76" s="207" t="s">
        <v>320</v>
      </c>
      <c r="D76" s="325" t="s">
        <v>316</v>
      </c>
      <c r="F76" s="208">
        <f t="shared" si="1"/>
        <v>46979</v>
      </c>
      <c r="G76" s="326">
        <f t="shared" si="2"/>
        <v>46979</v>
      </c>
      <c r="H76" s="209"/>
    </row>
    <row r="77" spans="2:8" ht="18.75">
      <c r="B77" s="206">
        <v>45515</v>
      </c>
      <c r="C77" s="207" t="s">
        <v>324</v>
      </c>
      <c r="D77" s="325" t="s">
        <v>314</v>
      </c>
      <c r="F77" s="208">
        <f t="shared" ref="F77:F140" si="3">EDATE(F68,12)</f>
        <v>46980</v>
      </c>
      <c r="G77" s="326">
        <f t="shared" si="2"/>
        <v>46980</v>
      </c>
      <c r="H77" s="209"/>
    </row>
    <row r="78" spans="2:8" ht="18.75">
      <c r="B78" s="206">
        <v>45516</v>
      </c>
      <c r="C78" s="207" t="s">
        <v>319</v>
      </c>
      <c r="D78" s="325" t="s">
        <v>316</v>
      </c>
      <c r="F78" s="208">
        <f t="shared" si="3"/>
        <v>47116</v>
      </c>
      <c r="G78" s="326">
        <f t="shared" si="2"/>
        <v>47116</v>
      </c>
      <c r="H78" s="209"/>
    </row>
    <row r="79" spans="2:8" ht="18.75">
      <c r="B79" s="206">
        <v>45551</v>
      </c>
      <c r="C79" s="207" t="s">
        <v>325</v>
      </c>
      <c r="D79" s="325" t="s">
        <v>316</v>
      </c>
      <c r="F79" s="208">
        <f t="shared" si="3"/>
        <v>47117</v>
      </c>
      <c r="G79" s="326">
        <f t="shared" si="2"/>
        <v>47117</v>
      </c>
      <c r="H79" s="209"/>
    </row>
    <row r="80" spans="2:8" ht="18.75">
      <c r="B80" s="212">
        <v>45557</v>
      </c>
      <c r="C80" s="213" t="s">
        <v>326</v>
      </c>
      <c r="D80" s="328" t="s">
        <v>314</v>
      </c>
      <c r="F80" s="208">
        <f t="shared" si="3"/>
        <v>47118</v>
      </c>
      <c r="G80" s="326">
        <f t="shared" si="2"/>
        <v>47118</v>
      </c>
      <c r="H80" s="209"/>
    </row>
    <row r="81" spans="2:8" ht="18.75">
      <c r="B81" s="206">
        <v>45558</v>
      </c>
      <c r="C81" s="207" t="s">
        <v>319</v>
      </c>
      <c r="D81" s="325" t="s">
        <v>316</v>
      </c>
      <c r="F81" s="208">
        <f t="shared" si="3"/>
        <v>47119</v>
      </c>
      <c r="G81" s="326">
        <f t="shared" si="2"/>
        <v>47119</v>
      </c>
      <c r="H81" s="209"/>
    </row>
    <row r="82" spans="2:8" ht="18.75">
      <c r="B82" s="206">
        <v>45579</v>
      </c>
      <c r="C82" s="207" t="s">
        <v>322</v>
      </c>
      <c r="D82" s="325" t="s">
        <v>316</v>
      </c>
      <c r="F82" s="208">
        <f t="shared" si="3"/>
        <v>47120</v>
      </c>
      <c r="G82" s="326">
        <f t="shared" si="2"/>
        <v>47120</v>
      </c>
      <c r="H82" s="209"/>
    </row>
    <row r="83" spans="2:8" ht="18.75">
      <c r="B83" s="206">
        <v>45599</v>
      </c>
      <c r="C83" s="207" t="s">
        <v>327</v>
      </c>
      <c r="D83" s="325" t="s">
        <v>314</v>
      </c>
      <c r="F83" s="208">
        <f t="shared" si="3"/>
        <v>47121</v>
      </c>
      <c r="G83" s="326">
        <f t="shared" si="2"/>
        <v>47121</v>
      </c>
      <c r="H83" s="209"/>
    </row>
    <row r="84" spans="2:8" ht="18.75">
      <c r="B84" s="206">
        <v>45600</v>
      </c>
      <c r="C84" s="207" t="s">
        <v>319</v>
      </c>
      <c r="D84" s="325" t="s">
        <v>316</v>
      </c>
      <c r="F84" s="208">
        <f t="shared" si="3"/>
        <v>47343</v>
      </c>
      <c r="G84" s="326">
        <f t="shared" si="2"/>
        <v>47343</v>
      </c>
      <c r="H84" s="209"/>
    </row>
    <row r="85" spans="2:8" ht="18.75">
      <c r="B85" s="206">
        <v>45619</v>
      </c>
      <c r="C85" s="207" t="s">
        <v>328</v>
      </c>
      <c r="D85" s="325" t="s">
        <v>334</v>
      </c>
      <c r="F85" s="208">
        <f t="shared" si="3"/>
        <v>47344</v>
      </c>
      <c r="G85" s="326">
        <f t="shared" si="2"/>
        <v>47344</v>
      </c>
      <c r="H85" s="209"/>
    </row>
    <row r="86" spans="2:8" ht="18.75">
      <c r="B86" s="206">
        <v>45658</v>
      </c>
      <c r="C86" s="207" t="s">
        <v>329</v>
      </c>
      <c r="D86" s="325" t="s">
        <v>312</v>
      </c>
      <c r="F86" s="208">
        <f t="shared" si="3"/>
        <v>47345</v>
      </c>
      <c r="G86" s="326">
        <f t="shared" si="2"/>
        <v>47345</v>
      </c>
      <c r="H86" s="209"/>
    </row>
    <row r="87" spans="2:8" ht="18.75">
      <c r="B87" s="206">
        <v>45670</v>
      </c>
      <c r="C87" s="207" t="s">
        <v>330</v>
      </c>
      <c r="D87" s="325" t="s">
        <v>316</v>
      </c>
      <c r="F87" s="208">
        <f t="shared" si="3"/>
        <v>47481</v>
      </c>
      <c r="G87" s="326">
        <f t="shared" si="2"/>
        <v>47481</v>
      </c>
      <c r="H87" s="209"/>
    </row>
    <row r="88" spans="2:8" ht="18.75">
      <c r="B88" s="206">
        <v>45699</v>
      </c>
      <c r="C88" s="207" t="s">
        <v>331</v>
      </c>
      <c r="D88" s="325" t="s">
        <v>318</v>
      </c>
      <c r="F88" s="208">
        <f t="shared" si="3"/>
        <v>47482</v>
      </c>
      <c r="G88" s="326">
        <f t="shared" si="2"/>
        <v>47482</v>
      </c>
      <c r="H88" s="209"/>
    </row>
    <row r="89" spans="2:8" ht="18.75">
      <c r="B89" s="206">
        <v>45711</v>
      </c>
      <c r="C89" s="207" t="s">
        <v>332</v>
      </c>
      <c r="D89" s="325" t="s">
        <v>314</v>
      </c>
      <c r="F89" s="208">
        <f t="shared" si="3"/>
        <v>47483</v>
      </c>
      <c r="G89" s="326">
        <f t="shared" si="2"/>
        <v>47483</v>
      </c>
      <c r="H89" s="209"/>
    </row>
    <row r="90" spans="2:8" ht="18.75">
      <c r="B90" s="206">
        <v>45712</v>
      </c>
      <c r="C90" s="207" t="s">
        <v>319</v>
      </c>
      <c r="D90" s="325" t="s">
        <v>316</v>
      </c>
      <c r="F90" s="208">
        <f t="shared" si="3"/>
        <v>47484</v>
      </c>
      <c r="G90" s="326">
        <f t="shared" si="2"/>
        <v>47484</v>
      </c>
      <c r="H90" s="209"/>
    </row>
    <row r="91" spans="2:8" ht="18.75">
      <c r="B91" s="206">
        <v>45736</v>
      </c>
      <c r="C91" s="207" t="s">
        <v>333</v>
      </c>
      <c r="D91" s="325" t="s">
        <v>321</v>
      </c>
      <c r="F91" s="208">
        <f t="shared" si="3"/>
        <v>47485</v>
      </c>
      <c r="G91" s="326">
        <f t="shared" si="2"/>
        <v>47485</v>
      </c>
      <c r="H91" s="209"/>
    </row>
    <row r="92" spans="2:8" ht="18.75">
      <c r="B92" s="206">
        <v>45776</v>
      </c>
      <c r="C92" s="207" t="s">
        <v>311</v>
      </c>
      <c r="D92" s="325" t="s">
        <v>318</v>
      </c>
      <c r="F92" s="208">
        <f t="shared" si="3"/>
        <v>47486</v>
      </c>
      <c r="G92" s="326">
        <f t="shared" ref="G92:G155" si="4">F92</f>
        <v>47486</v>
      </c>
      <c r="H92" s="209"/>
    </row>
    <row r="93" spans="2:8" ht="18.75">
      <c r="B93" s="206">
        <v>45780</v>
      </c>
      <c r="C93" s="207" t="s">
        <v>313</v>
      </c>
      <c r="D93" s="325" t="s">
        <v>334</v>
      </c>
      <c r="F93" s="208">
        <f t="shared" si="3"/>
        <v>47708</v>
      </c>
      <c r="G93" s="326">
        <f t="shared" si="4"/>
        <v>47708</v>
      </c>
      <c r="H93" s="209"/>
    </row>
    <row r="94" spans="2:8" ht="18.75">
      <c r="B94" s="206">
        <v>45781</v>
      </c>
      <c r="C94" s="207" t="s">
        <v>315</v>
      </c>
      <c r="D94" s="325" t="s">
        <v>314</v>
      </c>
      <c r="F94" s="208">
        <f t="shared" si="3"/>
        <v>47709</v>
      </c>
      <c r="G94" s="326">
        <f t="shared" si="4"/>
        <v>47709</v>
      </c>
      <c r="H94" s="209"/>
    </row>
    <row r="95" spans="2:8" ht="18.75">
      <c r="B95" s="206">
        <v>45782</v>
      </c>
      <c r="C95" s="207" t="s">
        <v>317</v>
      </c>
      <c r="D95" s="325" t="s">
        <v>316</v>
      </c>
      <c r="F95" s="208">
        <f t="shared" si="3"/>
        <v>47710</v>
      </c>
      <c r="G95" s="326">
        <f t="shared" si="4"/>
        <v>47710</v>
      </c>
      <c r="H95" s="209"/>
    </row>
    <row r="96" spans="2:8" ht="18.75">
      <c r="B96" s="206">
        <v>45783</v>
      </c>
      <c r="C96" s="207" t="s">
        <v>319</v>
      </c>
      <c r="D96" s="325" t="s">
        <v>318</v>
      </c>
      <c r="F96" s="208">
        <f t="shared" si="3"/>
        <v>47846</v>
      </c>
      <c r="G96" s="326">
        <f t="shared" si="4"/>
        <v>47846</v>
      </c>
      <c r="H96" s="209"/>
    </row>
    <row r="97" spans="2:8" ht="18.75">
      <c r="B97" s="206">
        <v>45859</v>
      </c>
      <c r="C97" s="207" t="s">
        <v>320</v>
      </c>
      <c r="D97" s="325" t="s">
        <v>316</v>
      </c>
      <c r="F97" s="208">
        <f t="shared" si="3"/>
        <v>47847</v>
      </c>
      <c r="G97" s="326">
        <f t="shared" si="4"/>
        <v>47847</v>
      </c>
      <c r="H97" s="209"/>
    </row>
    <row r="98" spans="2:8" ht="18.75">
      <c r="B98" s="206">
        <v>45880</v>
      </c>
      <c r="C98" s="207" t="s">
        <v>324</v>
      </c>
      <c r="D98" s="325" t="s">
        <v>316</v>
      </c>
      <c r="F98" s="208">
        <f t="shared" si="3"/>
        <v>47848</v>
      </c>
      <c r="G98" s="326">
        <f t="shared" si="4"/>
        <v>47848</v>
      </c>
      <c r="H98" s="209"/>
    </row>
    <row r="99" spans="2:8" ht="18.75">
      <c r="B99" s="206">
        <v>45915</v>
      </c>
      <c r="C99" s="207" t="s">
        <v>325</v>
      </c>
      <c r="D99" s="325" t="s">
        <v>316</v>
      </c>
      <c r="F99" s="208">
        <f t="shared" si="3"/>
        <v>47849</v>
      </c>
      <c r="G99" s="326">
        <f t="shared" si="4"/>
        <v>47849</v>
      </c>
      <c r="H99" s="209"/>
    </row>
    <row r="100" spans="2:8" ht="18.75">
      <c r="B100" s="206">
        <v>45923</v>
      </c>
      <c r="C100" s="207" t="s">
        <v>326</v>
      </c>
      <c r="D100" s="325" t="s">
        <v>318</v>
      </c>
      <c r="F100" s="208">
        <f t="shared" si="3"/>
        <v>47850</v>
      </c>
      <c r="G100" s="326">
        <f t="shared" si="4"/>
        <v>47850</v>
      </c>
      <c r="H100" s="209"/>
    </row>
    <row r="101" spans="2:8" ht="18.75">
      <c r="B101" s="206">
        <v>45943</v>
      </c>
      <c r="C101" s="207" t="s">
        <v>322</v>
      </c>
      <c r="D101" s="325" t="s">
        <v>316</v>
      </c>
      <c r="F101" s="208">
        <f t="shared" si="3"/>
        <v>47851</v>
      </c>
      <c r="G101" s="326">
        <f t="shared" si="4"/>
        <v>47851</v>
      </c>
      <c r="H101" s="209"/>
    </row>
    <row r="102" spans="2:8" ht="18.75">
      <c r="B102" s="206">
        <v>45964</v>
      </c>
      <c r="C102" s="207" t="s">
        <v>327</v>
      </c>
      <c r="D102" s="325" t="s">
        <v>316</v>
      </c>
      <c r="F102" s="208">
        <f t="shared" si="3"/>
        <v>48073</v>
      </c>
      <c r="G102" s="326">
        <f t="shared" si="4"/>
        <v>48073</v>
      </c>
      <c r="H102" s="209"/>
    </row>
    <row r="103" spans="2:8" ht="18.75">
      <c r="B103" s="206">
        <v>45984</v>
      </c>
      <c r="C103" s="207" t="s">
        <v>328</v>
      </c>
      <c r="D103" s="325" t="s">
        <v>314</v>
      </c>
      <c r="F103" s="208">
        <f t="shared" si="3"/>
        <v>48074</v>
      </c>
      <c r="G103" s="326">
        <f t="shared" si="4"/>
        <v>48074</v>
      </c>
      <c r="H103" s="209"/>
    </row>
    <row r="104" spans="2:8" ht="18.75">
      <c r="B104" s="206">
        <v>45985</v>
      </c>
      <c r="C104" s="207" t="s">
        <v>319</v>
      </c>
      <c r="D104" s="325" t="s">
        <v>316</v>
      </c>
      <c r="F104" s="208">
        <f t="shared" si="3"/>
        <v>48075</v>
      </c>
      <c r="G104" s="326">
        <f t="shared" si="4"/>
        <v>48075</v>
      </c>
      <c r="H104" s="209"/>
    </row>
    <row r="105" spans="2:8" ht="18.75">
      <c r="B105" s="206">
        <v>46023</v>
      </c>
      <c r="C105" s="207" t="s">
        <v>329</v>
      </c>
      <c r="D105" s="325" t="s">
        <v>321</v>
      </c>
      <c r="F105" s="208">
        <f t="shared" si="3"/>
        <v>48211</v>
      </c>
      <c r="G105" s="326">
        <f t="shared" si="4"/>
        <v>48211</v>
      </c>
      <c r="H105" s="209"/>
    </row>
    <row r="106" spans="2:8" ht="18.75">
      <c r="B106" s="206">
        <v>46034</v>
      </c>
      <c r="C106" s="207" t="s">
        <v>330</v>
      </c>
      <c r="D106" s="325" t="s">
        <v>316</v>
      </c>
      <c r="F106" s="208">
        <f t="shared" si="3"/>
        <v>48212</v>
      </c>
      <c r="G106" s="326">
        <f t="shared" si="4"/>
        <v>48212</v>
      </c>
      <c r="H106" s="209"/>
    </row>
    <row r="107" spans="2:8" ht="18.75">
      <c r="B107" s="206">
        <v>46064</v>
      </c>
      <c r="C107" s="207" t="s">
        <v>331</v>
      </c>
      <c r="D107" s="325" t="s">
        <v>312</v>
      </c>
      <c r="F107" s="208">
        <f t="shared" si="3"/>
        <v>48213</v>
      </c>
      <c r="G107" s="326">
        <f t="shared" si="4"/>
        <v>48213</v>
      </c>
      <c r="H107" s="209"/>
    </row>
    <row r="108" spans="2:8" ht="18.75">
      <c r="B108" s="206">
        <v>46076</v>
      </c>
      <c r="C108" s="207" t="s">
        <v>332</v>
      </c>
      <c r="D108" s="325" t="s">
        <v>316</v>
      </c>
      <c r="F108" s="208">
        <f t="shared" si="3"/>
        <v>48214</v>
      </c>
      <c r="G108" s="326">
        <f t="shared" si="4"/>
        <v>48214</v>
      </c>
      <c r="H108" s="209"/>
    </row>
    <row r="109" spans="2:8" ht="18.75">
      <c r="B109" s="206">
        <v>46101</v>
      </c>
      <c r="C109" s="207" t="s">
        <v>333</v>
      </c>
      <c r="D109" s="325" t="s">
        <v>323</v>
      </c>
      <c r="F109" s="208">
        <f t="shared" si="3"/>
        <v>48215</v>
      </c>
      <c r="G109" s="326">
        <f t="shared" si="4"/>
        <v>48215</v>
      </c>
      <c r="H109" s="209"/>
    </row>
    <row r="110" spans="2:8" ht="18.75">
      <c r="B110" s="206">
        <v>46141</v>
      </c>
      <c r="C110" s="207" t="s">
        <v>311</v>
      </c>
      <c r="D110" s="325" t="s">
        <v>312</v>
      </c>
      <c r="F110" s="208">
        <f t="shared" si="3"/>
        <v>48216</v>
      </c>
      <c r="G110" s="326">
        <f t="shared" si="4"/>
        <v>48216</v>
      </c>
      <c r="H110" s="209"/>
    </row>
    <row r="111" spans="2:8" ht="18.75">
      <c r="B111" s="206">
        <v>46145</v>
      </c>
      <c r="C111" s="207" t="s">
        <v>313</v>
      </c>
      <c r="D111" s="325" t="s">
        <v>314</v>
      </c>
      <c r="F111" s="208">
        <f t="shared" si="3"/>
        <v>48439</v>
      </c>
      <c r="G111" s="326">
        <f t="shared" si="4"/>
        <v>48439</v>
      </c>
      <c r="H111" s="209"/>
    </row>
    <row r="112" spans="2:8" ht="18.75">
      <c r="B112" s="206">
        <v>46146</v>
      </c>
      <c r="C112" s="207" t="s">
        <v>315</v>
      </c>
      <c r="D112" s="325" t="s">
        <v>316</v>
      </c>
      <c r="F112" s="208">
        <f t="shared" si="3"/>
        <v>48440</v>
      </c>
      <c r="G112" s="326">
        <f t="shared" si="4"/>
        <v>48440</v>
      </c>
      <c r="H112" s="209"/>
    </row>
    <row r="113" spans="2:8" ht="18.75">
      <c r="B113" s="206">
        <v>46147</v>
      </c>
      <c r="C113" s="207" t="s">
        <v>317</v>
      </c>
      <c r="D113" s="325" t="s">
        <v>318</v>
      </c>
      <c r="F113" s="208">
        <f t="shared" si="3"/>
        <v>48441</v>
      </c>
      <c r="G113" s="326">
        <f t="shared" si="4"/>
        <v>48441</v>
      </c>
      <c r="H113" s="209"/>
    </row>
    <row r="114" spans="2:8" ht="18.75">
      <c r="B114" s="206">
        <v>46148</v>
      </c>
      <c r="C114" s="207" t="s">
        <v>319</v>
      </c>
      <c r="D114" s="325" t="s">
        <v>312</v>
      </c>
      <c r="F114" s="208">
        <f t="shared" si="3"/>
        <v>48577</v>
      </c>
      <c r="G114" s="326">
        <f t="shared" si="4"/>
        <v>48577</v>
      </c>
      <c r="H114" s="209"/>
    </row>
    <row r="115" spans="2:8" ht="18.75">
      <c r="B115" s="206">
        <v>46223</v>
      </c>
      <c r="C115" s="207" t="s">
        <v>320</v>
      </c>
      <c r="D115" s="325" t="s">
        <v>316</v>
      </c>
      <c r="F115" s="208">
        <f t="shared" si="3"/>
        <v>48578</v>
      </c>
      <c r="G115" s="326">
        <f t="shared" si="4"/>
        <v>48578</v>
      </c>
      <c r="H115" s="209"/>
    </row>
    <row r="116" spans="2:8" ht="18.75">
      <c r="B116" s="206">
        <v>46245</v>
      </c>
      <c r="C116" s="207" t="s">
        <v>324</v>
      </c>
      <c r="D116" s="325" t="s">
        <v>318</v>
      </c>
      <c r="F116" s="208">
        <f t="shared" si="3"/>
        <v>48579</v>
      </c>
      <c r="G116" s="326">
        <f t="shared" si="4"/>
        <v>48579</v>
      </c>
      <c r="H116" s="209"/>
    </row>
    <row r="117" spans="2:8" ht="18.75">
      <c r="B117" s="206">
        <v>46286</v>
      </c>
      <c r="C117" s="207" t="s">
        <v>325</v>
      </c>
      <c r="D117" s="325" t="s">
        <v>316</v>
      </c>
      <c r="F117" s="208">
        <f t="shared" si="3"/>
        <v>48580</v>
      </c>
      <c r="G117" s="326">
        <f t="shared" si="4"/>
        <v>48580</v>
      </c>
      <c r="H117" s="209"/>
    </row>
    <row r="118" spans="2:8" ht="18.75">
      <c r="B118" s="206">
        <v>46287</v>
      </c>
      <c r="C118" s="207" t="s">
        <v>335</v>
      </c>
      <c r="D118" s="325" t="s">
        <v>318</v>
      </c>
      <c r="F118" s="208">
        <f t="shared" si="3"/>
        <v>48581</v>
      </c>
      <c r="G118" s="326">
        <f t="shared" si="4"/>
        <v>48581</v>
      </c>
      <c r="H118" s="209"/>
    </row>
    <row r="119" spans="2:8" ht="18.75">
      <c r="B119" s="206">
        <v>46288</v>
      </c>
      <c r="C119" s="207" t="s">
        <v>326</v>
      </c>
      <c r="D119" s="325" t="s">
        <v>312</v>
      </c>
      <c r="F119" s="208">
        <f t="shared" si="3"/>
        <v>48582</v>
      </c>
      <c r="G119" s="326">
        <f t="shared" si="4"/>
        <v>48582</v>
      </c>
      <c r="H119" s="209"/>
    </row>
    <row r="120" spans="2:8" ht="18.75">
      <c r="B120" s="206">
        <v>46307</v>
      </c>
      <c r="C120" s="207" t="s">
        <v>322</v>
      </c>
      <c r="D120" s="325" t="s">
        <v>316</v>
      </c>
      <c r="F120" s="208">
        <f t="shared" si="3"/>
        <v>48804</v>
      </c>
      <c r="G120" s="326">
        <f t="shared" si="4"/>
        <v>48804</v>
      </c>
      <c r="H120" s="209"/>
    </row>
    <row r="121" spans="2:8" ht="18.75">
      <c r="B121" s="206">
        <v>46329</v>
      </c>
      <c r="C121" s="207" t="s">
        <v>327</v>
      </c>
      <c r="D121" s="325" t="s">
        <v>318</v>
      </c>
      <c r="F121" s="208">
        <f t="shared" si="3"/>
        <v>48805</v>
      </c>
      <c r="G121" s="326">
        <f t="shared" si="4"/>
        <v>48805</v>
      </c>
      <c r="H121" s="209"/>
    </row>
    <row r="122" spans="2:8" ht="18.75">
      <c r="B122" s="206">
        <v>46349</v>
      </c>
      <c r="C122" s="207" t="s">
        <v>328</v>
      </c>
      <c r="D122" s="325" t="s">
        <v>316</v>
      </c>
      <c r="F122" s="208">
        <f t="shared" si="3"/>
        <v>48806</v>
      </c>
      <c r="G122" s="326">
        <f t="shared" si="4"/>
        <v>48806</v>
      </c>
      <c r="H122" s="209"/>
    </row>
    <row r="123" spans="2:8" ht="18.75">
      <c r="B123" s="206">
        <v>46388</v>
      </c>
      <c r="C123" s="207" t="s">
        <v>329</v>
      </c>
      <c r="D123" s="325" t="s">
        <v>323</v>
      </c>
      <c r="F123" s="208">
        <f t="shared" si="3"/>
        <v>48942</v>
      </c>
      <c r="G123" s="326">
        <f t="shared" si="4"/>
        <v>48942</v>
      </c>
      <c r="H123" s="209"/>
    </row>
    <row r="124" spans="2:8" ht="18.75">
      <c r="B124" s="206">
        <v>46398</v>
      </c>
      <c r="C124" s="207" t="s">
        <v>330</v>
      </c>
      <c r="D124" s="325" t="s">
        <v>316</v>
      </c>
      <c r="F124" s="208">
        <f t="shared" si="3"/>
        <v>48943</v>
      </c>
      <c r="G124" s="326">
        <f t="shared" si="4"/>
        <v>48943</v>
      </c>
      <c r="H124" s="209"/>
    </row>
    <row r="125" spans="2:8" ht="18.75">
      <c r="B125" s="206">
        <v>46429</v>
      </c>
      <c r="C125" s="207" t="s">
        <v>331</v>
      </c>
      <c r="D125" s="325" t="s">
        <v>321</v>
      </c>
      <c r="F125" s="208">
        <f t="shared" si="3"/>
        <v>48944</v>
      </c>
      <c r="G125" s="326">
        <f t="shared" si="4"/>
        <v>48944</v>
      </c>
      <c r="H125" s="209"/>
    </row>
    <row r="126" spans="2:8" ht="18.75">
      <c r="B126" s="206">
        <v>46441</v>
      </c>
      <c r="C126" s="207" t="s">
        <v>332</v>
      </c>
      <c r="D126" s="325" t="s">
        <v>318</v>
      </c>
      <c r="F126" s="208">
        <f t="shared" si="3"/>
        <v>48945</v>
      </c>
      <c r="G126" s="326">
        <f t="shared" si="4"/>
        <v>48945</v>
      </c>
      <c r="H126" s="209"/>
    </row>
    <row r="127" spans="2:8" ht="18.75">
      <c r="B127" s="206">
        <v>46467</v>
      </c>
      <c r="C127" s="207" t="s">
        <v>333</v>
      </c>
      <c r="D127" s="325" t="s">
        <v>314</v>
      </c>
      <c r="F127" s="208">
        <f t="shared" si="3"/>
        <v>48946</v>
      </c>
      <c r="G127" s="326">
        <f t="shared" si="4"/>
        <v>48946</v>
      </c>
      <c r="H127" s="209"/>
    </row>
    <row r="128" spans="2:8" ht="18.75">
      <c r="B128" s="206">
        <v>46468</v>
      </c>
      <c r="C128" s="207" t="s">
        <v>319</v>
      </c>
      <c r="D128" s="325" t="s">
        <v>316</v>
      </c>
      <c r="F128" s="208">
        <f t="shared" si="3"/>
        <v>48947</v>
      </c>
      <c r="G128" s="326">
        <f t="shared" si="4"/>
        <v>48947</v>
      </c>
      <c r="H128" s="209"/>
    </row>
    <row r="129" spans="2:8" ht="18.75">
      <c r="B129" s="206">
        <v>46506</v>
      </c>
      <c r="C129" s="207" t="s">
        <v>311</v>
      </c>
      <c r="D129" s="325" t="s">
        <v>321</v>
      </c>
      <c r="F129" s="208">
        <f t="shared" si="3"/>
        <v>49169</v>
      </c>
      <c r="G129" s="326">
        <f t="shared" si="4"/>
        <v>49169</v>
      </c>
      <c r="H129" s="209"/>
    </row>
    <row r="130" spans="2:8" ht="18.75">
      <c r="B130" s="206">
        <v>46510</v>
      </c>
      <c r="C130" s="207" t="s">
        <v>313</v>
      </c>
      <c r="D130" s="325" t="s">
        <v>316</v>
      </c>
      <c r="F130" s="208">
        <f t="shared" si="3"/>
        <v>49170</v>
      </c>
      <c r="G130" s="326">
        <f t="shared" si="4"/>
        <v>49170</v>
      </c>
      <c r="H130" s="209"/>
    </row>
    <row r="131" spans="2:8" ht="18.75">
      <c r="B131" s="206">
        <v>46511</v>
      </c>
      <c r="C131" s="207" t="s">
        <v>315</v>
      </c>
      <c r="D131" s="325" t="s">
        <v>318</v>
      </c>
      <c r="F131" s="208">
        <f t="shared" si="3"/>
        <v>49171</v>
      </c>
      <c r="G131" s="326">
        <f t="shared" si="4"/>
        <v>49171</v>
      </c>
      <c r="H131" s="209"/>
    </row>
    <row r="132" spans="2:8" ht="18.75">
      <c r="B132" s="206">
        <v>46512</v>
      </c>
      <c r="C132" s="207" t="s">
        <v>317</v>
      </c>
      <c r="D132" s="325" t="s">
        <v>312</v>
      </c>
      <c r="F132" s="208">
        <f t="shared" si="3"/>
        <v>49307</v>
      </c>
      <c r="G132" s="326">
        <f t="shared" si="4"/>
        <v>49307</v>
      </c>
      <c r="H132" s="209"/>
    </row>
    <row r="133" spans="2:8" ht="18.75">
      <c r="B133" s="206">
        <v>46587</v>
      </c>
      <c r="C133" s="207" t="s">
        <v>320</v>
      </c>
      <c r="D133" s="325" t="s">
        <v>316</v>
      </c>
      <c r="F133" s="208">
        <f t="shared" si="3"/>
        <v>49308</v>
      </c>
      <c r="G133" s="326">
        <f t="shared" si="4"/>
        <v>49308</v>
      </c>
      <c r="H133" s="209"/>
    </row>
    <row r="134" spans="2:8" ht="18.75">
      <c r="B134" s="206">
        <v>46610</v>
      </c>
      <c r="C134" s="207" t="s">
        <v>324</v>
      </c>
      <c r="D134" s="325" t="s">
        <v>312</v>
      </c>
      <c r="F134" s="208">
        <f t="shared" si="3"/>
        <v>49309</v>
      </c>
      <c r="G134" s="326">
        <f t="shared" si="4"/>
        <v>49309</v>
      </c>
      <c r="H134" s="209"/>
    </row>
    <row r="135" spans="2:8" ht="18.75">
      <c r="B135" s="206">
        <v>46650</v>
      </c>
      <c r="C135" s="207" t="s">
        <v>325</v>
      </c>
      <c r="D135" s="325" t="s">
        <v>316</v>
      </c>
      <c r="F135" s="208">
        <f t="shared" si="3"/>
        <v>49310</v>
      </c>
      <c r="G135" s="326">
        <f t="shared" si="4"/>
        <v>49310</v>
      </c>
      <c r="H135" s="209"/>
    </row>
    <row r="136" spans="2:8" ht="18.75">
      <c r="B136" s="206">
        <v>46653</v>
      </c>
      <c r="C136" s="207" t="s">
        <v>326</v>
      </c>
      <c r="D136" s="325" t="s">
        <v>321</v>
      </c>
      <c r="F136" s="208">
        <f t="shared" si="3"/>
        <v>49311</v>
      </c>
      <c r="G136" s="326">
        <f t="shared" si="4"/>
        <v>49311</v>
      </c>
      <c r="H136" s="209"/>
    </row>
    <row r="137" spans="2:8" ht="18.75">
      <c r="B137" s="206">
        <v>46671</v>
      </c>
      <c r="C137" s="207" t="s">
        <v>322</v>
      </c>
      <c r="D137" s="325" t="s">
        <v>316</v>
      </c>
      <c r="F137" s="208">
        <f t="shared" si="3"/>
        <v>49312</v>
      </c>
      <c r="G137" s="326">
        <f t="shared" si="4"/>
        <v>49312</v>
      </c>
      <c r="H137" s="209"/>
    </row>
    <row r="138" spans="2:8" ht="18.75">
      <c r="B138" s="206">
        <v>46694</v>
      </c>
      <c r="C138" s="207" t="s">
        <v>327</v>
      </c>
      <c r="D138" s="325" t="s">
        <v>312</v>
      </c>
      <c r="F138" s="208">
        <f t="shared" si="3"/>
        <v>49534</v>
      </c>
      <c r="G138" s="326">
        <f t="shared" si="4"/>
        <v>49534</v>
      </c>
      <c r="H138" s="209"/>
    </row>
    <row r="139" spans="2:8" ht="18.75">
      <c r="B139" s="206">
        <v>46714</v>
      </c>
      <c r="C139" s="207" t="s">
        <v>328</v>
      </c>
      <c r="D139" s="325" t="s">
        <v>318</v>
      </c>
      <c r="F139" s="208">
        <f t="shared" si="3"/>
        <v>49535</v>
      </c>
      <c r="G139" s="326">
        <f t="shared" si="4"/>
        <v>49535</v>
      </c>
      <c r="H139" s="209"/>
    </row>
    <row r="140" spans="2:8" ht="18.75">
      <c r="B140" s="206">
        <v>46753</v>
      </c>
      <c r="C140" s="207" t="s">
        <v>329</v>
      </c>
      <c r="D140" s="325" t="s">
        <v>334</v>
      </c>
      <c r="F140" s="208">
        <f t="shared" si="3"/>
        <v>49536</v>
      </c>
      <c r="G140" s="326">
        <f t="shared" si="4"/>
        <v>49536</v>
      </c>
      <c r="H140" s="209"/>
    </row>
    <row r="141" spans="2:8" ht="18.75">
      <c r="B141" s="206">
        <v>46762</v>
      </c>
      <c r="C141" s="207" t="s">
        <v>330</v>
      </c>
      <c r="D141" s="325" t="s">
        <v>316</v>
      </c>
      <c r="F141" s="208">
        <f t="shared" ref="F141:F188" si="5">EDATE(F132,12)</f>
        <v>49672</v>
      </c>
      <c r="G141" s="326">
        <f t="shared" si="4"/>
        <v>49672</v>
      </c>
      <c r="H141" s="209"/>
    </row>
    <row r="142" spans="2:8" ht="18.75">
      <c r="B142" s="206">
        <v>46794</v>
      </c>
      <c r="C142" s="207" t="s">
        <v>331</v>
      </c>
      <c r="D142" s="325" t="s">
        <v>323</v>
      </c>
      <c r="F142" s="208">
        <f t="shared" si="5"/>
        <v>49673</v>
      </c>
      <c r="G142" s="326">
        <f t="shared" si="4"/>
        <v>49673</v>
      </c>
      <c r="H142" s="209"/>
    </row>
    <row r="143" spans="2:8" ht="18.75">
      <c r="B143" s="206">
        <v>46806</v>
      </c>
      <c r="C143" s="207" t="s">
        <v>332</v>
      </c>
      <c r="D143" s="325" t="s">
        <v>312</v>
      </c>
      <c r="F143" s="208">
        <f t="shared" si="5"/>
        <v>49674</v>
      </c>
      <c r="G143" s="326">
        <f t="shared" si="4"/>
        <v>49674</v>
      </c>
      <c r="H143" s="209"/>
    </row>
    <row r="144" spans="2:8" ht="18.75">
      <c r="B144" s="206">
        <v>46832</v>
      </c>
      <c r="C144" s="207" t="s">
        <v>333</v>
      </c>
      <c r="D144" s="325" t="s">
        <v>316</v>
      </c>
      <c r="F144" s="208">
        <f t="shared" si="5"/>
        <v>49675</v>
      </c>
      <c r="G144" s="326">
        <f t="shared" si="4"/>
        <v>49675</v>
      </c>
      <c r="H144" s="209"/>
    </row>
    <row r="145" spans="2:8" ht="18.75">
      <c r="B145" s="206">
        <v>46872</v>
      </c>
      <c r="C145" s="207" t="s">
        <v>311</v>
      </c>
      <c r="D145" s="325" t="s">
        <v>334</v>
      </c>
      <c r="F145" s="208">
        <f t="shared" si="5"/>
        <v>49676</v>
      </c>
      <c r="G145" s="326">
        <f t="shared" si="4"/>
        <v>49676</v>
      </c>
      <c r="H145" s="209"/>
    </row>
    <row r="146" spans="2:8" ht="18.75">
      <c r="B146" s="206">
        <v>46876</v>
      </c>
      <c r="C146" s="207" t="s">
        <v>313</v>
      </c>
      <c r="D146" s="325" t="s">
        <v>312</v>
      </c>
      <c r="F146" s="208">
        <f t="shared" si="5"/>
        <v>49677</v>
      </c>
      <c r="G146" s="326">
        <f t="shared" si="4"/>
        <v>49677</v>
      </c>
      <c r="H146" s="209"/>
    </row>
    <row r="147" spans="2:8" ht="18.75">
      <c r="B147" s="206">
        <v>46877</v>
      </c>
      <c r="C147" s="207" t="s">
        <v>315</v>
      </c>
      <c r="D147" s="325" t="s">
        <v>321</v>
      </c>
      <c r="F147" s="208">
        <f t="shared" si="5"/>
        <v>49900</v>
      </c>
      <c r="G147" s="326">
        <f t="shared" si="4"/>
        <v>49900</v>
      </c>
      <c r="H147" s="209"/>
    </row>
    <row r="148" spans="2:8" ht="18.75">
      <c r="B148" s="206">
        <v>46878</v>
      </c>
      <c r="C148" s="207" t="s">
        <v>317</v>
      </c>
      <c r="D148" s="325" t="s">
        <v>323</v>
      </c>
      <c r="F148" s="208">
        <f t="shared" si="5"/>
        <v>49901</v>
      </c>
      <c r="G148" s="326">
        <f t="shared" si="4"/>
        <v>49901</v>
      </c>
      <c r="H148" s="209"/>
    </row>
    <row r="149" spans="2:8" ht="18.75">
      <c r="B149" s="206">
        <v>46951</v>
      </c>
      <c r="C149" s="207" t="s">
        <v>320</v>
      </c>
      <c r="D149" s="325" t="s">
        <v>316</v>
      </c>
      <c r="F149" s="208">
        <f t="shared" si="5"/>
        <v>49902</v>
      </c>
      <c r="G149" s="326">
        <f t="shared" si="4"/>
        <v>49902</v>
      </c>
      <c r="H149" s="209"/>
    </row>
    <row r="150" spans="2:8" ht="18.75">
      <c r="B150" s="206">
        <v>46976</v>
      </c>
      <c r="C150" s="207" t="s">
        <v>324</v>
      </c>
      <c r="D150" s="325" t="s">
        <v>323</v>
      </c>
      <c r="F150" s="208">
        <f t="shared" si="5"/>
        <v>50038</v>
      </c>
      <c r="G150" s="326">
        <f t="shared" si="4"/>
        <v>50038</v>
      </c>
      <c r="H150" s="209"/>
    </row>
    <row r="151" spans="2:8" ht="18.75">
      <c r="B151" s="206">
        <v>47014</v>
      </c>
      <c r="C151" s="207" t="s">
        <v>325</v>
      </c>
      <c r="D151" s="325" t="s">
        <v>316</v>
      </c>
      <c r="F151" s="208">
        <f t="shared" si="5"/>
        <v>50039</v>
      </c>
      <c r="G151" s="326">
        <f t="shared" si="4"/>
        <v>50039</v>
      </c>
      <c r="H151" s="209"/>
    </row>
    <row r="152" spans="2:8" ht="18.75">
      <c r="B152" s="206">
        <v>47018</v>
      </c>
      <c r="C152" s="207" t="s">
        <v>326</v>
      </c>
      <c r="D152" s="325" t="s">
        <v>323</v>
      </c>
      <c r="F152" s="208">
        <f t="shared" si="5"/>
        <v>50040</v>
      </c>
      <c r="G152" s="326">
        <f t="shared" si="4"/>
        <v>50040</v>
      </c>
      <c r="H152" s="209"/>
    </row>
    <row r="153" spans="2:8" ht="18.75">
      <c r="B153" s="206">
        <v>47035</v>
      </c>
      <c r="C153" s="207" t="s">
        <v>322</v>
      </c>
      <c r="D153" s="325" t="s">
        <v>316</v>
      </c>
      <c r="F153" s="208">
        <f t="shared" si="5"/>
        <v>50041</v>
      </c>
      <c r="G153" s="326">
        <f t="shared" si="4"/>
        <v>50041</v>
      </c>
      <c r="H153" s="209"/>
    </row>
    <row r="154" spans="2:8" ht="18.75">
      <c r="B154" s="206">
        <v>47060</v>
      </c>
      <c r="C154" s="207" t="s">
        <v>327</v>
      </c>
      <c r="D154" s="325" t="s">
        <v>323</v>
      </c>
      <c r="F154" s="208">
        <f t="shared" si="5"/>
        <v>50042</v>
      </c>
      <c r="G154" s="326">
        <f t="shared" si="4"/>
        <v>50042</v>
      </c>
      <c r="H154" s="209"/>
    </row>
    <row r="155" spans="2:8" ht="18.75">
      <c r="B155" s="206">
        <v>47080</v>
      </c>
      <c r="C155" s="207" t="s">
        <v>328</v>
      </c>
      <c r="D155" s="325" t="s">
        <v>321</v>
      </c>
      <c r="F155" s="208">
        <f t="shared" si="5"/>
        <v>50043</v>
      </c>
      <c r="G155" s="326">
        <f t="shared" si="4"/>
        <v>50043</v>
      </c>
      <c r="H155" s="209"/>
    </row>
    <row r="156" spans="2:8" ht="18.75">
      <c r="B156" s="206">
        <v>47119</v>
      </c>
      <c r="C156" s="207" t="s">
        <v>329</v>
      </c>
      <c r="D156" s="325" t="s">
        <v>316</v>
      </c>
      <c r="F156" s="208">
        <f t="shared" si="5"/>
        <v>50265</v>
      </c>
      <c r="G156" s="326">
        <f t="shared" ref="G156:G219" si="6">F156</f>
        <v>50265</v>
      </c>
      <c r="H156" s="209"/>
    </row>
    <row r="157" spans="2:8" ht="18.75">
      <c r="B157" s="206">
        <v>47126</v>
      </c>
      <c r="C157" s="207" t="s">
        <v>330</v>
      </c>
      <c r="D157" s="325" t="s">
        <v>316</v>
      </c>
      <c r="F157" s="208">
        <f t="shared" si="5"/>
        <v>50266</v>
      </c>
      <c r="G157" s="326">
        <f t="shared" si="6"/>
        <v>50266</v>
      </c>
      <c r="H157" s="209"/>
    </row>
    <row r="158" spans="2:8" ht="18.75">
      <c r="B158" s="206">
        <v>47160</v>
      </c>
      <c r="C158" s="207" t="s">
        <v>331</v>
      </c>
      <c r="D158" s="325" t="s">
        <v>314</v>
      </c>
      <c r="F158" s="208">
        <f t="shared" si="5"/>
        <v>50267</v>
      </c>
      <c r="G158" s="326">
        <f t="shared" si="6"/>
        <v>50267</v>
      </c>
      <c r="H158" s="209"/>
    </row>
    <row r="159" spans="2:8" ht="18.75">
      <c r="B159" s="206">
        <v>47161</v>
      </c>
      <c r="C159" s="207" t="s">
        <v>319</v>
      </c>
      <c r="D159" s="325" t="s">
        <v>316</v>
      </c>
      <c r="F159" s="208">
        <f t="shared" si="5"/>
        <v>50403</v>
      </c>
      <c r="G159" s="326">
        <f t="shared" si="6"/>
        <v>50403</v>
      </c>
      <c r="H159" s="209"/>
    </row>
    <row r="160" spans="2:8" ht="18.75">
      <c r="B160" s="206">
        <v>47172</v>
      </c>
      <c r="C160" s="207" t="s">
        <v>332</v>
      </c>
      <c r="D160" s="325" t="s">
        <v>323</v>
      </c>
      <c r="F160" s="208">
        <f t="shared" si="5"/>
        <v>50404</v>
      </c>
      <c r="G160" s="326">
        <f t="shared" si="6"/>
        <v>50404</v>
      </c>
      <c r="H160" s="209"/>
    </row>
    <row r="161" spans="2:8" ht="18.75">
      <c r="B161" s="206">
        <v>47197</v>
      </c>
      <c r="C161" s="207" t="s">
        <v>333</v>
      </c>
      <c r="D161" s="325" t="s">
        <v>318</v>
      </c>
      <c r="F161" s="208">
        <f t="shared" si="5"/>
        <v>50405</v>
      </c>
      <c r="G161" s="326">
        <f t="shared" si="6"/>
        <v>50405</v>
      </c>
      <c r="H161" s="209"/>
    </row>
    <row r="162" spans="2:8" ht="18.75">
      <c r="B162" s="206">
        <v>47237</v>
      </c>
      <c r="C162" s="207" t="s">
        <v>311</v>
      </c>
      <c r="D162" s="325" t="s">
        <v>314</v>
      </c>
      <c r="F162" s="208">
        <f t="shared" si="5"/>
        <v>50406</v>
      </c>
      <c r="G162" s="326">
        <f t="shared" si="6"/>
        <v>50406</v>
      </c>
      <c r="H162" s="209"/>
    </row>
    <row r="163" spans="2:8" ht="18.75">
      <c r="B163" s="206">
        <v>47238</v>
      </c>
      <c r="C163" s="207" t="s">
        <v>319</v>
      </c>
      <c r="D163" s="325" t="s">
        <v>316</v>
      </c>
      <c r="F163" s="208">
        <f t="shared" si="5"/>
        <v>50407</v>
      </c>
      <c r="G163" s="326">
        <f t="shared" si="6"/>
        <v>50407</v>
      </c>
      <c r="H163" s="209"/>
    </row>
    <row r="164" spans="2:8" ht="18.75">
      <c r="B164" s="206">
        <v>47241</v>
      </c>
      <c r="C164" s="207" t="s">
        <v>313</v>
      </c>
      <c r="D164" s="325" t="s">
        <v>321</v>
      </c>
      <c r="F164" s="208">
        <f t="shared" si="5"/>
        <v>50408</v>
      </c>
      <c r="G164" s="326">
        <f t="shared" si="6"/>
        <v>50408</v>
      </c>
      <c r="H164" s="209"/>
    </row>
    <row r="165" spans="2:8" ht="18.75">
      <c r="B165" s="206">
        <v>47242</v>
      </c>
      <c r="C165" s="207" t="s">
        <v>315</v>
      </c>
      <c r="D165" s="325" t="s">
        <v>323</v>
      </c>
      <c r="F165" s="208">
        <f t="shared" si="5"/>
        <v>50630</v>
      </c>
      <c r="G165" s="326">
        <f t="shared" si="6"/>
        <v>50630</v>
      </c>
      <c r="H165" s="209"/>
    </row>
    <row r="166" spans="2:8" ht="18.75">
      <c r="B166" s="206">
        <v>47243</v>
      </c>
      <c r="C166" s="207" t="s">
        <v>317</v>
      </c>
      <c r="D166" s="325" t="s">
        <v>334</v>
      </c>
      <c r="F166" s="208">
        <f t="shared" si="5"/>
        <v>50631</v>
      </c>
      <c r="G166" s="326">
        <f t="shared" si="6"/>
        <v>50631</v>
      </c>
      <c r="H166" s="209"/>
    </row>
    <row r="167" spans="2:8" ht="18.75">
      <c r="B167" s="206">
        <v>47315</v>
      </c>
      <c r="C167" s="207" t="s">
        <v>320</v>
      </c>
      <c r="D167" s="325" t="s">
        <v>316</v>
      </c>
      <c r="F167" s="208">
        <f t="shared" si="5"/>
        <v>50632</v>
      </c>
      <c r="G167" s="326">
        <f t="shared" si="6"/>
        <v>50632</v>
      </c>
      <c r="H167" s="209"/>
    </row>
    <row r="168" spans="2:8" ht="18.75">
      <c r="B168" s="206">
        <v>47341</v>
      </c>
      <c r="C168" s="207" t="s">
        <v>324</v>
      </c>
      <c r="D168" s="325" t="s">
        <v>334</v>
      </c>
      <c r="F168" s="208">
        <f t="shared" si="5"/>
        <v>50768</v>
      </c>
      <c r="G168" s="326">
        <f t="shared" si="6"/>
        <v>50768</v>
      </c>
      <c r="H168" s="209"/>
    </row>
    <row r="169" spans="2:8" ht="18.75">
      <c r="B169" s="206">
        <v>47378</v>
      </c>
      <c r="C169" s="207" t="s">
        <v>325</v>
      </c>
      <c r="D169" s="325" t="s">
        <v>316</v>
      </c>
      <c r="F169" s="208">
        <f t="shared" si="5"/>
        <v>50769</v>
      </c>
      <c r="G169" s="326">
        <f t="shared" si="6"/>
        <v>50769</v>
      </c>
      <c r="H169" s="209"/>
    </row>
    <row r="170" spans="2:8" ht="18.75">
      <c r="B170" s="206">
        <v>47384</v>
      </c>
      <c r="C170" s="207" t="s">
        <v>326</v>
      </c>
      <c r="D170" s="325" t="s">
        <v>314</v>
      </c>
      <c r="F170" s="208">
        <f t="shared" si="5"/>
        <v>50770</v>
      </c>
      <c r="G170" s="326">
        <f t="shared" si="6"/>
        <v>50770</v>
      </c>
      <c r="H170" s="209"/>
    </row>
    <row r="171" spans="2:8" ht="18.75">
      <c r="B171" s="206">
        <v>47385</v>
      </c>
      <c r="C171" s="207" t="s">
        <v>319</v>
      </c>
      <c r="D171" s="325" t="s">
        <v>316</v>
      </c>
      <c r="F171" s="208">
        <f t="shared" si="5"/>
        <v>50771</v>
      </c>
      <c r="G171" s="326">
        <f t="shared" si="6"/>
        <v>50771</v>
      </c>
      <c r="H171" s="209"/>
    </row>
    <row r="172" spans="2:8" ht="18.75">
      <c r="B172" s="206">
        <v>47399</v>
      </c>
      <c r="C172" s="207" t="s">
        <v>322</v>
      </c>
      <c r="D172" s="325" t="s">
        <v>316</v>
      </c>
      <c r="F172" s="208">
        <f t="shared" si="5"/>
        <v>50772</v>
      </c>
      <c r="G172" s="326">
        <f t="shared" si="6"/>
        <v>50772</v>
      </c>
      <c r="H172" s="209"/>
    </row>
    <row r="173" spans="2:8" ht="18.75">
      <c r="B173" s="206">
        <v>47425</v>
      </c>
      <c r="C173" s="207" t="s">
        <v>327</v>
      </c>
      <c r="D173" s="325" t="s">
        <v>334</v>
      </c>
      <c r="F173" s="208">
        <f t="shared" si="5"/>
        <v>50773</v>
      </c>
      <c r="G173" s="326">
        <f t="shared" si="6"/>
        <v>50773</v>
      </c>
      <c r="H173" s="209"/>
    </row>
    <row r="174" spans="2:8" ht="18.75">
      <c r="B174" s="206">
        <v>47445</v>
      </c>
      <c r="C174" s="207" t="s">
        <v>328</v>
      </c>
      <c r="D174" s="325" t="s">
        <v>323</v>
      </c>
      <c r="F174" s="208">
        <f t="shared" si="5"/>
        <v>50995</v>
      </c>
      <c r="G174" s="326">
        <f t="shared" si="6"/>
        <v>50995</v>
      </c>
      <c r="H174" s="209"/>
    </row>
    <row r="175" spans="2:8" ht="18.75">
      <c r="B175" s="206">
        <v>47484</v>
      </c>
      <c r="C175" s="207" t="s">
        <v>329</v>
      </c>
      <c r="D175" s="325" t="s">
        <v>318</v>
      </c>
      <c r="F175" s="208">
        <f t="shared" si="5"/>
        <v>50996</v>
      </c>
      <c r="G175" s="326">
        <f t="shared" si="6"/>
        <v>50996</v>
      </c>
      <c r="H175" s="209"/>
    </row>
    <row r="176" spans="2:8" ht="18.75">
      <c r="B176" s="206">
        <v>47497</v>
      </c>
      <c r="C176" s="207" t="s">
        <v>330</v>
      </c>
      <c r="D176" s="325" t="s">
        <v>316</v>
      </c>
      <c r="F176" s="208">
        <f t="shared" si="5"/>
        <v>50997</v>
      </c>
      <c r="G176" s="326">
        <f t="shared" si="6"/>
        <v>50997</v>
      </c>
      <c r="H176" s="209"/>
    </row>
    <row r="177" spans="2:8" ht="18.75">
      <c r="B177" s="206">
        <v>47525</v>
      </c>
      <c r="C177" s="207" t="s">
        <v>331</v>
      </c>
      <c r="D177" s="325" t="s">
        <v>316</v>
      </c>
      <c r="F177" s="208">
        <f t="shared" si="5"/>
        <v>51133</v>
      </c>
      <c r="G177" s="326">
        <f t="shared" si="6"/>
        <v>51133</v>
      </c>
      <c r="H177" s="209"/>
    </row>
    <row r="178" spans="2:8" ht="18.75">
      <c r="B178" s="206">
        <v>47537</v>
      </c>
      <c r="C178" s="207" t="s">
        <v>332</v>
      </c>
      <c r="D178" s="325" t="s">
        <v>334</v>
      </c>
      <c r="F178" s="208">
        <f t="shared" si="5"/>
        <v>51134</v>
      </c>
      <c r="G178" s="326">
        <f t="shared" si="6"/>
        <v>51134</v>
      </c>
      <c r="H178" s="209"/>
    </row>
    <row r="179" spans="2:8" ht="18.75">
      <c r="B179" s="206">
        <v>47562</v>
      </c>
      <c r="C179" s="207" t="s">
        <v>333</v>
      </c>
      <c r="D179" s="325" t="s">
        <v>312</v>
      </c>
      <c r="F179" s="208">
        <f t="shared" si="5"/>
        <v>51135</v>
      </c>
      <c r="G179" s="326">
        <f t="shared" si="6"/>
        <v>51135</v>
      </c>
      <c r="H179" s="209"/>
    </row>
    <row r="180" spans="2:8" ht="18.75">
      <c r="B180" s="206">
        <v>47602</v>
      </c>
      <c r="C180" s="207" t="s">
        <v>311</v>
      </c>
      <c r="D180" s="325" t="s">
        <v>316</v>
      </c>
      <c r="F180" s="208">
        <f t="shared" si="5"/>
        <v>51136</v>
      </c>
      <c r="G180" s="326">
        <f t="shared" si="6"/>
        <v>51136</v>
      </c>
      <c r="H180" s="209"/>
    </row>
    <row r="181" spans="2:8" ht="18.75">
      <c r="B181" s="206">
        <v>47606</v>
      </c>
      <c r="C181" s="207" t="s">
        <v>313</v>
      </c>
      <c r="D181" s="325" t="s">
        <v>323</v>
      </c>
      <c r="F181" s="208">
        <f t="shared" si="5"/>
        <v>51137</v>
      </c>
      <c r="G181" s="326">
        <f t="shared" si="6"/>
        <v>51137</v>
      </c>
      <c r="H181" s="209"/>
    </row>
    <row r="182" spans="2:8" ht="18.75">
      <c r="B182" s="206">
        <v>47607</v>
      </c>
      <c r="C182" s="207" t="s">
        <v>315</v>
      </c>
      <c r="D182" s="325" t="s">
        <v>334</v>
      </c>
      <c r="F182" s="208">
        <f t="shared" si="5"/>
        <v>51138</v>
      </c>
      <c r="G182" s="326">
        <f t="shared" si="6"/>
        <v>51138</v>
      </c>
      <c r="H182" s="209"/>
    </row>
    <row r="183" spans="2:8" ht="18.75">
      <c r="B183" s="206">
        <v>47608</v>
      </c>
      <c r="C183" s="207" t="s">
        <v>317</v>
      </c>
      <c r="D183" s="325" t="s">
        <v>314</v>
      </c>
      <c r="F183" s="208">
        <f t="shared" si="5"/>
        <v>51361</v>
      </c>
      <c r="G183" s="326">
        <f t="shared" si="6"/>
        <v>51361</v>
      </c>
      <c r="H183" s="209"/>
    </row>
    <row r="184" spans="2:8" ht="18.75">
      <c r="B184" s="206">
        <v>47609</v>
      </c>
      <c r="C184" s="207" t="s">
        <v>319</v>
      </c>
      <c r="D184" s="325" t="s">
        <v>316</v>
      </c>
      <c r="F184" s="208">
        <f t="shared" si="5"/>
        <v>51362</v>
      </c>
      <c r="G184" s="326">
        <f t="shared" si="6"/>
        <v>51362</v>
      </c>
      <c r="H184" s="209"/>
    </row>
    <row r="185" spans="2:8" ht="18.75">
      <c r="B185" s="206">
        <v>47679</v>
      </c>
      <c r="C185" s="207" t="s">
        <v>320</v>
      </c>
      <c r="D185" s="325" t="s">
        <v>316</v>
      </c>
      <c r="F185" s="208">
        <f t="shared" si="5"/>
        <v>51363</v>
      </c>
      <c r="G185" s="326">
        <f t="shared" si="6"/>
        <v>51363</v>
      </c>
      <c r="H185" s="209"/>
    </row>
    <row r="186" spans="2:8" ht="18.75">
      <c r="B186" s="206">
        <v>47706</v>
      </c>
      <c r="C186" s="207" t="s">
        <v>324</v>
      </c>
      <c r="D186" s="325" t="s">
        <v>314</v>
      </c>
      <c r="F186" s="208">
        <f t="shared" si="5"/>
        <v>51499</v>
      </c>
      <c r="G186" s="326">
        <f t="shared" si="6"/>
        <v>51499</v>
      </c>
      <c r="H186" s="209"/>
    </row>
    <row r="187" spans="2:8" ht="18.75">
      <c r="B187" s="206">
        <v>47707</v>
      </c>
      <c r="C187" s="207" t="s">
        <v>319</v>
      </c>
      <c r="D187" s="325" t="s">
        <v>316</v>
      </c>
      <c r="F187" s="208">
        <f t="shared" si="5"/>
        <v>51500</v>
      </c>
      <c r="G187" s="326">
        <f t="shared" si="6"/>
        <v>51500</v>
      </c>
      <c r="H187" s="209"/>
    </row>
    <row r="188" spans="2:8" ht="18.75">
      <c r="B188" s="206">
        <v>47742</v>
      </c>
      <c r="C188" s="207" t="s">
        <v>325</v>
      </c>
      <c r="D188" s="325" t="s">
        <v>316</v>
      </c>
      <c r="F188" s="208">
        <f t="shared" si="5"/>
        <v>51501</v>
      </c>
      <c r="G188" s="326">
        <f t="shared" si="6"/>
        <v>51501</v>
      </c>
      <c r="H188" s="209"/>
    </row>
    <row r="189" spans="2:8" ht="18.75">
      <c r="B189" s="206">
        <v>47749</v>
      </c>
      <c r="C189" s="207" t="s">
        <v>326</v>
      </c>
      <c r="D189" s="325" t="s">
        <v>316</v>
      </c>
      <c r="F189" s="208">
        <f>EDATE(F180,12)</f>
        <v>51502</v>
      </c>
      <c r="G189" s="326">
        <f t="shared" si="6"/>
        <v>51502</v>
      </c>
      <c r="H189" s="209"/>
    </row>
    <row r="190" spans="2:8" ht="18.75">
      <c r="B190" s="206">
        <v>47770</v>
      </c>
      <c r="C190" s="207" t="s">
        <v>322</v>
      </c>
      <c r="D190" s="325" t="s">
        <v>316</v>
      </c>
      <c r="F190" s="208">
        <f t="shared" ref="F190:F233" si="7">EDATE(F181,12)</f>
        <v>51503</v>
      </c>
      <c r="G190" s="326">
        <f t="shared" si="6"/>
        <v>51503</v>
      </c>
      <c r="H190" s="209"/>
    </row>
    <row r="191" spans="2:8" ht="18.75">
      <c r="B191" s="206">
        <v>47790</v>
      </c>
      <c r="C191" s="207" t="s">
        <v>327</v>
      </c>
      <c r="D191" s="325" t="s">
        <v>314</v>
      </c>
      <c r="F191" s="208">
        <f t="shared" si="7"/>
        <v>51504</v>
      </c>
      <c r="G191" s="326">
        <f t="shared" si="6"/>
        <v>51504</v>
      </c>
      <c r="H191" s="209"/>
    </row>
    <row r="192" spans="2:8" ht="18.75">
      <c r="B192" s="206">
        <v>47791</v>
      </c>
      <c r="C192" s="207" t="s">
        <v>319</v>
      </c>
      <c r="D192" s="325" t="s">
        <v>316</v>
      </c>
      <c r="F192" s="208">
        <f t="shared" si="7"/>
        <v>51726</v>
      </c>
      <c r="G192" s="326">
        <f t="shared" si="6"/>
        <v>51726</v>
      </c>
      <c r="H192" s="209"/>
    </row>
    <row r="193" spans="2:8" ht="18.75">
      <c r="B193" s="206">
        <v>47810</v>
      </c>
      <c r="C193" s="207" t="s">
        <v>328</v>
      </c>
      <c r="D193" s="325" t="s">
        <v>334</v>
      </c>
      <c r="F193" s="208">
        <f t="shared" si="7"/>
        <v>51727</v>
      </c>
      <c r="G193" s="326">
        <f t="shared" si="6"/>
        <v>51727</v>
      </c>
      <c r="H193" s="209"/>
    </row>
    <row r="194" spans="2:8" ht="18.75">
      <c r="B194" s="206">
        <v>47849</v>
      </c>
      <c r="C194" s="207" t="s">
        <v>329</v>
      </c>
      <c r="D194" s="325" t="s">
        <v>312</v>
      </c>
      <c r="F194" s="208">
        <f t="shared" si="7"/>
        <v>51728</v>
      </c>
      <c r="G194" s="326">
        <f t="shared" si="6"/>
        <v>51728</v>
      </c>
      <c r="H194" s="209"/>
    </row>
    <row r="195" spans="2:8" ht="18.75">
      <c r="B195" s="206">
        <v>47861</v>
      </c>
      <c r="C195" s="207" t="s">
        <v>330</v>
      </c>
      <c r="D195" s="325" t="s">
        <v>316</v>
      </c>
      <c r="F195" s="208">
        <f>EDATE(F186,12)</f>
        <v>51864</v>
      </c>
      <c r="G195" s="326">
        <f t="shared" si="6"/>
        <v>51864</v>
      </c>
      <c r="H195" s="209"/>
    </row>
    <row r="196" spans="2:8" ht="18.75">
      <c r="B196" s="206">
        <v>47890</v>
      </c>
      <c r="C196" s="207" t="s">
        <v>331</v>
      </c>
      <c r="D196" s="325" t="s">
        <v>318</v>
      </c>
      <c r="F196" s="208">
        <f t="shared" si="7"/>
        <v>51865</v>
      </c>
      <c r="G196" s="326">
        <f t="shared" si="6"/>
        <v>51865</v>
      </c>
      <c r="H196" s="209"/>
    </row>
    <row r="197" spans="2:8" ht="18.75">
      <c r="B197" s="206">
        <v>47902</v>
      </c>
      <c r="C197" s="207" t="s">
        <v>332</v>
      </c>
      <c r="D197" s="325" t="s">
        <v>314</v>
      </c>
      <c r="F197" s="208">
        <f t="shared" si="7"/>
        <v>51866</v>
      </c>
      <c r="G197" s="326">
        <f t="shared" si="6"/>
        <v>51866</v>
      </c>
      <c r="H197" s="209"/>
    </row>
    <row r="198" spans="2:8" ht="18.75">
      <c r="B198" s="206">
        <v>47903</v>
      </c>
      <c r="C198" s="207" t="s">
        <v>319</v>
      </c>
      <c r="D198" s="325" t="s">
        <v>316</v>
      </c>
      <c r="F198" s="208">
        <f t="shared" si="7"/>
        <v>51867</v>
      </c>
      <c r="G198" s="326">
        <f t="shared" si="6"/>
        <v>51867</v>
      </c>
      <c r="H198" s="209"/>
    </row>
    <row r="199" spans="2:8" ht="18.75">
      <c r="B199" s="206">
        <v>47928</v>
      </c>
      <c r="C199" s="207" t="s">
        <v>333</v>
      </c>
      <c r="D199" s="325" t="s">
        <v>323</v>
      </c>
      <c r="F199" s="208">
        <f t="shared" si="7"/>
        <v>51868</v>
      </c>
      <c r="G199" s="326">
        <f t="shared" si="6"/>
        <v>51868</v>
      </c>
      <c r="H199" s="209"/>
    </row>
    <row r="200" spans="2:8" ht="18.75">
      <c r="B200" s="206">
        <v>47967</v>
      </c>
      <c r="C200" s="207" t="s">
        <v>311</v>
      </c>
      <c r="D200" s="325" t="s">
        <v>318</v>
      </c>
      <c r="F200" s="208">
        <f t="shared" si="7"/>
        <v>51869</v>
      </c>
      <c r="G200" s="326">
        <f t="shared" si="6"/>
        <v>51869</v>
      </c>
      <c r="H200" s="209"/>
    </row>
    <row r="201" spans="2:8" ht="18.75">
      <c r="B201" s="206">
        <v>47971</v>
      </c>
      <c r="C201" s="207" t="s">
        <v>313</v>
      </c>
      <c r="D201" s="325" t="s">
        <v>334</v>
      </c>
      <c r="F201" s="208">
        <f t="shared" si="7"/>
        <v>52091</v>
      </c>
      <c r="G201" s="326">
        <f t="shared" si="6"/>
        <v>52091</v>
      </c>
      <c r="H201" s="209"/>
    </row>
    <row r="202" spans="2:8" ht="18.75">
      <c r="B202" s="206">
        <v>47972</v>
      </c>
      <c r="C202" s="207" t="s">
        <v>315</v>
      </c>
      <c r="D202" s="325" t="s">
        <v>314</v>
      </c>
      <c r="F202" s="208">
        <f t="shared" si="7"/>
        <v>52092</v>
      </c>
      <c r="G202" s="326">
        <f t="shared" si="6"/>
        <v>52092</v>
      </c>
      <c r="H202" s="209"/>
    </row>
    <row r="203" spans="2:8" ht="18.75">
      <c r="B203" s="206">
        <v>47973</v>
      </c>
      <c r="C203" s="207" t="s">
        <v>317</v>
      </c>
      <c r="D203" s="325" t="s">
        <v>316</v>
      </c>
      <c r="F203" s="208">
        <f t="shared" si="7"/>
        <v>52093</v>
      </c>
      <c r="G203" s="326">
        <f t="shared" si="6"/>
        <v>52093</v>
      </c>
      <c r="H203" s="209"/>
    </row>
    <row r="204" spans="2:8" ht="18.75">
      <c r="B204" s="206">
        <v>47974</v>
      </c>
      <c r="C204" s="207" t="s">
        <v>319</v>
      </c>
      <c r="D204" s="325" t="s">
        <v>318</v>
      </c>
      <c r="F204" s="208">
        <f t="shared" si="7"/>
        <v>52229</v>
      </c>
      <c r="G204" s="326">
        <f t="shared" si="6"/>
        <v>52229</v>
      </c>
      <c r="H204" s="209"/>
    </row>
    <row r="205" spans="2:8" ht="18.75">
      <c r="B205" s="206">
        <v>48050</v>
      </c>
      <c r="C205" s="207" t="s">
        <v>320</v>
      </c>
      <c r="D205" s="325" t="s">
        <v>316</v>
      </c>
      <c r="F205" s="208">
        <f t="shared" si="7"/>
        <v>52230</v>
      </c>
      <c r="G205" s="326">
        <f t="shared" si="6"/>
        <v>52230</v>
      </c>
      <c r="H205" s="209"/>
    </row>
    <row r="206" spans="2:8" ht="18.75">
      <c r="B206" s="206">
        <v>48071</v>
      </c>
      <c r="C206" s="207" t="s">
        <v>324</v>
      </c>
      <c r="D206" s="325" t="s">
        <v>316</v>
      </c>
      <c r="F206" s="208">
        <f t="shared" si="7"/>
        <v>52231</v>
      </c>
      <c r="G206" s="326">
        <f t="shared" si="6"/>
        <v>52231</v>
      </c>
      <c r="H206" s="209"/>
    </row>
    <row r="207" spans="2:8" ht="18.75">
      <c r="B207" s="206">
        <v>48106</v>
      </c>
      <c r="C207" s="207" t="s">
        <v>325</v>
      </c>
      <c r="D207" s="325" t="s">
        <v>316</v>
      </c>
      <c r="F207" s="208">
        <f t="shared" si="7"/>
        <v>52232</v>
      </c>
      <c r="G207" s="326">
        <f t="shared" si="6"/>
        <v>52232</v>
      </c>
      <c r="H207" s="209"/>
    </row>
    <row r="208" spans="2:8" ht="18.75">
      <c r="B208" s="206">
        <v>48114</v>
      </c>
      <c r="C208" s="207" t="s">
        <v>326</v>
      </c>
      <c r="D208" s="325" t="s">
        <v>318</v>
      </c>
      <c r="F208" s="208">
        <f t="shared" si="7"/>
        <v>52233</v>
      </c>
      <c r="G208" s="326">
        <f t="shared" si="6"/>
        <v>52233</v>
      </c>
      <c r="H208" s="209"/>
    </row>
    <row r="209" spans="2:8" ht="18.75">
      <c r="B209" s="206">
        <v>48134</v>
      </c>
      <c r="C209" s="207" t="s">
        <v>322</v>
      </c>
      <c r="D209" s="325" t="s">
        <v>316</v>
      </c>
      <c r="F209" s="208">
        <f t="shared" si="7"/>
        <v>52234</v>
      </c>
      <c r="G209" s="326">
        <f t="shared" si="6"/>
        <v>52234</v>
      </c>
      <c r="H209" s="209"/>
    </row>
    <row r="210" spans="2:8" ht="18.75">
      <c r="B210" s="206">
        <v>48155</v>
      </c>
      <c r="C210" s="207" t="s">
        <v>327</v>
      </c>
      <c r="D210" s="325" t="s">
        <v>316</v>
      </c>
      <c r="F210" s="208">
        <f t="shared" si="7"/>
        <v>52456</v>
      </c>
      <c r="G210" s="326">
        <f t="shared" si="6"/>
        <v>52456</v>
      </c>
      <c r="H210" s="209"/>
    </row>
    <row r="211" spans="2:8" ht="18.75">
      <c r="B211" s="206">
        <v>48175</v>
      </c>
      <c r="C211" s="207" t="s">
        <v>328</v>
      </c>
      <c r="D211" s="325" t="s">
        <v>314</v>
      </c>
      <c r="F211" s="208">
        <f t="shared" si="7"/>
        <v>52457</v>
      </c>
      <c r="G211" s="326">
        <f t="shared" si="6"/>
        <v>52457</v>
      </c>
      <c r="H211" s="209"/>
    </row>
    <row r="212" spans="2:8" ht="18.75">
      <c r="B212" s="206">
        <v>48176</v>
      </c>
      <c r="C212" s="207" t="s">
        <v>319</v>
      </c>
      <c r="D212" s="325" t="s">
        <v>316</v>
      </c>
      <c r="F212" s="208">
        <f t="shared" si="7"/>
        <v>52458</v>
      </c>
      <c r="G212" s="326">
        <f t="shared" si="6"/>
        <v>52458</v>
      </c>
      <c r="H212" s="209"/>
    </row>
    <row r="213" spans="2:8" ht="18.75">
      <c r="B213" s="206">
        <v>48214</v>
      </c>
      <c r="C213" s="207" t="s">
        <v>329</v>
      </c>
      <c r="D213" s="325" t="s">
        <v>321</v>
      </c>
      <c r="F213" s="208">
        <f t="shared" si="7"/>
        <v>52594</v>
      </c>
      <c r="G213" s="326">
        <f t="shared" si="6"/>
        <v>52594</v>
      </c>
      <c r="H213" s="209"/>
    </row>
    <row r="214" spans="2:8" ht="18.75">
      <c r="B214" s="206">
        <v>48225</v>
      </c>
      <c r="C214" s="207" t="s">
        <v>330</v>
      </c>
      <c r="D214" s="325" t="s">
        <v>316</v>
      </c>
      <c r="F214" s="208">
        <f t="shared" si="7"/>
        <v>52595</v>
      </c>
      <c r="G214" s="326">
        <f t="shared" si="6"/>
        <v>52595</v>
      </c>
      <c r="H214" s="209"/>
    </row>
    <row r="215" spans="2:8" ht="18.75">
      <c r="B215" s="206">
        <v>48255</v>
      </c>
      <c r="C215" s="207" t="s">
        <v>331</v>
      </c>
      <c r="D215" s="325" t="s">
        <v>312</v>
      </c>
      <c r="F215" s="208">
        <f t="shared" si="7"/>
        <v>52596</v>
      </c>
      <c r="G215" s="326">
        <f t="shared" si="6"/>
        <v>52596</v>
      </c>
      <c r="H215" s="209"/>
    </row>
    <row r="216" spans="2:8" ht="18.75">
      <c r="B216" s="206">
        <v>48267</v>
      </c>
      <c r="C216" s="207" t="s">
        <v>332</v>
      </c>
      <c r="D216" s="325" t="s">
        <v>316</v>
      </c>
      <c r="F216" s="208">
        <f t="shared" si="7"/>
        <v>52597</v>
      </c>
      <c r="G216" s="326">
        <f t="shared" si="6"/>
        <v>52597</v>
      </c>
      <c r="H216" s="209"/>
    </row>
    <row r="217" spans="2:8" ht="18.75">
      <c r="B217" s="206">
        <v>48293</v>
      </c>
      <c r="C217" s="207" t="s">
        <v>333</v>
      </c>
      <c r="D217" s="325" t="s">
        <v>334</v>
      </c>
      <c r="F217" s="208">
        <f t="shared" si="7"/>
        <v>52598</v>
      </c>
      <c r="G217" s="326">
        <f t="shared" si="6"/>
        <v>52598</v>
      </c>
      <c r="H217" s="209"/>
    </row>
    <row r="218" spans="2:8" ht="18.75">
      <c r="B218" s="206">
        <v>48333</v>
      </c>
      <c r="C218" s="207" t="s">
        <v>311</v>
      </c>
      <c r="D218" s="325" t="s">
        <v>321</v>
      </c>
      <c r="F218" s="208">
        <f t="shared" si="7"/>
        <v>52599</v>
      </c>
      <c r="G218" s="326">
        <f t="shared" si="6"/>
        <v>52599</v>
      </c>
      <c r="H218" s="209"/>
    </row>
    <row r="219" spans="2:8" ht="18.75">
      <c r="B219" s="206">
        <v>48337</v>
      </c>
      <c r="C219" s="207" t="s">
        <v>313</v>
      </c>
      <c r="D219" s="325" t="s">
        <v>316</v>
      </c>
      <c r="F219" s="208">
        <f t="shared" si="7"/>
        <v>52822</v>
      </c>
      <c r="G219" s="326">
        <f t="shared" si="6"/>
        <v>52822</v>
      </c>
      <c r="H219" s="209"/>
    </row>
    <row r="220" spans="2:8" ht="18.75">
      <c r="B220" s="206">
        <v>48338</v>
      </c>
      <c r="C220" s="207" t="s">
        <v>315</v>
      </c>
      <c r="D220" s="325" t="s">
        <v>318</v>
      </c>
      <c r="F220" s="208">
        <f t="shared" si="7"/>
        <v>52823</v>
      </c>
      <c r="G220" s="326">
        <f t="shared" ref="G220:G281" si="8">F220</f>
        <v>52823</v>
      </c>
      <c r="H220" s="209"/>
    </row>
    <row r="221" spans="2:8" ht="18.75">
      <c r="B221" s="206">
        <v>48339</v>
      </c>
      <c r="C221" s="207" t="s">
        <v>317</v>
      </c>
      <c r="D221" s="325" t="s">
        <v>312</v>
      </c>
      <c r="F221" s="208">
        <f t="shared" si="7"/>
        <v>52824</v>
      </c>
      <c r="G221" s="326">
        <f t="shared" si="8"/>
        <v>52824</v>
      </c>
      <c r="H221" s="209"/>
    </row>
    <row r="222" spans="2:8" ht="18.75">
      <c r="B222" s="206">
        <v>48414</v>
      </c>
      <c r="C222" s="207" t="s">
        <v>320</v>
      </c>
      <c r="D222" s="325" t="s">
        <v>316</v>
      </c>
      <c r="F222" s="208">
        <f t="shared" si="7"/>
        <v>52960</v>
      </c>
      <c r="G222" s="326">
        <f t="shared" si="8"/>
        <v>52960</v>
      </c>
      <c r="H222" s="209"/>
    </row>
    <row r="223" spans="2:8" ht="18.75">
      <c r="B223" s="206">
        <v>48437</v>
      </c>
      <c r="C223" s="207" t="s">
        <v>324</v>
      </c>
      <c r="D223" s="325" t="s">
        <v>312</v>
      </c>
      <c r="F223" s="208">
        <f t="shared" si="7"/>
        <v>52961</v>
      </c>
      <c r="G223" s="326">
        <f t="shared" si="8"/>
        <v>52961</v>
      </c>
      <c r="H223" s="209"/>
    </row>
    <row r="224" spans="2:8" ht="18.75">
      <c r="B224" s="206">
        <v>48477</v>
      </c>
      <c r="C224" s="207" t="s">
        <v>325</v>
      </c>
      <c r="D224" s="325" t="s">
        <v>316</v>
      </c>
      <c r="F224" s="208">
        <f t="shared" si="7"/>
        <v>52962</v>
      </c>
      <c r="G224" s="326">
        <f t="shared" si="8"/>
        <v>52962</v>
      </c>
      <c r="H224" s="209"/>
    </row>
    <row r="225" spans="2:8" ht="18.75">
      <c r="B225" s="206">
        <v>48478</v>
      </c>
      <c r="C225" s="207" t="s">
        <v>335</v>
      </c>
      <c r="D225" s="325" t="s">
        <v>318</v>
      </c>
      <c r="F225" s="208">
        <f t="shared" si="7"/>
        <v>52963</v>
      </c>
      <c r="G225" s="326">
        <f t="shared" si="8"/>
        <v>52963</v>
      </c>
      <c r="H225" s="209"/>
    </row>
    <row r="226" spans="2:8" ht="18.75">
      <c r="B226" s="206">
        <v>48479</v>
      </c>
      <c r="C226" s="207" t="s">
        <v>326</v>
      </c>
      <c r="D226" s="325" t="s">
        <v>312</v>
      </c>
      <c r="F226" s="208">
        <f t="shared" si="7"/>
        <v>52964</v>
      </c>
      <c r="G226" s="326">
        <f t="shared" si="8"/>
        <v>52964</v>
      </c>
      <c r="H226" s="209"/>
    </row>
    <row r="227" spans="2:8" ht="18.75">
      <c r="B227" s="206">
        <v>48498</v>
      </c>
      <c r="C227" s="207" t="s">
        <v>322</v>
      </c>
      <c r="D227" s="325" t="s">
        <v>316</v>
      </c>
      <c r="F227" s="208">
        <f t="shared" si="7"/>
        <v>52965</v>
      </c>
      <c r="G227" s="326">
        <f t="shared" si="8"/>
        <v>52965</v>
      </c>
      <c r="H227" s="209"/>
    </row>
    <row r="228" spans="2:8" ht="18.75">
      <c r="B228" s="206">
        <v>48521</v>
      </c>
      <c r="C228" s="207" t="s">
        <v>327</v>
      </c>
      <c r="D228" s="325" t="s">
        <v>312</v>
      </c>
      <c r="F228" s="208">
        <f t="shared" si="7"/>
        <v>53187</v>
      </c>
      <c r="G228" s="326">
        <f t="shared" si="8"/>
        <v>53187</v>
      </c>
      <c r="H228" s="209"/>
    </row>
    <row r="229" spans="2:8" ht="18.75">
      <c r="B229" s="206">
        <v>48541</v>
      </c>
      <c r="C229" s="207" t="s">
        <v>328</v>
      </c>
      <c r="D229" s="325" t="s">
        <v>318</v>
      </c>
      <c r="F229" s="208">
        <f t="shared" si="7"/>
        <v>53188</v>
      </c>
      <c r="G229" s="326">
        <f t="shared" si="8"/>
        <v>53188</v>
      </c>
      <c r="H229" s="209"/>
    </row>
    <row r="230" spans="2:8" ht="18.75">
      <c r="B230" s="206">
        <v>48580</v>
      </c>
      <c r="C230" s="207" t="s">
        <v>329</v>
      </c>
      <c r="D230" s="325" t="s">
        <v>334</v>
      </c>
      <c r="F230" s="208">
        <f t="shared" si="7"/>
        <v>53189</v>
      </c>
      <c r="G230" s="326">
        <f t="shared" si="8"/>
        <v>53189</v>
      </c>
      <c r="H230" s="209"/>
    </row>
    <row r="231" spans="2:8" ht="18.75">
      <c r="B231" s="206">
        <v>48589</v>
      </c>
      <c r="C231" s="207" t="s">
        <v>330</v>
      </c>
      <c r="D231" s="325" t="s">
        <v>316</v>
      </c>
      <c r="F231" s="208">
        <f t="shared" si="7"/>
        <v>53325</v>
      </c>
      <c r="G231" s="326">
        <f t="shared" si="8"/>
        <v>53325</v>
      </c>
      <c r="H231" s="209"/>
    </row>
    <row r="232" spans="2:8" ht="18.75">
      <c r="B232" s="206">
        <v>48621</v>
      </c>
      <c r="C232" s="207" t="s">
        <v>331</v>
      </c>
      <c r="D232" s="325" t="s">
        <v>323</v>
      </c>
      <c r="F232" s="208">
        <f t="shared" si="7"/>
        <v>53326</v>
      </c>
      <c r="G232" s="326">
        <f t="shared" si="8"/>
        <v>53326</v>
      </c>
      <c r="H232" s="209"/>
    </row>
    <row r="233" spans="2:8" ht="18.75">
      <c r="B233" s="206">
        <v>48633</v>
      </c>
      <c r="C233" s="207" t="s">
        <v>332</v>
      </c>
      <c r="D233" s="325" t="s">
        <v>312</v>
      </c>
      <c r="F233" s="208">
        <f t="shared" si="7"/>
        <v>53327</v>
      </c>
      <c r="G233" s="326">
        <f t="shared" si="8"/>
        <v>53327</v>
      </c>
      <c r="H233" s="209"/>
    </row>
    <row r="234" spans="2:8" ht="18.75">
      <c r="B234" s="206">
        <v>48658</v>
      </c>
      <c r="C234" s="207" t="s">
        <v>333</v>
      </c>
      <c r="D234" s="325" t="s">
        <v>314</v>
      </c>
      <c r="F234" s="208">
        <f>EDATE(F225,12)</f>
        <v>53328</v>
      </c>
      <c r="G234" s="326">
        <f t="shared" si="8"/>
        <v>53328</v>
      </c>
      <c r="H234" s="209"/>
    </row>
    <row r="235" spans="2:8" ht="18.75">
      <c r="B235" s="206">
        <v>48659</v>
      </c>
      <c r="C235" s="207" t="s">
        <v>319</v>
      </c>
      <c r="D235" s="325" t="s">
        <v>316</v>
      </c>
      <c r="F235" s="208">
        <f t="shared" ref="F235:F281" si="9">EDATE(F226,12)</f>
        <v>53329</v>
      </c>
      <c r="G235" s="326">
        <f t="shared" si="8"/>
        <v>53329</v>
      </c>
      <c r="H235" s="209"/>
    </row>
    <row r="236" spans="2:8" ht="18.75">
      <c r="B236" s="206">
        <v>48698</v>
      </c>
      <c r="C236" s="207" t="s">
        <v>311</v>
      </c>
      <c r="D236" s="325" t="s">
        <v>323</v>
      </c>
      <c r="F236" s="208">
        <f t="shared" si="9"/>
        <v>53330</v>
      </c>
      <c r="G236" s="326">
        <f t="shared" si="8"/>
        <v>53330</v>
      </c>
      <c r="H236" s="209"/>
    </row>
    <row r="237" spans="2:8" ht="18.75">
      <c r="B237" s="206">
        <v>48702</v>
      </c>
      <c r="C237" s="207" t="s">
        <v>313</v>
      </c>
      <c r="D237" s="325" t="s">
        <v>318</v>
      </c>
      <c r="F237" s="208">
        <f t="shared" si="9"/>
        <v>53552</v>
      </c>
      <c r="G237" s="326">
        <f t="shared" si="8"/>
        <v>53552</v>
      </c>
      <c r="H237" s="209"/>
    </row>
    <row r="238" spans="2:8" ht="18.75">
      <c r="B238" s="206">
        <v>48703</v>
      </c>
      <c r="C238" s="207" t="s">
        <v>315</v>
      </c>
      <c r="D238" s="325" t="s">
        <v>312</v>
      </c>
      <c r="F238" s="208">
        <f t="shared" si="9"/>
        <v>53553</v>
      </c>
      <c r="G238" s="326">
        <f t="shared" si="8"/>
        <v>53553</v>
      </c>
      <c r="H238" s="209"/>
    </row>
    <row r="239" spans="2:8" ht="18.75">
      <c r="B239" s="206">
        <v>48704</v>
      </c>
      <c r="C239" s="207" t="s">
        <v>317</v>
      </c>
      <c r="D239" s="325" t="s">
        <v>321</v>
      </c>
      <c r="F239" s="208">
        <f t="shared" si="9"/>
        <v>53554</v>
      </c>
      <c r="G239" s="326">
        <f t="shared" si="8"/>
        <v>53554</v>
      </c>
      <c r="H239" s="209"/>
    </row>
    <row r="240" spans="2:8" ht="18.75">
      <c r="B240" s="206">
        <v>48778</v>
      </c>
      <c r="C240" s="207" t="s">
        <v>320</v>
      </c>
      <c r="D240" s="325" t="s">
        <v>316</v>
      </c>
      <c r="F240" s="208">
        <f>EDATE(F231,12)</f>
        <v>53690</v>
      </c>
      <c r="G240" s="326">
        <f t="shared" si="8"/>
        <v>53690</v>
      </c>
      <c r="H240" s="209"/>
    </row>
    <row r="241" spans="2:8" ht="18.75">
      <c r="B241" s="206">
        <v>48802</v>
      </c>
      <c r="C241" s="207" t="s">
        <v>324</v>
      </c>
      <c r="D241" s="325" t="s">
        <v>321</v>
      </c>
      <c r="F241" s="208">
        <f t="shared" si="9"/>
        <v>53691</v>
      </c>
      <c r="G241" s="326">
        <f t="shared" si="8"/>
        <v>53691</v>
      </c>
      <c r="H241" s="209"/>
    </row>
    <row r="242" spans="2:8" ht="18.75">
      <c r="B242" s="206">
        <v>48841</v>
      </c>
      <c r="C242" s="207" t="s">
        <v>325</v>
      </c>
      <c r="D242" s="325" t="s">
        <v>316</v>
      </c>
      <c r="F242" s="208">
        <f t="shared" si="9"/>
        <v>53692</v>
      </c>
      <c r="G242" s="326">
        <f t="shared" si="8"/>
        <v>53692</v>
      </c>
      <c r="H242" s="209"/>
    </row>
    <row r="243" spans="2:8" ht="18.75">
      <c r="B243" s="206">
        <v>48845</v>
      </c>
      <c r="C243" s="207" t="s">
        <v>326</v>
      </c>
      <c r="D243" s="325" t="s">
        <v>323</v>
      </c>
      <c r="F243" s="208">
        <f t="shared" si="9"/>
        <v>53693</v>
      </c>
      <c r="G243" s="326">
        <f t="shared" si="8"/>
        <v>53693</v>
      </c>
      <c r="H243" s="209"/>
    </row>
    <row r="244" spans="2:8" ht="18.75">
      <c r="B244" s="206">
        <v>48862</v>
      </c>
      <c r="C244" s="207" t="s">
        <v>322</v>
      </c>
      <c r="D244" s="325" t="s">
        <v>316</v>
      </c>
      <c r="F244" s="208">
        <f t="shared" si="9"/>
        <v>53694</v>
      </c>
      <c r="G244" s="326">
        <f t="shared" si="8"/>
        <v>53694</v>
      </c>
      <c r="H244" s="209"/>
    </row>
    <row r="245" spans="2:8" ht="18.75">
      <c r="B245" s="206">
        <v>48886</v>
      </c>
      <c r="C245" s="207" t="s">
        <v>327</v>
      </c>
      <c r="D245" s="325" t="s">
        <v>321</v>
      </c>
      <c r="F245" s="208">
        <f t="shared" si="9"/>
        <v>53695</v>
      </c>
      <c r="G245" s="326">
        <f t="shared" si="8"/>
        <v>53695</v>
      </c>
      <c r="H245" s="209"/>
    </row>
    <row r="246" spans="2:8" ht="18.75">
      <c r="B246" s="206">
        <v>48906</v>
      </c>
      <c r="C246" s="207" t="s">
        <v>328</v>
      </c>
      <c r="D246" s="325" t="s">
        <v>312</v>
      </c>
      <c r="F246" s="208">
        <f t="shared" si="9"/>
        <v>53917</v>
      </c>
      <c r="G246" s="326">
        <f t="shared" si="8"/>
        <v>53917</v>
      </c>
      <c r="H246" s="209"/>
    </row>
    <row r="247" spans="2:8" ht="18.75">
      <c r="B247" s="206">
        <v>48945</v>
      </c>
      <c r="C247" s="207" t="s">
        <v>329</v>
      </c>
      <c r="D247" s="325" t="s">
        <v>314</v>
      </c>
      <c r="F247" s="208">
        <f t="shared" si="9"/>
        <v>53918</v>
      </c>
      <c r="G247" s="326">
        <f t="shared" si="8"/>
        <v>53918</v>
      </c>
      <c r="H247" s="209"/>
    </row>
    <row r="248" spans="2:8" ht="18.75">
      <c r="B248" s="206">
        <v>48946</v>
      </c>
      <c r="C248" s="207" t="s">
        <v>319</v>
      </c>
      <c r="D248" s="325" t="s">
        <v>316</v>
      </c>
      <c r="F248" s="208">
        <f t="shared" si="9"/>
        <v>53919</v>
      </c>
      <c r="G248" s="326">
        <f t="shared" si="8"/>
        <v>53919</v>
      </c>
      <c r="H248" s="209"/>
    </row>
    <row r="249" spans="2:8" ht="18.75">
      <c r="B249" s="206">
        <v>48953</v>
      </c>
      <c r="C249" s="207" t="s">
        <v>330</v>
      </c>
      <c r="D249" s="325" t="s">
        <v>316</v>
      </c>
      <c r="F249" s="208">
        <f t="shared" si="9"/>
        <v>54055</v>
      </c>
      <c r="G249" s="326">
        <f t="shared" si="8"/>
        <v>54055</v>
      </c>
      <c r="H249" s="209"/>
    </row>
    <row r="250" spans="2:8" ht="18.75">
      <c r="B250" s="206">
        <v>48986</v>
      </c>
      <c r="C250" s="207" t="s">
        <v>331</v>
      </c>
      <c r="D250" s="325" t="s">
        <v>334</v>
      </c>
      <c r="F250" s="208">
        <f t="shared" si="9"/>
        <v>54056</v>
      </c>
      <c r="G250" s="326">
        <f t="shared" si="8"/>
        <v>54056</v>
      </c>
      <c r="H250" s="209"/>
    </row>
    <row r="251" spans="2:8" ht="18.75">
      <c r="B251" s="206">
        <v>48998</v>
      </c>
      <c r="C251" s="207" t="s">
        <v>332</v>
      </c>
      <c r="D251" s="325" t="s">
        <v>321</v>
      </c>
      <c r="F251" s="208">
        <f t="shared" si="9"/>
        <v>54057</v>
      </c>
      <c r="G251" s="326">
        <f t="shared" si="8"/>
        <v>54057</v>
      </c>
      <c r="H251" s="209"/>
    </row>
    <row r="252" spans="2:8" ht="18.75">
      <c r="B252" s="206">
        <v>49023</v>
      </c>
      <c r="C252" s="207" t="s">
        <v>333</v>
      </c>
      <c r="D252" s="325" t="s">
        <v>316</v>
      </c>
      <c r="F252" s="208">
        <f t="shared" si="9"/>
        <v>54058</v>
      </c>
      <c r="G252" s="326">
        <f t="shared" si="8"/>
        <v>54058</v>
      </c>
      <c r="H252" s="209"/>
    </row>
    <row r="253" spans="2:8" ht="18.75">
      <c r="B253" s="206">
        <v>49063</v>
      </c>
      <c r="C253" s="207" t="s">
        <v>311</v>
      </c>
      <c r="D253" s="325" t="s">
        <v>334</v>
      </c>
      <c r="F253" s="208">
        <f t="shared" si="9"/>
        <v>54059</v>
      </c>
      <c r="G253" s="326">
        <f t="shared" si="8"/>
        <v>54059</v>
      </c>
      <c r="H253" s="209"/>
    </row>
    <row r="254" spans="2:8" ht="18.75">
      <c r="B254" s="206">
        <v>49067</v>
      </c>
      <c r="C254" s="207" t="s">
        <v>313</v>
      </c>
      <c r="D254" s="325" t="s">
        <v>312</v>
      </c>
      <c r="F254" s="208">
        <f t="shared" si="9"/>
        <v>54060</v>
      </c>
      <c r="G254" s="326">
        <f t="shared" si="8"/>
        <v>54060</v>
      </c>
      <c r="H254" s="209"/>
    </row>
    <row r="255" spans="2:8" ht="18.75">
      <c r="B255" s="206">
        <v>49068</v>
      </c>
      <c r="C255" s="207" t="s">
        <v>315</v>
      </c>
      <c r="D255" s="325" t="s">
        <v>321</v>
      </c>
      <c r="F255" s="208">
        <f t="shared" si="9"/>
        <v>54283</v>
      </c>
      <c r="G255" s="326">
        <f t="shared" si="8"/>
        <v>54283</v>
      </c>
      <c r="H255" s="209"/>
    </row>
    <row r="256" spans="2:8" ht="18.75">
      <c r="B256" s="206">
        <v>49069</v>
      </c>
      <c r="C256" s="207" t="s">
        <v>317</v>
      </c>
      <c r="D256" s="325" t="s">
        <v>323</v>
      </c>
      <c r="F256" s="208">
        <f t="shared" si="9"/>
        <v>54284</v>
      </c>
      <c r="G256" s="326">
        <f t="shared" si="8"/>
        <v>54284</v>
      </c>
      <c r="H256" s="209"/>
    </row>
    <row r="257" spans="2:8" ht="18.75">
      <c r="B257" s="206">
        <v>49142</v>
      </c>
      <c r="C257" s="207" t="s">
        <v>320</v>
      </c>
      <c r="D257" s="325" t="s">
        <v>316</v>
      </c>
      <c r="F257" s="208">
        <f t="shared" si="9"/>
        <v>54285</v>
      </c>
      <c r="G257" s="326">
        <f t="shared" si="8"/>
        <v>54285</v>
      </c>
      <c r="H257" s="209"/>
    </row>
    <row r="258" spans="2:8" ht="18.75">
      <c r="B258" s="206">
        <v>49167</v>
      </c>
      <c r="C258" s="207" t="s">
        <v>324</v>
      </c>
      <c r="D258" s="325" t="s">
        <v>323</v>
      </c>
      <c r="F258" s="208">
        <f t="shared" si="9"/>
        <v>54421</v>
      </c>
      <c r="G258" s="326">
        <f t="shared" si="8"/>
        <v>54421</v>
      </c>
      <c r="H258" s="209"/>
    </row>
    <row r="259" spans="2:8" ht="18.75">
      <c r="B259" s="206">
        <v>49205</v>
      </c>
      <c r="C259" s="207" t="s">
        <v>325</v>
      </c>
      <c r="D259" s="325" t="s">
        <v>316</v>
      </c>
      <c r="F259" s="208">
        <f t="shared" si="9"/>
        <v>54422</v>
      </c>
      <c r="G259" s="326">
        <f t="shared" si="8"/>
        <v>54422</v>
      </c>
      <c r="H259" s="209"/>
    </row>
    <row r="260" spans="2:8" ht="18.75">
      <c r="B260" s="206">
        <v>49210</v>
      </c>
      <c r="C260" s="207" t="s">
        <v>326</v>
      </c>
      <c r="D260" s="325" t="s">
        <v>334</v>
      </c>
      <c r="F260" s="208">
        <f t="shared" si="9"/>
        <v>54423</v>
      </c>
      <c r="G260" s="326">
        <f t="shared" si="8"/>
        <v>54423</v>
      </c>
      <c r="H260" s="209"/>
    </row>
    <row r="261" spans="2:8" ht="18.75">
      <c r="B261" s="206">
        <v>49226</v>
      </c>
      <c r="C261" s="207" t="s">
        <v>322</v>
      </c>
      <c r="D261" s="325" t="s">
        <v>316</v>
      </c>
      <c r="F261" s="208">
        <f t="shared" si="9"/>
        <v>54424</v>
      </c>
      <c r="G261" s="326">
        <f t="shared" si="8"/>
        <v>54424</v>
      </c>
      <c r="H261" s="209"/>
    </row>
    <row r="262" spans="2:8" ht="18.75">
      <c r="B262" s="206">
        <v>49251</v>
      </c>
      <c r="C262" s="207" t="s">
        <v>327</v>
      </c>
      <c r="D262" s="325" t="s">
        <v>323</v>
      </c>
      <c r="F262" s="208">
        <f t="shared" si="9"/>
        <v>54425</v>
      </c>
      <c r="G262" s="326">
        <f t="shared" si="8"/>
        <v>54425</v>
      </c>
      <c r="H262" s="209"/>
    </row>
    <row r="263" spans="2:8" ht="18.75">
      <c r="B263" s="206">
        <v>49271</v>
      </c>
      <c r="C263" s="207" t="s">
        <v>328</v>
      </c>
      <c r="D263" s="325" t="s">
        <v>321</v>
      </c>
      <c r="F263" s="208">
        <f t="shared" si="9"/>
        <v>54426</v>
      </c>
      <c r="G263" s="326">
        <f t="shared" si="8"/>
        <v>54426</v>
      </c>
      <c r="H263" s="209"/>
    </row>
    <row r="264" spans="2:8" ht="18.75">
      <c r="B264" s="206">
        <v>49310</v>
      </c>
      <c r="C264" s="207" t="s">
        <v>329</v>
      </c>
      <c r="D264" s="325" t="s">
        <v>316</v>
      </c>
      <c r="F264" s="208">
        <f t="shared" si="9"/>
        <v>54648</v>
      </c>
      <c r="G264" s="326">
        <f t="shared" si="8"/>
        <v>54648</v>
      </c>
      <c r="H264" s="209"/>
    </row>
    <row r="265" spans="2:8" ht="18.75">
      <c r="B265" s="206">
        <v>49317</v>
      </c>
      <c r="C265" s="207" t="s">
        <v>330</v>
      </c>
      <c r="D265" s="325" t="s">
        <v>316</v>
      </c>
      <c r="F265" s="208">
        <f t="shared" si="9"/>
        <v>54649</v>
      </c>
      <c r="G265" s="326">
        <f t="shared" si="8"/>
        <v>54649</v>
      </c>
      <c r="H265" s="209"/>
    </row>
    <row r="266" spans="2:8" ht="18.75">
      <c r="B266" s="206">
        <v>49351</v>
      </c>
      <c r="C266" s="207" t="s">
        <v>331</v>
      </c>
      <c r="D266" s="325" t="s">
        <v>314</v>
      </c>
      <c r="F266" s="208">
        <f t="shared" si="9"/>
        <v>54650</v>
      </c>
      <c r="G266" s="326">
        <f t="shared" si="8"/>
        <v>54650</v>
      </c>
      <c r="H266" s="209"/>
    </row>
    <row r="267" spans="2:8" ht="18.75">
      <c r="B267" s="206">
        <v>49352</v>
      </c>
      <c r="C267" s="207" t="s">
        <v>319</v>
      </c>
      <c r="D267" s="325" t="s">
        <v>316</v>
      </c>
      <c r="F267" s="208">
        <f t="shared" si="9"/>
        <v>54786</v>
      </c>
      <c r="G267" s="326">
        <f t="shared" si="8"/>
        <v>54786</v>
      </c>
      <c r="H267" s="209"/>
    </row>
    <row r="268" spans="2:8" ht="18.75">
      <c r="B268" s="206">
        <v>49363</v>
      </c>
      <c r="C268" s="207" t="s">
        <v>332</v>
      </c>
      <c r="D268" s="325" t="s">
        <v>323</v>
      </c>
      <c r="F268" s="208">
        <f t="shared" si="9"/>
        <v>54787</v>
      </c>
      <c r="G268" s="326">
        <f t="shared" si="8"/>
        <v>54787</v>
      </c>
      <c r="H268" s="209"/>
    </row>
    <row r="269" spans="2:8" ht="18.75">
      <c r="B269" s="206">
        <v>49389</v>
      </c>
      <c r="C269" s="207" t="s">
        <v>333</v>
      </c>
      <c r="D269" s="325" t="s">
        <v>312</v>
      </c>
      <c r="F269" s="208">
        <f t="shared" si="9"/>
        <v>54788</v>
      </c>
      <c r="G269" s="326">
        <f t="shared" si="8"/>
        <v>54788</v>
      </c>
      <c r="H269" s="209"/>
    </row>
    <row r="270" spans="2:8" ht="18.75">
      <c r="B270" s="206">
        <v>49428</v>
      </c>
      <c r="C270" s="207" t="s">
        <v>311</v>
      </c>
      <c r="D270" s="325" t="s">
        <v>314</v>
      </c>
      <c r="F270" s="208">
        <f t="shared" si="9"/>
        <v>54789</v>
      </c>
      <c r="G270" s="326">
        <f t="shared" si="8"/>
        <v>54789</v>
      </c>
      <c r="H270" s="209"/>
    </row>
    <row r="271" spans="2:8" ht="18.75">
      <c r="B271" s="206">
        <v>49429</v>
      </c>
      <c r="C271" s="207" t="s">
        <v>319</v>
      </c>
      <c r="D271" s="325" t="s">
        <v>316</v>
      </c>
      <c r="F271" s="208">
        <f t="shared" si="9"/>
        <v>54790</v>
      </c>
      <c r="G271" s="326">
        <f t="shared" si="8"/>
        <v>54790</v>
      </c>
      <c r="H271" s="209"/>
    </row>
    <row r="272" spans="2:8" ht="18.75">
      <c r="B272" s="206">
        <v>49432</v>
      </c>
      <c r="C272" s="207" t="s">
        <v>313</v>
      </c>
      <c r="D272" s="325" t="s">
        <v>321</v>
      </c>
      <c r="F272" s="208">
        <f t="shared" si="9"/>
        <v>54791</v>
      </c>
      <c r="G272" s="326">
        <f t="shared" si="8"/>
        <v>54791</v>
      </c>
      <c r="H272" s="209"/>
    </row>
    <row r="273" spans="2:8" ht="18.75">
      <c r="B273" s="206">
        <v>49433</v>
      </c>
      <c r="C273" s="207" t="s">
        <v>315</v>
      </c>
      <c r="D273" s="325" t="s">
        <v>323</v>
      </c>
      <c r="F273" s="208">
        <f t="shared" si="9"/>
        <v>55013</v>
      </c>
      <c r="G273" s="326">
        <f t="shared" si="8"/>
        <v>55013</v>
      </c>
      <c r="H273" s="209"/>
    </row>
    <row r="274" spans="2:8" ht="18.75">
      <c r="B274" s="206">
        <v>49434</v>
      </c>
      <c r="C274" s="207" t="s">
        <v>317</v>
      </c>
      <c r="D274" s="325" t="s">
        <v>334</v>
      </c>
      <c r="F274" s="208">
        <f t="shared" si="9"/>
        <v>55014</v>
      </c>
      <c r="G274" s="326">
        <f t="shared" si="8"/>
        <v>55014</v>
      </c>
      <c r="H274" s="209"/>
    </row>
    <row r="275" spans="2:8" ht="18.75">
      <c r="B275" s="206">
        <v>49506</v>
      </c>
      <c r="C275" s="207" t="s">
        <v>320</v>
      </c>
      <c r="D275" s="325" t="s">
        <v>316</v>
      </c>
      <c r="F275" s="208">
        <f t="shared" si="9"/>
        <v>55015</v>
      </c>
      <c r="G275" s="326">
        <f t="shared" si="8"/>
        <v>55015</v>
      </c>
      <c r="H275" s="209"/>
    </row>
    <row r="276" spans="2:8" ht="18.75">
      <c r="B276" s="206">
        <v>49532</v>
      </c>
      <c r="C276" s="207" t="s">
        <v>324</v>
      </c>
      <c r="D276" s="325" t="s">
        <v>334</v>
      </c>
      <c r="F276" s="208">
        <f t="shared" si="9"/>
        <v>55151</v>
      </c>
      <c r="G276" s="326">
        <f t="shared" si="8"/>
        <v>55151</v>
      </c>
      <c r="H276" s="209"/>
    </row>
    <row r="277" spans="2:8" ht="18.75">
      <c r="B277" s="206">
        <v>49569</v>
      </c>
      <c r="C277" s="207" t="s">
        <v>325</v>
      </c>
      <c r="D277" s="325" t="s">
        <v>316</v>
      </c>
      <c r="F277" s="208">
        <f t="shared" si="9"/>
        <v>55152</v>
      </c>
      <c r="G277" s="326">
        <f t="shared" si="8"/>
        <v>55152</v>
      </c>
      <c r="H277" s="209"/>
    </row>
    <row r="278" spans="2:8" ht="18.75">
      <c r="B278" s="206">
        <v>49575</v>
      </c>
      <c r="C278" s="207" t="s">
        <v>326</v>
      </c>
      <c r="D278" s="325" t="s">
        <v>314</v>
      </c>
      <c r="F278" s="208">
        <f t="shared" si="9"/>
        <v>55153</v>
      </c>
      <c r="G278" s="326">
        <f t="shared" si="8"/>
        <v>55153</v>
      </c>
      <c r="H278" s="209"/>
    </row>
    <row r="279" spans="2:8" ht="18.75">
      <c r="B279" s="206">
        <v>49576</v>
      </c>
      <c r="C279" s="207" t="s">
        <v>319</v>
      </c>
      <c r="D279" s="325" t="s">
        <v>316</v>
      </c>
      <c r="F279" s="208">
        <f t="shared" si="9"/>
        <v>55154</v>
      </c>
      <c r="G279" s="326">
        <f t="shared" si="8"/>
        <v>55154</v>
      </c>
      <c r="H279" s="209"/>
    </row>
    <row r="280" spans="2:8" ht="18.75">
      <c r="B280" s="206">
        <v>49590</v>
      </c>
      <c r="C280" s="207" t="s">
        <v>322</v>
      </c>
      <c r="D280" s="325" t="s">
        <v>316</v>
      </c>
      <c r="F280" s="208">
        <f t="shared" si="9"/>
        <v>55155</v>
      </c>
      <c r="G280" s="326">
        <f t="shared" si="8"/>
        <v>55155</v>
      </c>
      <c r="H280" s="209"/>
    </row>
    <row r="281" spans="2:8" ht="18.75">
      <c r="B281" s="206">
        <v>49616</v>
      </c>
      <c r="C281" s="207" t="s">
        <v>327</v>
      </c>
      <c r="D281" s="325" t="s">
        <v>334</v>
      </c>
      <c r="F281" s="208">
        <f t="shared" si="9"/>
        <v>55156</v>
      </c>
      <c r="G281" s="326">
        <f t="shared" si="8"/>
        <v>55156</v>
      </c>
      <c r="H281" s="209"/>
    </row>
    <row r="282" spans="2:8" ht="18.75">
      <c r="B282" s="206">
        <v>49636</v>
      </c>
      <c r="C282" s="207" t="s">
        <v>328</v>
      </c>
      <c r="D282" s="325" t="s">
        <v>323</v>
      </c>
      <c r="F282" s="216"/>
      <c r="G282" s="217"/>
      <c r="H282" s="209"/>
    </row>
    <row r="283" spans="2:8" ht="18.75">
      <c r="B283" s="206">
        <v>49675</v>
      </c>
      <c r="C283" s="207" t="s">
        <v>329</v>
      </c>
      <c r="D283" s="325" t="s">
        <v>318</v>
      </c>
      <c r="F283" s="216"/>
      <c r="G283" s="217"/>
      <c r="H283" s="209"/>
    </row>
    <row r="284" spans="2:8" ht="18.75">
      <c r="B284" s="206">
        <v>49688</v>
      </c>
      <c r="C284" s="207" t="s">
        <v>330</v>
      </c>
      <c r="D284" s="325" t="s">
        <v>316</v>
      </c>
      <c r="F284" s="216"/>
      <c r="G284" s="217"/>
      <c r="H284" s="209"/>
    </row>
    <row r="285" spans="2:8" ht="18.75">
      <c r="B285" s="206">
        <v>49716</v>
      </c>
      <c r="C285" s="207" t="s">
        <v>331</v>
      </c>
      <c r="D285" s="325" t="s">
        <v>316</v>
      </c>
      <c r="F285" s="216"/>
      <c r="G285" s="217"/>
      <c r="H285" s="209"/>
    </row>
    <row r="286" spans="2:8" ht="18.75">
      <c r="B286" s="206">
        <v>49728</v>
      </c>
      <c r="C286" s="207" t="s">
        <v>332</v>
      </c>
      <c r="D286" s="325" t="s">
        <v>334</v>
      </c>
      <c r="F286" s="216"/>
      <c r="G286" s="217"/>
      <c r="H286" s="209"/>
    </row>
    <row r="287" spans="2:8" ht="18.75">
      <c r="B287" s="206">
        <v>49754</v>
      </c>
      <c r="C287" s="207" t="s">
        <v>333</v>
      </c>
      <c r="D287" s="325" t="s">
        <v>321</v>
      </c>
      <c r="F287" s="216"/>
      <c r="G287" s="217"/>
      <c r="H287" s="209"/>
    </row>
    <row r="288" spans="2:8" ht="18.75">
      <c r="B288" s="206">
        <v>49794</v>
      </c>
      <c r="C288" s="207" t="s">
        <v>311</v>
      </c>
      <c r="D288" s="325" t="s">
        <v>318</v>
      </c>
      <c r="F288" s="216"/>
      <c r="G288" s="217"/>
      <c r="H288" s="209"/>
    </row>
    <row r="289" spans="2:8" ht="18.75">
      <c r="B289" s="206">
        <v>49798</v>
      </c>
      <c r="C289" s="207" t="s">
        <v>313</v>
      </c>
      <c r="D289" s="325" t="s">
        <v>334</v>
      </c>
      <c r="F289" s="216"/>
      <c r="G289" s="217"/>
      <c r="H289" s="209"/>
    </row>
    <row r="290" spans="2:8" ht="18.75">
      <c r="B290" s="206">
        <v>49799</v>
      </c>
      <c r="C290" s="207" t="s">
        <v>315</v>
      </c>
      <c r="D290" s="325" t="s">
        <v>314</v>
      </c>
      <c r="F290" s="216"/>
      <c r="G290" s="217"/>
      <c r="H290" s="209"/>
    </row>
    <row r="291" spans="2:8" ht="18.75">
      <c r="B291" s="206">
        <v>49800</v>
      </c>
      <c r="C291" s="207" t="s">
        <v>317</v>
      </c>
      <c r="D291" s="325" t="s">
        <v>316</v>
      </c>
      <c r="F291" s="216"/>
      <c r="G291" s="217"/>
      <c r="H291" s="209"/>
    </row>
    <row r="292" spans="2:8" ht="18.75">
      <c r="B292" s="206">
        <v>49801</v>
      </c>
      <c r="C292" s="207" t="s">
        <v>319</v>
      </c>
      <c r="D292" s="325" t="s">
        <v>318</v>
      </c>
      <c r="F292" s="216"/>
      <c r="G292" s="217"/>
      <c r="H292" s="209"/>
    </row>
    <row r="293" spans="2:8" ht="18.75">
      <c r="B293" s="206">
        <v>49877</v>
      </c>
      <c r="C293" s="207" t="s">
        <v>320</v>
      </c>
      <c r="D293" s="325" t="s">
        <v>316</v>
      </c>
      <c r="F293" s="216"/>
      <c r="G293" s="217"/>
      <c r="H293" s="209"/>
    </row>
    <row r="294" spans="2:8" ht="18.75">
      <c r="B294" s="206">
        <v>49898</v>
      </c>
      <c r="C294" s="207" t="s">
        <v>324</v>
      </c>
      <c r="D294" s="325" t="s">
        <v>316</v>
      </c>
      <c r="F294" s="216"/>
      <c r="G294" s="217"/>
      <c r="H294" s="209"/>
    </row>
    <row r="295" spans="2:8" ht="18.75">
      <c r="B295" s="206">
        <v>49933</v>
      </c>
      <c r="C295" s="207" t="s">
        <v>325</v>
      </c>
      <c r="D295" s="325" t="s">
        <v>316</v>
      </c>
      <c r="F295" s="216"/>
      <c r="G295" s="217"/>
      <c r="H295" s="209"/>
    </row>
    <row r="296" spans="2:8" ht="18.75">
      <c r="B296" s="206">
        <v>49940</v>
      </c>
      <c r="C296" s="207" t="s">
        <v>326</v>
      </c>
      <c r="D296" s="325" t="s">
        <v>316</v>
      </c>
      <c r="F296" s="216"/>
      <c r="G296" s="217"/>
      <c r="H296" s="209"/>
    </row>
    <row r="297" spans="2:8" ht="18.75">
      <c r="B297" s="206">
        <v>49961</v>
      </c>
      <c r="C297" s="207" t="s">
        <v>322</v>
      </c>
      <c r="D297" s="325" t="s">
        <v>316</v>
      </c>
      <c r="F297" s="216"/>
      <c r="G297" s="217"/>
      <c r="H297" s="209"/>
    </row>
    <row r="298" spans="2:8" ht="18.75">
      <c r="B298" s="206">
        <v>49982</v>
      </c>
      <c r="C298" s="207" t="s">
        <v>327</v>
      </c>
      <c r="D298" s="325" t="s">
        <v>316</v>
      </c>
      <c r="F298" s="216"/>
      <c r="G298" s="217"/>
      <c r="H298" s="209"/>
    </row>
    <row r="299" spans="2:8" ht="18.75">
      <c r="B299" s="206">
        <v>50002</v>
      </c>
      <c r="C299" s="207" t="s">
        <v>328</v>
      </c>
      <c r="D299" s="325" t="s">
        <v>314</v>
      </c>
      <c r="F299" s="216"/>
      <c r="G299" s="217"/>
      <c r="H299" s="209"/>
    </row>
    <row r="300" spans="2:8" ht="18.75">
      <c r="B300" s="206">
        <v>50003</v>
      </c>
      <c r="C300" s="207" t="s">
        <v>319</v>
      </c>
      <c r="D300" s="325" t="s">
        <v>316</v>
      </c>
      <c r="F300" s="216"/>
      <c r="G300" s="217"/>
      <c r="H300" s="209"/>
    </row>
    <row r="301" spans="2:8" ht="18.75">
      <c r="B301" s="206">
        <v>50041</v>
      </c>
      <c r="C301" s="207" t="s">
        <v>329</v>
      </c>
      <c r="D301" s="325" t="s">
        <v>321</v>
      </c>
      <c r="F301" s="216"/>
      <c r="G301" s="217"/>
      <c r="H301" s="209"/>
    </row>
    <row r="302" spans="2:8" ht="18.75">
      <c r="B302" s="206">
        <v>50052</v>
      </c>
      <c r="C302" s="207" t="s">
        <v>330</v>
      </c>
      <c r="D302" s="325" t="s">
        <v>316</v>
      </c>
      <c r="F302" s="216"/>
      <c r="G302" s="217"/>
      <c r="H302" s="209"/>
    </row>
    <row r="303" spans="2:8" ht="18.75">
      <c r="B303" s="206">
        <v>50082</v>
      </c>
      <c r="C303" s="207" t="s">
        <v>331</v>
      </c>
      <c r="D303" s="325" t="s">
        <v>312</v>
      </c>
      <c r="F303" s="216"/>
      <c r="G303" s="217"/>
      <c r="H303" s="209"/>
    </row>
    <row r="304" spans="2:8" ht="18.75">
      <c r="B304" s="206">
        <v>50094</v>
      </c>
      <c r="C304" s="207" t="s">
        <v>332</v>
      </c>
      <c r="D304" s="325" t="s">
        <v>316</v>
      </c>
      <c r="F304" s="216"/>
      <c r="G304" s="217"/>
      <c r="H304" s="209"/>
    </row>
    <row r="305" spans="2:8" ht="18.75">
      <c r="B305" s="206">
        <v>50119</v>
      </c>
      <c r="C305" s="207" t="s">
        <v>333</v>
      </c>
      <c r="D305" s="325" t="s">
        <v>323</v>
      </c>
      <c r="F305" s="216"/>
      <c r="G305" s="217"/>
      <c r="H305" s="209"/>
    </row>
    <row r="306" spans="2:8" ht="18.75">
      <c r="B306" s="206">
        <v>50159</v>
      </c>
      <c r="C306" s="207" t="s">
        <v>311</v>
      </c>
      <c r="D306" s="325" t="s">
        <v>312</v>
      </c>
      <c r="F306" s="216"/>
      <c r="G306" s="217"/>
      <c r="H306" s="209"/>
    </row>
    <row r="307" spans="2:8" ht="18.75">
      <c r="B307" s="206">
        <v>50163</v>
      </c>
      <c r="C307" s="207" t="s">
        <v>313</v>
      </c>
      <c r="D307" s="325" t="s">
        <v>314</v>
      </c>
      <c r="F307" s="216"/>
      <c r="G307" s="217"/>
      <c r="H307" s="209"/>
    </row>
    <row r="308" spans="2:8" ht="18.75">
      <c r="B308" s="206">
        <v>50164</v>
      </c>
      <c r="C308" s="207" t="s">
        <v>315</v>
      </c>
      <c r="D308" s="325" t="s">
        <v>316</v>
      </c>
      <c r="F308" s="216"/>
      <c r="G308" s="217"/>
      <c r="H308" s="209"/>
    </row>
    <row r="309" spans="2:8" ht="18.75">
      <c r="B309" s="206">
        <v>50165</v>
      </c>
      <c r="C309" s="207" t="s">
        <v>317</v>
      </c>
      <c r="D309" s="325" t="s">
        <v>318</v>
      </c>
      <c r="F309" s="216"/>
      <c r="G309" s="217"/>
      <c r="H309" s="209"/>
    </row>
    <row r="310" spans="2:8" ht="18.75">
      <c r="B310" s="206">
        <v>50166</v>
      </c>
      <c r="C310" s="207" t="s">
        <v>319</v>
      </c>
      <c r="D310" s="325" t="s">
        <v>312</v>
      </c>
      <c r="F310" s="216"/>
      <c r="G310" s="217"/>
      <c r="H310" s="209"/>
    </row>
    <row r="311" spans="2:8" ht="18.75">
      <c r="B311" s="206">
        <v>50241</v>
      </c>
      <c r="C311" s="207" t="s">
        <v>320</v>
      </c>
      <c r="D311" s="325" t="s">
        <v>316</v>
      </c>
      <c r="F311" s="216"/>
      <c r="G311" s="217"/>
      <c r="H311" s="209"/>
    </row>
    <row r="312" spans="2:8" ht="18.75">
      <c r="B312" s="206">
        <v>50263</v>
      </c>
      <c r="C312" s="207" t="s">
        <v>324</v>
      </c>
      <c r="D312" s="325" t="s">
        <v>318</v>
      </c>
      <c r="F312" s="216"/>
      <c r="G312" s="217"/>
      <c r="H312" s="209"/>
    </row>
    <row r="313" spans="2:8" ht="18.75">
      <c r="B313" s="206">
        <v>50304</v>
      </c>
      <c r="C313" s="207" t="s">
        <v>325</v>
      </c>
      <c r="D313" s="325" t="s">
        <v>316</v>
      </c>
      <c r="F313" s="216"/>
      <c r="G313" s="217"/>
      <c r="H313" s="209"/>
    </row>
    <row r="314" spans="2:8" ht="18.75">
      <c r="B314" s="206">
        <v>50305</v>
      </c>
      <c r="C314" s="207" t="s">
        <v>335</v>
      </c>
      <c r="D314" s="325" t="s">
        <v>318</v>
      </c>
      <c r="F314" s="216"/>
      <c r="G314" s="217"/>
      <c r="H314" s="209"/>
    </row>
    <row r="315" spans="2:8" ht="18.75">
      <c r="B315" s="206">
        <v>50306</v>
      </c>
      <c r="C315" s="207" t="s">
        <v>326</v>
      </c>
      <c r="D315" s="325" t="s">
        <v>312</v>
      </c>
      <c r="F315" s="216"/>
      <c r="G315" s="217"/>
      <c r="H315" s="209"/>
    </row>
    <row r="316" spans="2:8" ht="18.75">
      <c r="B316" s="206">
        <v>50325</v>
      </c>
      <c r="C316" s="207" t="s">
        <v>322</v>
      </c>
      <c r="D316" s="325" t="s">
        <v>316</v>
      </c>
      <c r="F316" s="216"/>
      <c r="G316" s="217"/>
      <c r="H316" s="209"/>
    </row>
    <row r="317" spans="2:8" ht="18.75">
      <c r="B317" s="206">
        <v>50347</v>
      </c>
      <c r="C317" s="207" t="s">
        <v>327</v>
      </c>
      <c r="D317" s="325" t="s">
        <v>318</v>
      </c>
      <c r="F317" s="216"/>
      <c r="G317" s="217"/>
      <c r="H317" s="209"/>
    </row>
    <row r="318" spans="2:8" ht="18.75">
      <c r="B318" s="206">
        <v>50367</v>
      </c>
      <c r="C318" s="207" t="s">
        <v>328</v>
      </c>
      <c r="D318" s="325" t="s">
        <v>316</v>
      </c>
      <c r="F318" s="216"/>
      <c r="G318" s="217"/>
      <c r="H318" s="209"/>
    </row>
    <row r="319" spans="2:8" ht="18.75">
      <c r="B319" s="206">
        <v>50406</v>
      </c>
      <c r="C319" s="207" t="s">
        <v>329</v>
      </c>
      <c r="D319" s="325" t="s">
        <v>323</v>
      </c>
      <c r="F319" s="216"/>
      <c r="G319" s="217"/>
      <c r="H319" s="209"/>
    </row>
    <row r="320" spans="2:8" ht="18.75">
      <c r="B320" s="206">
        <v>50416</v>
      </c>
      <c r="C320" s="207" t="s">
        <v>330</v>
      </c>
      <c r="D320" s="325" t="s">
        <v>316</v>
      </c>
      <c r="F320" s="216"/>
      <c r="G320" s="217"/>
      <c r="H320" s="209"/>
    </row>
    <row r="321" spans="2:8" ht="18.75">
      <c r="B321" s="206">
        <v>50447</v>
      </c>
      <c r="C321" s="207" t="s">
        <v>331</v>
      </c>
      <c r="D321" s="325" t="s">
        <v>321</v>
      </c>
      <c r="F321" s="216"/>
      <c r="G321" s="217"/>
      <c r="H321" s="209"/>
    </row>
    <row r="322" spans="2:8" ht="18.75">
      <c r="B322" s="206">
        <v>50459</v>
      </c>
      <c r="C322" s="207" t="s">
        <v>332</v>
      </c>
      <c r="D322" s="325" t="s">
        <v>318</v>
      </c>
      <c r="F322" s="216"/>
      <c r="G322" s="217"/>
      <c r="H322" s="209"/>
    </row>
    <row r="323" spans="2:8" ht="18.75">
      <c r="B323" s="206">
        <v>50484</v>
      </c>
      <c r="C323" s="207" t="s">
        <v>333</v>
      </c>
      <c r="D323" s="325" t="s">
        <v>334</v>
      </c>
      <c r="F323" s="216"/>
      <c r="G323" s="217"/>
      <c r="H323" s="209"/>
    </row>
    <row r="324" spans="2:8" ht="18.75">
      <c r="B324" s="206">
        <v>50524</v>
      </c>
      <c r="C324" s="207" t="s">
        <v>311</v>
      </c>
      <c r="D324" s="325" t="s">
        <v>321</v>
      </c>
      <c r="F324" s="216"/>
      <c r="G324" s="217"/>
      <c r="H324" s="209"/>
    </row>
    <row r="325" spans="2:8" ht="18.75">
      <c r="B325" s="206">
        <v>50528</v>
      </c>
      <c r="C325" s="207" t="s">
        <v>313</v>
      </c>
      <c r="D325" s="325" t="s">
        <v>316</v>
      </c>
      <c r="F325" s="216"/>
      <c r="G325" s="217"/>
      <c r="H325" s="209"/>
    </row>
    <row r="326" spans="2:8" ht="18.75">
      <c r="B326" s="206">
        <v>50529</v>
      </c>
      <c r="C326" s="207" t="s">
        <v>315</v>
      </c>
      <c r="D326" s="325" t="s">
        <v>318</v>
      </c>
      <c r="F326" s="216"/>
      <c r="G326" s="217"/>
      <c r="H326" s="209"/>
    </row>
    <row r="327" spans="2:8" ht="18.75">
      <c r="B327" s="206">
        <v>50530</v>
      </c>
      <c r="C327" s="207" t="s">
        <v>317</v>
      </c>
      <c r="D327" s="325" t="s">
        <v>312</v>
      </c>
      <c r="F327" s="216"/>
      <c r="G327" s="217"/>
      <c r="H327" s="209"/>
    </row>
    <row r="328" spans="2:8" ht="18.75">
      <c r="B328" s="206">
        <v>50605</v>
      </c>
      <c r="C328" s="207" t="s">
        <v>320</v>
      </c>
      <c r="D328" s="325" t="s">
        <v>316</v>
      </c>
      <c r="F328" s="216"/>
      <c r="G328" s="217"/>
      <c r="H328" s="209"/>
    </row>
    <row r="329" spans="2:8" ht="18.75">
      <c r="B329" s="206">
        <v>50628</v>
      </c>
      <c r="C329" s="207" t="s">
        <v>324</v>
      </c>
      <c r="D329" s="325" t="s">
        <v>312</v>
      </c>
      <c r="F329" s="216"/>
      <c r="G329" s="217"/>
      <c r="H329" s="209"/>
    </row>
    <row r="330" spans="2:8" ht="18.75">
      <c r="B330" s="206">
        <v>50668</v>
      </c>
      <c r="C330" s="207" t="s">
        <v>325</v>
      </c>
      <c r="D330" s="325" t="s">
        <v>316</v>
      </c>
      <c r="F330" s="216"/>
      <c r="G330" s="217"/>
      <c r="H330" s="209"/>
    </row>
    <row r="331" spans="2:8" ht="18.75">
      <c r="B331" s="206">
        <v>50671</v>
      </c>
      <c r="C331" s="207" t="s">
        <v>326</v>
      </c>
      <c r="D331" s="325" t="s">
        <v>321</v>
      </c>
      <c r="F331" s="216"/>
      <c r="G331" s="217"/>
      <c r="H331" s="209"/>
    </row>
    <row r="332" spans="2:8" ht="18.75">
      <c r="B332" s="206">
        <v>50689</v>
      </c>
      <c r="C332" s="207" t="s">
        <v>322</v>
      </c>
      <c r="D332" s="325" t="s">
        <v>316</v>
      </c>
      <c r="F332" s="216"/>
      <c r="G332" s="217"/>
      <c r="H332" s="209"/>
    </row>
    <row r="333" spans="2:8" ht="18.75">
      <c r="B333" s="206">
        <v>50712</v>
      </c>
      <c r="C333" s="207" t="s">
        <v>327</v>
      </c>
      <c r="D333" s="325" t="s">
        <v>312</v>
      </c>
      <c r="F333" s="216"/>
      <c r="G333" s="217"/>
      <c r="H333" s="209"/>
    </row>
    <row r="334" spans="2:8" ht="18.75">
      <c r="B334" s="206">
        <v>50732</v>
      </c>
      <c r="C334" s="207" t="s">
        <v>328</v>
      </c>
      <c r="D334" s="325" t="s">
        <v>318</v>
      </c>
      <c r="F334" s="216"/>
      <c r="G334" s="217"/>
      <c r="H334" s="209"/>
    </row>
    <row r="335" spans="2:8" ht="18.75">
      <c r="B335" s="206">
        <v>50771</v>
      </c>
      <c r="C335" s="207" t="s">
        <v>329</v>
      </c>
      <c r="D335" s="325" t="s">
        <v>334</v>
      </c>
      <c r="F335" s="216"/>
      <c r="G335" s="217"/>
      <c r="H335" s="209"/>
    </row>
    <row r="336" spans="2:8" ht="18.75">
      <c r="B336" s="206">
        <v>50780</v>
      </c>
      <c r="C336" s="207" t="s">
        <v>330</v>
      </c>
      <c r="D336" s="325" t="s">
        <v>316</v>
      </c>
      <c r="F336" s="216"/>
      <c r="G336" s="217"/>
      <c r="H336" s="209"/>
    </row>
    <row r="337" spans="2:8" ht="18.75">
      <c r="B337" s="206">
        <v>50812</v>
      </c>
      <c r="C337" s="207" t="s">
        <v>331</v>
      </c>
      <c r="D337" s="325" t="s">
        <v>323</v>
      </c>
      <c r="F337" s="216"/>
      <c r="G337" s="217"/>
      <c r="H337" s="209"/>
    </row>
    <row r="338" spans="2:8" ht="18.75">
      <c r="B338" s="206">
        <v>50824</v>
      </c>
      <c r="C338" s="207" t="s">
        <v>332</v>
      </c>
      <c r="D338" s="325" t="s">
        <v>312</v>
      </c>
      <c r="F338" s="216"/>
      <c r="G338" s="217"/>
      <c r="H338" s="209"/>
    </row>
    <row r="339" spans="2:8" ht="18.75">
      <c r="B339" s="206">
        <v>50850</v>
      </c>
      <c r="C339" s="207" t="s">
        <v>333</v>
      </c>
      <c r="D339" s="325" t="s">
        <v>316</v>
      </c>
      <c r="F339" s="216"/>
      <c r="G339" s="217"/>
      <c r="H339" s="209"/>
    </row>
    <row r="340" spans="2:8" ht="18.75">
      <c r="B340" s="206">
        <v>50889</v>
      </c>
      <c r="C340" s="207" t="s">
        <v>311</v>
      </c>
      <c r="D340" s="325" t="s">
        <v>323</v>
      </c>
      <c r="F340" s="216"/>
      <c r="G340" s="217"/>
      <c r="H340" s="209"/>
    </row>
    <row r="341" spans="2:8" ht="18.75">
      <c r="B341" s="206">
        <v>50893</v>
      </c>
      <c r="C341" s="207" t="s">
        <v>313</v>
      </c>
      <c r="D341" s="325" t="s">
        <v>318</v>
      </c>
      <c r="F341" s="216"/>
      <c r="G341" s="217"/>
      <c r="H341" s="209"/>
    </row>
    <row r="342" spans="2:8" ht="18.75">
      <c r="B342" s="206">
        <v>50894</v>
      </c>
      <c r="C342" s="207" t="s">
        <v>315</v>
      </c>
      <c r="D342" s="325" t="s">
        <v>312</v>
      </c>
      <c r="F342" s="216"/>
      <c r="G342" s="217"/>
      <c r="H342" s="209"/>
    </row>
    <row r="343" spans="2:8" ht="18.75">
      <c r="B343" s="206">
        <v>50895</v>
      </c>
      <c r="C343" s="207" t="s">
        <v>317</v>
      </c>
      <c r="D343" s="325" t="s">
        <v>321</v>
      </c>
      <c r="F343" s="216"/>
      <c r="G343" s="217"/>
      <c r="H343" s="209"/>
    </row>
    <row r="344" spans="2:8" ht="18.75">
      <c r="B344" s="206">
        <v>50969</v>
      </c>
      <c r="C344" s="207" t="s">
        <v>320</v>
      </c>
      <c r="D344" s="325" t="s">
        <v>316</v>
      </c>
      <c r="F344" s="216"/>
      <c r="G344" s="217"/>
      <c r="H344" s="209"/>
    </row>
    <row r="345" spans="2:8" ht="18.75">
      <c r="B345" s="206">
        <v>50993</v>
      </c>
      <c r="C345" s="207" t="s">
        <v>324</v>
      </c>
      <c r="D345" s="325" t="s">
        <v>321</v>
      </c>
      <c r="F345" s="216"/>
      <c r="G345" s="217"/>
      <c r="H345" s="209"/>
    </row>
    <row r="346" spans="2:8" ht="18.75">
      <c r="B346" s="206">
        <v>51032</v>
      </c>
      <c r="C346" s="207" t="s">
        <v>325</v>
      </c>
      <c r="D346" s="325" t="s">
        <v>316</v>
      </c>
      <c r="F346" s="216"/>
      <c r="G346" s="217"/>
      <c r="H346" s="209"/>
    </row>
    <row r="347" spans="2:8" ht="18.75">
      <c r="B347" s="206">
        <v>51036</v>
      </c>
      <c r="C347" s="207" t="s">
        <v>326</v>
      </c>
      <c r="D347" s="325" t="s">
        <v>323</v>
      </c>
      <c r="F347" s="216"/>
      <c r="G347" s="217"/>
      <c r="H347" s="209"/>
    </row>
    <row r="348" spans="2:8" ht="18.75">
      <c r="B348" s="206">
        <v>51053</v>
      </c>
      <c r="C348" s="207" t="s">
        <v>322</v>
      </c>
      <c r="D348" s="325" t="s">
        <v>316</v>
      </c>
      <c r="F348" s="216"/>
      <c r="G348" s="217"/>
      <c r="H348" s="209"/>
    </row>
    <row r="349" spans="2:8" ht="18.75">
      <c r="B349" s="206">
        <v>51077</v>
      </c>
      <c r="C349" s="207" t="s">
        <v>327</v>
      </c>
      <c r="D349" s="325" t="s">
        <v>321</v>
      </c>
      <c r="F349" s="216"/>
      <c r="G349" s="217"/>
      <c r="H349" s="209"/>
    </row>
    <row r="350" spans="2:8" ht="18.75">
      <c r="B350" s="206">
        <v>51097</v>
      </c>
      <c r="C350" s="207" t="s">
        <v>328</v>
      </c>
      <c r="D350" s="325" t="s">
        <v>312</v>
      </c>
      <c r="F350" s="216"/>
      <c r="G350" s="217"/>
      <c r="H350" s="209"/>
    </row>
    <row r="351" spans="2:8" ht="18.75">
      <c r="B351" s="206">
        <v>51136</v>
      </c>
      <c r="C351" s="207" t="s">
        <v>329</v>
      </c>
      <c r="D351" s="325" t="s">
        <v>314</v>
      </c>
      <c r="F351" s="216"/>
      <c r="G351" s="209"/>
      <c r="H351" s="209"/>
    </row>
    <row r="352" spans="2:8" ht="18.75">
      <c r="B352" s="206">
        <v>51137</v>
      </c>
      <c r="C352" s="207" t="s">
        <v>319</v>
      </c>
      <c r="D352" s="325" t="s">
        <v>316</v>
      </c>
      <c r="F352" s="216"/>
      <c r="G352" s="209"/>
      <c r="H352" s="209"/>
    </row>
    <row r="353" spans="2:8" ht="18.75">
      <c r="B353" s="206">
        <v>51144</v>
      </c>
      <c r="C353" s="207" t="s">
        <v>330</v>
      </c>
      <c r="D353" s="325" t="s">
        <v>316</v>
      </c>
      <c r="F353" s="216"/>
      <c r="G353" s="209"/>
      <c r="H353" s="209"/>
    </row>
    <row r="354" spans="2:8" ht="18.75">
      <c r="B354" s="206">
        <v>51177</v>
      </c>
      <c r="C354" s="207" t="s">
        <v>331</v>
      </c>
      <c r="D354" s="325" t="s">
        <v>334</v>
      </c>
      <c r="F354" s="216"/>
      <c r="G354" s="209"/>
      <c r="H354" s="209"/>
    </row>
    <row r="355" spans="2:8" ht="18.75">
      <c r="B355" s="206">
        <v>51189</v>
      </c>
      <c r="C355" s="207" t="s">
        <v>332</v>
      </c>
      <c r="D355" s="325" t="s">
        <v>321</v>
      </c>
      <c r="F355" s="216"/>
      <c r="G355" s="209"/>
      <c r="H355" s="209"/>
    </row>
    <row r="356" spans="2:8" ht="18.75">
      <c r="B356" s="206">
        <v>51215</v>
      </c>
      <c r="C356" s="207" t="s">
        <v>333</v>
      </c>
      <c r="D356" s="325" t="s">
        <v>318</v>
      </c>
      <c r="F356" s="216"/>
      <c r="G356" s="209"/>
      <c r="H356" s="209"/>
    </row>
    <row r="357" spans="2:8" ht="18.75">
      <c r="B357" s="206">
        <v>51255</v>
      </c>
      <c r="C357" s="207" t="s">
        <v>311</v>
      </c>
      <c r="D357" s="325" t="s">
        <v>314</v>
      </c>
      <c r="F357" s="216"/>
      <c r="G357" s="209"/>
      <c r="H357" s="209"/>
    </row>
    <row r="358" spans="2:8" ht="18.75">
      <c r="B358" s="206">
        <v>51256</v>
      </c>
      <c r="C358" s="207" t="s">
        <v>319</v>
      </c>
      <c r="D358" s="325" t="s">
        <v>316</v>
      </c>
      <c r="F358" s="216"/>
      <c r="G358" s="209"/>
      <c r="H358" s="209"/>
    </row>
    <row r="359" spans="2:8" ht="18.75">
      <c r="B359" s="206">
        <v>51259</v>
      </c>
      <c r="C359" s="207" t="s">
        <v>313</v>
      </c>
      <c r="D359" s="325" t="s">
        <v>321</v>
      </c>
      <c r="F359" s="216"/>
      <c r="G359" s="209"/>
      <c r="H359" s="209"/>
    </row>
    <row r="360" spans="2:8" ht="18.75">
      <c r="B360" s="206">
        <v>51260</v>
      </c>
      <c r="C360" s="207" t="s">
        <v>315</v>
      </c>
      <c r="D360" s="325" t="s">
        <v>323</v>
      </c>
      <c r="F360" s="216"/>
      <c r="G360" s="209"/>
      <c r="H360" s="209"/>
    </row>
    <row r="361" spans="2:8" ht="18.75">
      <c r="B361" s="206">
        <v>51261</v>
      </c>
      <c r="C361" s="207" t="s">
        <v>317</v>
      </c>
      <c r="D361" s="325" t="s">
        <v>334</v>
      </c>
      <c r="F361" s="216"/>
      <c r="G361" s="209"/>
      <c r="H361" s="209"/>
    </row>
    <row r="362" spans="2:8" ht="18.75">
      <c r="B362" s="206">
        <v>51333</v>
      </c>
      <c r="C362" s="207" t="s">
        <v>320</v>
      </c>
      <c r="D362" s="325" t="s">
        <v>316</v>
      </c>
      <c r="F362" s="216"/>
      <c r="G362" s="209"/>
      <c r="H362" s="209"/>
    </row>
    <row r="363" spans="2:8" ht="18.75">
      <c r="B363" s="206">
        <v>51359</v>
      </c>
      <c r="C363" s="207" t="s">
        <v>324</v>
      </c>
      <c r="D363" s="325" t="s">
        <v>334</v>
      </c>
      <c r="F363" s="216"/>
      <c r="G363" s="209"/>
      <c r="H363" s="209"/>
    </row>
    <row r="364" spans="2:8" ht="18.75">
      <c r="B364" s="206">
        <v>51396</v>
      </c>
      <c r="C364" s="207" t="s">
        <v>325</v>
      </c>
      <c r="D364" s="325" t="s">
        <v>316</v>
      </c>
      <c r="F364" s="216"/>
      <c r="G364" s="209"/>
      <c r="H364" s="209"/>
    </row>
    <row r="365" spans="2:8" ht="18.75">
      <c r="B365" s="206">
        <v>51401</v>
      </c>
      <c r="C365" s="207" t="s">
        <v>326</v>
      </c>
      <c r="D365" s="325" t="s">
        <v>334</v>
      </c>
      <c r="F365" s="216"/>
      <c r="G365" s="209"/>
      <c r="H365" s="209"/>
    </row>
    <row r="366" spans="2:8" ht="18.75">
      <c r="B366" s="206">
        <v>51417</v>
      </c>
      <c r="C366" s="207" t="s">
        <v>322</v>
      </c>
      <c r="D366" s="325" t="s">
        <v>316</v>
      </c>
      <c r="F366" s="216"/>
      <c r="G366" s="209"/>
      <c r="H366" s="209"/>
    </row>
    <row r="367" spans="2:8" ht="18.75">
      <c r="B367" s="206">
        <v>51443</v>
      </c>
      <c r="C367" s="207" t="s">
        <v>327</v>
      </c>
      <c r="D367" s="325" t="s">
        <v>334</v>
      </c>
      <c r="F367" s="216"/>
      <c r="G367" s="209"/>
      <c r="H367" s="209"/>
    </row>
    <row r="368" spans="2:8" ht="18.75">
      <c r="B368" s="206">
        <v>51463</v>
      </c>
      <c r="C368" s="207" t="s">
        <v>328</v>
      </c>
      <c r="D368" s="325" t="s">
        <v>323</v>
      </c>
      <c r="F368" s="216"/>
      <c r="G368" s="209"/>
      <c r="H368" s="209"/>
    </row>
    <row r="369" spans="2:8" ht="18.75">
      <c r="B369" s="206">
        <v>51502</v>
      </c>
      <c r="C369" s="207" t="s">
        <v>329</v>
      </c>
      <c r="D369" s="325" t="s">
        <v>318</v>
      </c>
      <c r="F369" s="216"/>
      <c r="G369" s="209"/>
      <c r="H369" s="209"/>
    </row>
    <row r="370" spans="2:8" ht="18.75">
      <c r="B370" s="206">
        <v>51515</v>
      </c>
      <c r="C370" s="207" t="s">
        <v>330</v>
      </c>
      <c r="D370" s="325" t="s">
        <v>316</v>
      </c>
      <c r="F370" s="216"/>
      <c r="G370" s="209"/>
      <c r="H370" s="209"/>
    </row>
    <row r="371" spans="2:8" ht="18.75">
      <c r="B371" s="206">
        <v>51543</v>
      </c>
      <c r="C371" s="207" t="s">
        <v>331</v>
      </c>
      <c r="D371" s="325" t="s">
        <v>316</v>
      </c>
      <c r="F371" s="216"/>
      <c r="G371" s="209"/>
      <c r="H371" s="209"/>
    </row>
    <row r="372" spans="2:8" ht="18.75">
      <c r="B372" s="206">
        <v>51555</v>
      </c>
      <c r="C372" s="207" t="s">
        <v>332</v>
      </c>
      <c r="D372" s="325" t="s">
        <v>334</v>
      </c>
      <c r="F372" s="216"/>
      <c r="G372" s="209"/>
      <c r="H372" s="209"/>
    </row>
    <row r="373" spans="2:8" ht="18.75">
      <c r="B373" s="206">
        <v>51580</v>
      </c>
      <c r="C373" s="207" t="s">
        <v>333</v>
      </c>
      <c r="D373" s="325" t="s">
        <v>312</v>
      </c>
      <c r="F373" s="216"/>
      <c r="G373" s="209"/>
      <c r="H373" s="209"/>
    </row>
    <row r="374" spans="2:8" ht="18.75">
      <c r="B374" s="206">
        <v>51620</v>
      </c>
      <c r="C374" s="207" t="s">
        <v>311</v>
      </c>
      <c r="D374" s="325" t="s">
        <v>316</v>
      </c>
      <c r="F374" s="216"/>
      <c r="G374" s="209"/>
      <c r="H374" s="209"/>
    </row>
    <row r="375" spans="2:8" ht="18.75">
      <c r="B375" s="206">
        <v>51624</v>
      </c>
      <c r="C375" s="207" t="s">
        <v>313</v>
      </c>
      <c r="D375" s="325" t="s">
        <v>323</v>
      </c>
      <c r="F375" s="216"/>
      <c r="G375" s="209"/>
      <c r="H375" s="209"/>
    </row>
    <row r="376" spans="2:8" ht="18.75">
      <c r="B376" s="206">
        <v>51625</v>
      </c>
      <c r="C376" s="207" t="s">
        <v>315</v>
      </c>
      <c r="D376" s="325" t="s">
        <v>334</v>
      </c>
      <c r="F376" s="216"/>
      <c r="G376" s="209"/>
      <c r="H376" s="209"/>
    </row>
    <row r="377" spans="2:8" ht="18.75">
      <c r="B377" s="206">
        <v>51626</v>
      </c>
      <c r="C377" s="207" t="s">
        <v>317</v>
      </c>
      <c r="D377" s="325" t="s">
        <v>314</v>
      </c>
      <c r="F377" s="216"/>
      <c r="G377" s="209"/>
      <c r="H377" s="209"/>
    </row>
    <row r="378" spans="2:8" ht="18.75">
      <c r="B378" s="206">
        <v>51627</v>
      </c>
      <c r="C378" s="207" t="s">
        <v>319</v>
      </c>
      <c r="D378" s="325" t="s">
        <v>316</v>
      </c>
      <c r="F378" s="216"/>
      <c r="G378" s="209"/>
      <c r="H378" s="209"/>
    </row>
    <row r="379" spans="2:8" ht="18.75">
      <c r="B379" s="206">
        <v>51697</v>
      </c>
      <c r="C379" s="207" t="s">
        <v>320</v>
      </c>
      <c r="D379" s="325" t="s">
        <v>316</v>
      </c>
      <c r="F379" s="216"/>
      <c r="G379" s="209"/>
      <c r="H379" s="209"/>
    </row>
    <row r="380" spans="2:8" ht="18.75">
      <c r="B380" s="206">
        <v>51724</v>
      </c>
      <c r="C380" s="207" t="s">
        <v>324</v>
      </c>
      <c r="D380" s="325" t="s">
        <v>314</v>
      </c>
      <c r="F380" s="216"/>
      <c r="G380" s="209"/>
      <c r="H380" s="209"/>
    </row>
    <row r="381" spans="2:8" ht="18.75">
      <c r="B381" s="206">
        <v>51725</v>
      </c>
      <c r="C381" s="207" t="s">
        <v>319</v>
      </c>
      <c r="D381" s="325" t="s">
        <v>316</v>
      </c>
      <c r="F381" s="216"/>
      <c r="G381" s="209"/>
      <c r="H381" s="209"/>
    </row>
    <row r="382" spans="2:8" ht="18.75">
      <c r="B382" s="206">
        <v>51760</v>
      </c>
      <c r="C382" s="207" t="s">
        <v>325</v>
      </c>
      <c r="D382" s="325" t="s">
        <v>316</v>
      </c>
      <c r="F382" s="216"/>
      <c r="G382" s="209"/>
      <c r="H382" s="209"/>
    </row>
    <row r="383" spans="2:8" ht="18.75">
      <c r="B383" s="206">
        <v>51767</v>
      </c>
      <c r="C383" s="207" t="s">
        <v>326</v>
      </c>
      <c r="D383" s="325" t="s">
        <v>316</v>
      </c>
      <c r="F383" s="216"/>
      <c r="G383" s="209"/>
      <c r="H383" s="209"/>
    </row>
    <row r="384" spans="2:8" ht="18.75">
      <c r="B384" s="206">
        <v>51788</v>
      </c>
      <c r="C384" s="207" t="s">
        <v>322</v>
      </c>
      <c r="D384" s="325" t="s">
        <v>316</v>
      </c>
      <c r="F384" s="216"/>
      <c r="G384" s="209"/>
      <c r="H384" s="209"/>
    </row>
    <row r="385" spans="2:8" ht="18.75">
      <c r="B385" s="206">
        <v>51808</v>
      </c>
      <c r="C385" s="207" t="s">
        <v>327</v>
      </c>
      <c r="D385" s="325" t="s">
        <v>314</v>
      </c>
      <c r="F385" s="216"/>
      <c r="G385" s="209"/>
      <c r="H385" s="209"/>
    </row>
    <row r="386" spans="2:8" ht="18.75">
      <c r="B386" s="206">
        <v>51809</v>
      </c>
      <c r="C386" s="207" t="s">
        <v>319</v>
      </c>
      <c r="D386" s="325" t="s">
        <v>316</v>
      </c>
      <c r="F386" s="216"/>
      <c r="G386" s="209"/>
      <c r="H386" s="209"/>
    </row>
    <row r="387" spans="2:8" ht="18.75">
      <c r="B387" s="206">
        <v>51828</v>
      </c>
      <c r="C387" s="207" t="s">
        <v>328</v>
      </c>
      <c r="D387" s="325" t="s">
        <v>334</v>
      </c>
      <c r="F387" s="216"/>
      <c r="G387" s="209"/>
      <c r="H387" s="209"/>
    </row>
    <row r="388" spans="2:8" ht="18.75">
      <c r="B388" s="206">
        <v>51867</v>
      </c>
      <c r="C388" s="207" t="s">
        <v>329</v>
      </c>
      <c r="D388" s="325" t="s">
        <v>312</v>
      </c>
      <c r="F388" s="216"/>
      <c r="G388" s="209"/>
      <c r="H388" s="209"/>
    </row>
    <row r="389" spans="2:8" ht="18.75">
      <c r="B389" s="206">
        <v>51879</v>
      </c>
      <c r="C389" s="207" t="s">
        <v>330</v>
      </c>
      <c r="D389" s="325" t="s">
        <v>316</v>
      </c>
      <c r="F389" s="216"/>
      <c r="G389" s="209"/>
      <c r="H389" s="209"/>
    </row>
    <row r="390" spans="2:8" ht="18.75">
      <c r="B390" s="206">
        <v>51908</v>
      </c>
      <c r="C390" s="207" t="s">
        <v>331</v>
      </c>
      <c r="D390" s="325" t="s">
        <v>318</v>
      </c>
      <c r="F390" s="216"/>
      <c r="G390" s="209"/>
      <c r="H390" s="209"/>
    </row>
    <row r="391" spans="2:8" ht="18.75">
      <c r="B391" s="206">
        <v>51920</v>
      </c>
      <c r="C391" s="207" t="s">
        <v>332</v>
      </c>
      <c r="D391" s="325" t="s">
        <v>314</v>
      </c>
      <c r="F391" s="216"/>
      <c r="G391" s="209"/>
      <c r="H391" s="209"/>
    </row>
    <row r="392" spans="2:8" ht="18.75">
      <c r="B392" s="206">
        <v>51921</v>
      </c>
      <c r="C392" s="207" t="s">
        <v>319</v>
      </c>
      <c r="D392" s="325" t="s">
        <v>316</v>
      </c>
      <c r="F392" s="216"/>
      <c r="G392" s="209"/>
      <c r="H392" s="209"/>
    </row>
    <row r="393" spans="2:8" ht="18.75">
      <c r="B393" s="206">
        <v>51945</v>
      </c>
      <c r="C393" s="207" t="s">
        <v>333</v>
      </c>
      <c r="D393" s="325" t="s">
        <v>321</v>
      </c>
      <c r="F393" s="216"/>
      <c r="G393" s="209"/>
      <c r="H393" s="209"/>
    </row>
    <row r="394" spans="2:8" ht="18.75">
      <c r="B394" s="206">
        <v>51985</v>
      </c>
      <c r="C394" s="207" t="s">
        <v>311</v>
      </c>
      <c r="D394" s="325" t="s">
        <v>318</v>
      </c>
      <c r="F394" s="216"/>
      <c r="G394" s="209"/>
      <c r="H394" s="209"/>
    </row>
    <row r="395" spans="2:8" ht="18.75">
      <c r="B395" s="206">
        <v>51989</v>
      </c>
      <c r="C395" s="207" t="s">
        <v>313</v>
      </c>
      <c r="D395" s="325" t="s">
        <v>334</v>
      </c>
      <c r="F395" s="216"/>
      <c r="G395" s="209"/>
      <c r="H395" s="209"/>
    </row>
    <row r="396" spans="2:8" ht="18.75">
      <c r="B396" s="206">
        <v>51990</v>
      </c>
      <c r="C396" s="207" t="s">
        <v>315</v>
      </c>
      <c r="D396" s="325" t="s">
        <v>314</v>
      </c>
      <c r="F396" s="216"/>
      <c r="G396" s="209"/>
      <c r="H396" s="209"/>
    </row>
    <row r="397" spans="2:8" ht="18.75">
      <c r="B397" s="206">
        <v>51991</v>
      </c>
      <c r="C397" s="207" t="s">
        <v>317</v>
      </c>
      <c r="D397" s="325" t="s">
        <v>316</v>
      </c>
      <c r="F397" s="216"/>
      <c r="G397" s="209"/>
      <c r="H397" s="209"/>
    </row>
    <row r="398" spans="2:8" ht="18.75">
      <c r="B398" s="206">
        <v>51992</v>
      </c>
      <c r="C398" s="207" t="s">
        <v>319</v>
      </c>
      <c r="D398" s="325" t="s">
        <v>318</v>
      </c>
      <c r="F398" s="216"/>
      <c r="G398" s="209"/>
      <c r="H398" s="209"/>
    </row>
    <row r="399" spans="2:8" ht="18.75">
      <c r="B399" s="206">
        <v>52068</v>
      </c>
      <c r="C399" s="207" t="s">
        <v>320</v>
      </c>
      <c r="D399" s="325" t="s">
        <v>316</v>
      </c>
      <c r="F399" s="216"/>
      <c r="G399" s="209"/>
      <c r="H399" s="209"/>
    </row>
    <row r="400" spans="2:8" ht="18.75">
      <c r="B400" s="206">
        <v>52089</v>
      </c>
      <c r="C400" s="207" t="s">
        <v>324</v>
      </c>
      <c r="D400" s="325" t="s">
        <v>316</v>
      </c>
      <c r="F400" s="216"/>
      <c r="G400" s="209"/>
      <c r="H400" s="209"/>
    </row>
    <row r="401" spans="2:8" ht="18.75">
      <c r="B401" s="206">
        <v>52124</v>
      </c>
      <c r="C401" s="207" t="s">
        <v>325</v>
      </c>
      <c r="D401" s="325" t="s">
        <v>316</v>
      </c>
      <c r="F401" s="216"/>
      <c r="G401" s="209"/>
      <c r="H401" s="209"/>
    </row>
    <row r="402" spans="2:8" ht="18.75">
      <c r="B402" s="206">
        <v>52132</v>
      </c>
      <c r="C402" s="207" t="s">
        <v>326</v>
      </c>
      <c r="D402" s="325" t="s">
        <v>318</v>
      </c>
      <c r="F402" s="216"/>
      <c r="G402" s="209"/>
      <c r="H402" s="209"/>
    </row>
    <row r="403" spans="2:8" ht="18.75">
      <c r="B403" s="206">
        <v>52152</v>
      </c>
      <c r="C403" s="207" t="s">
        <v>322</v>
      </c>
      <c r="D403" s="325" t="s">
        <v>316</v>
      </c>
      <c r="F403" s="216"/>
      <c r="G403" s="209"/>
      <c r="H403" s="209"/>
    </row>
    <row r="404" spans="2:8" ht="18.75">
      <c r="B404" s="206">
        <v>52173</v>
      </c>
      <c r="C404" s="207" t="s">
        <v>327</v>
      </c>
      <c r="D404" s="325" t="s">
        <v>316</v>
      </c>
      <c r="F404" s="216"/>
      <c r="G404" s="209"/>
      <c r="H404" s="209"/>
    </row>
    <row r="405" spans="2:8" ht="18.75">
      <c r="B405" s="206">
        <v>52193</v>
      </c>
      <c r="C405" s="207" t="s">
        <v>328</v>
      </c>
      <c r="D405" s="325" t="s">
        <v>314</v>
      </c>
      <c r="F405" s="216"/>
      <c r="G405" s="209"/>
      <c r="H405" s="209"/>
    </row>
    <row r="406" spans="2:8" ht="18.75">
      <c r="B406" s="206">
        <v>52194</v>
      </c>
      <c r="C406" s="207" t="s">
        <v>319</v>
      </c>
      <c r="D406" s="325" t="s">
        <v>316</v>
      </c>
      <c r="F406" s="216"/>
      <c r="G406" s="209"/>
      <c r="H406" s="209"/>
    </row>
    <row r="407" spans="2:8" ht="18.75">
      <c r="B407" s="206">
        <v>52232</v>
      </c>
      <c r="C407" s="207" t="s">
        <v>329</v>
      </c>
      <c r="D407" s="325" t="s">
        <v>321</v>
      </c>
      <c r="F407" s="216"/>
      <c r="G407" s="209"/>
      <c r="H407" s="209"/>
    </row>
    <row r="408" spans="2:8" ht="18.75">
      <c r="B408" s="206">
        <v>52243</v>
      </c>
      <c r="C408" s="207" t="s">
        <v>330</v>
      </c>
      <c r="D408" s="325" t="s">
        <v>316</v>
      </c>
      <c r="F408" s="216"/>
      <c r="G408" s="209"/>
      <c r="H408" s="209"/>
    </row>
    <row r="409" spans="2:8" ht="18.75">
      <c r="B409" s="206">
        <v>52273</v>
      </c>
      <c r="C409" s="207" t="s">
        <v>331</v>
      </c>
      <c r="D409" s="325" t="s">
        <v>312</v>
      </c>
      <c r="F409" s="216"/>
      <c r="G409" s="209"/>
      <c r="H409" s="209"/>
    </row>
    <row r="410" spans="2:8" ht="18.75">
      <c r="B410" s="206">
        <v>52285</v>
      </c>
      <c r="C410" s="207" t="s">
        <v>332</v>
      </c>
      <c r="D410" s="325" t="s">
        <v>316</v>
      </c>
      <c r="F410" s="216"/>
      <c r="G410" s="209"/>
      <c r="H410" s="209"/>
    </row>
    <row r="411" spans="2:8" ht="18.75">
      <c r="B411" s="206">
        <v>52311</v>
      </c>
      <c r="C411" s="207" t="s">
        <v>333</v>
      </c>
      <c r="D411" s="325" t="s">
        <v>334</v>
      </c>
      <c r="F411" s="216"/>
      <c r="G411" s="209"/>
      <c r="H411" s="209"/>
    </row>
    <row r="412" spans="2:8" ht="18.75">
      <c r="B412" s="206">
        <v>52350</v>
      </c>
      <c r="C412" s="207" t="s">
        <v>311</v>
      </c>
      <c r="D412" s="325" t="s">
        <v>312</v>
      </c>
      <c r="F412" s="216"/>
      <c r="G412" s="209"/>
      <c r="H412" s="209"/>
    </row>
    <row r="413" spans="2:8" ht="18.75">
      <c r="B413" s="206">
        <v>52354</v>
      </c>
      <c r="C413" s="207" t="s">
        <v>313</v>
      </c>
      <c r="D413" s="325" t="s">
        <v>314</v>
      </c>
      <c r="F413" s="216"/>
      <c r="G413" s="209"/>
      <c r="H413" s="209"/>
    </row>
    <row r="414" spans="2:8" ht="18.75">
      <c r="B414" s="206">
        <v>52355</v>
      </c>
      <c r="C414" s="207" t="s">
        <v>315</v>
      </c>
      <c r="D414" s="325" t="s">
        <v>316</v>
      </c>
      <c r="F414" s="216"/>
      <c r="G414" s="209"/>
      <c r="H414" s="209"/>
    </row>
    <row r="415" spans="2:8" ht="18.75">
      <c r="B415" s="206">
        <v>52356</v>
      </c>
      <c r="C415" s="207" t="s">
        <v>317</v>
      </c>
      <c r="D415" s="325" t="s">
        <v>318</v>
      </c>
      <c r="F415" s="216"/>
      <c r="G415" s="209"/>
      <c r="H415" s="209"/>
    </row>
    <row r="416" spans="2:8" ht="18.75">
      <c r="B416" s="206">
        <v>52357</v>
      </c>
      <c r="C416" s="207" t="s">
        <v>319</v>
      </c>
      <c r="D416" s="325" t="s">
        <v>312</v>
      </c>
      <c r="F416" s="216"/>
      <c r="G416" s="209"/>
      <c r="H416" s="209"/>
    </row>
    <row r="417" spans="2:8" ht="18.75">
      <c r="B417" s="206">
        <v>52432</v>
      </c>
      <c r="C417" s="207" t="s">
        <v>320</v>
      </c>
      <c r="D417" s="325" t="s">
        <v>316</v>
      </c>
      <c r="F417" s="216"/>
      <c r="G417" s="209"/>
      <c r="H417" s="209"/>
    </row>
    <row r="418" spans="2:8" ht="18.75">
      <c r="B418" s="206">
        <v>52454</v>
      </c>
      <c r="C418" s="207" t="s">
        <v>324</v>
      </c>
      <c r="D418" s="325" t="s">
        <v>318</v>
      </c>
      <c r="F418" s="216"/>
      <c r="G418" s="209"/>
      <c r="H418" s="209"/>
    </row>
    <row r="419" spans="2:8" ht="18.75">
      <c r="B419" s="206">
        <v>52495</v>
      </c>
      <c r="C419" s="207" t="s">
        <v>325</v>
      </c>
      <c r="D419" s="325" t="s">
        <v>316</v>
      </c>
      <c r="F419" s="216"/>
      <c r="G419" s="209"/>
      <c r="H419" s="209"/>
    </row>
    <row r="420" spans="2:8" ht="18.75">
      <c r="B420" s="206">
        <v>52496</v>
      </c>
      <c r="C420" s="207" t="s">
        <v>335</v>
      </c>
      <c r="D420" s="325" t="s">
        <v>318</v>
      </c>
      <c r="F420" s="216"/>
      <c r="G420" s="209"/>
      <c r="H420" s="209"/>
    </row>
    <row r="421" spans="2:8" ht="18.75">
      <c r="B421" s="206">
        <v>52497</v>
      </c>
      <c r="C421" s="207" t="s">
        <v>326</v>
      </c>
      <c r="D421" s="325" t="s">
        <v>312</v>
      </c>
      <c r="F421" s="216"/>
      <c r="G421" s="209"/>
      <c r="H421" s="209"/>
    </row>
    <row r="422" spans="2:8" ht="18.75">
      <c r="B422" s="206">
        <v>52516</v>
      </c>
      <c r="C422" s="207" t="s">
        <v>322</v>
      </c>
      <c r="D422" s="325" t="s">
        <v>316</v>
      </c>
      <c r="F422" s="216"/>
      <c r="G422" s="209"/>
      <c r="H422" s="209"/>
    </row>
    <row r="423" spans="2:8" ht="18.75">
      <c r="B423" s="206">
        <v>52538</v>
      </c>
      <c r="C423" s="207" t="s">
        <v>327</v>
      </c>
      <c r="D423" s="325" t="s">
        <v>318</v>
      </c>
      <c r="F423" s="216"/>
      <c r="G423" s="209"/>
      <c r="H423" s="209"/>
    </row>
    <row r="424" spans="2:8" ht="18.75">
      <c r="B424" s="206">
        <v>52558</v>
      </c>
      <c r="C424" s="207" t="s">
        <v>328</v>
      </c>
      <c r="D424" s="325" t="s">
        <v>316</v>
      </c>
      <c r="F424" s="216"/>
      <c r="G424" s="209"/>
      <c r="H424" s="209"/>
    </row>
    <row r="425" spans="2:8" ht="18.75">
      <c r="B425" s="206">
        <v>52597</v>
      </c>
      <c r="C425" s="207" t="s">
        <v>329</v>
      </c>
      <c r="D425" s="325" t="s">
        <v>323</v>
      </c>
      <c r="F425" s="216"/>
      <c r="G425" s="209"/>
      <c r="H425" s="209"/>
    </row>
    <row r="426" spans="2:8" ht="18.75">
      <c r="B426" s="206">
        <v>52607</v>
      </c>
      <c r="C426" s="207" t="s">
        <v>330</v>
      </c>
      <c r="D426" s="325" t="s">
        <v>316</v>
      </c>
      <c r="F426" s="216"/>
      <c r="G426" s="209"/>
      <c r="H426" s="209"/>
    </row>
    <row r="427" spans="2:8" ht="18.75">
      <c r="B427" s="206">
        <v>52638</v>
      </c>
      <c r="C427" s="207" t="s">
        <v>331</v>
      </c>
      <c r="D427" s="325" t="s">
        <v>321</v>
      </c>
      <c r="F427" s="216"/>
      <c r="G427" s="209"/>
      <c r="H427" s="209"/>
    </row>
    <row r="428" spans="2:8" ht="18.75">
      <c r="B428" s="206">
        <v>52650</v>
      </c>
      <c r="C428" s="207" t="s">
        <v>332</v>
      </c>
      <c r="D428" s="325" t="s">
        <v>318</v>
      </c>
      <c r="F428" s="216"/>
      <c r="G428" s="209"/>
      <c r="H428" s="209"/>
    </row>
    <row r="429" spans="2:8" ht="18.75">
      <c r="B429" s="206">
        <v>52676</v>
      </c>
      <c r="C429" s="207" t="s">
        <v>333</v>
      </c>
      <c r="D429" s="325" t="s">
        <v>314</v>
      </c>
      <c r="F429" s="216"/>
      <c r="G429" s="209"/>
      <c r="H429" s="209"/>
    </row>
    <row r="430" spans="2:8" ht="18.75">
      <c r="B430" s="206">
        <v>52677</v>
      </c>
      <c r="C430" s="207" t="s">
        <v>319</v>
      </c>
      <c r="D430" s="325" t="s">
        <v>316</v>
      </c>
      <c r="F430" s="216"/>
      <c r="G430" s="209"/>
      <c r="H430" s="209"/>
    </row>
    <row r="431" spans="2:8" ht="18.75">
      <c r="B431" s="206">
        <v>52716</v>
      </c>
      <c r="C431" s="207" t="s">
        <v>311</v>
      </c>
      <c r="D431" s="325" t="s">
        <v>323</v>
      </c>
      <c r="F431" s="216"/>
      <c r="G431" s="209"/>
      <c r="H431" s="209"/>
    </row>
    <row r="432" spans="2:8" ht="18.75">
      <c r="B432" s="206">
        <v>52720</v>
      </c>
      <c r="C432" s="207" t="s">
        <v>313</v>
      </c>
      <c r="D432" s="325" t="s">
        <v>318</v>
      </c>
      <c r="F432" s="216"/>
      <c r="G432" s="209"/>
      <c r="H432" s="209"/>
    </row>
    <row r="433" spans="2:8" ht="18.75">
      <c r="B433" s="206">
        <v>52721</v>
      </c>
      <c r="C433" s="207" t="s">
        <v>315</v>
      </c>
      <c r="D433" s="325" t="s">
        <v>312</v>
      </c>
      <c r="F433" s="216"/>
      <c r="G433" s="209"/>
      <c r="H433" s="209"/>
    </row>
    <row r="434" spans="2:8" ht="18.75">
      <c r="B434" s="206">
        <v>52722</v>
      </c>
      <c r="C434" s="207" t="s">
        <v>317</v>
      </c>
      <c r="D434" s="325" t="s">
        <v>321</v>
      </c>
      <c r="F434" s="216"/>
      <c r="G434" s="209"/>
      <c r="H434" s="209"/>
    </row>
    <row r="435" spans="2:8" ht="18.75">
      <c r="B435" s="206">
        <v>52796</v>
      </c>
      <c r="C435" s="207" t="s">
        <v>320</v>
      </c>
      <c r="D435" s="325" t="s">
        <v>316</v>
      </c>
      <c r="F435" s="216"/>
      <c r="G435" s="209"/>
      <c r="H435" s="209"/>
    </row>
    <row r="436" spans="2:8" ht="18.75">
      <c r="B436" s="206">
        <v>52820</v>
      </c>
      <c r="C436" s="207" t="s">
        <v>324</v>
      </c>
      <c r="D436" s="325" t="s">
        <v>321</v>
      </c>
      <c r="F436" s="216"/>
      <c r="G436" s="209"/>
      <c r="H436" s="209"/>
    </row>
    <row r="437" spans="2:8" ht="18.75">
      <c r="B437" s="206">
        <v>52859</v>
      </c>
      <c r="C437" s="207" t="s">
        <v>325</v>
      </c>
      <c r="D437" s="325" t="s">
        <v>316</v>
      </c>
      <c r="F437" s="216"/>
      <c r="G437" s="209"/>
      <c r="H437" s="209"/>
    </row>
    <row r="438" spans="2:8" ht="18.75">
      <c r="B438" s="206">
        <v>52862</v>
      </c>
      <c r="C438" s="207" t="s">
        <v>326</v>
      </c>
      <c r="D438" s="325" t="s">
        <v>321</v>
      </c>
      <c r="F438" s="216"/>
      <c r="G438" s="209"/>
      <c r="H438" s="209"/>
    </row>
    <row r="439" spans="2:8" ht="18.75">
      <c r="B439" s="206">
        <v>52880</v>
      </c>
      <c r="C439" s="207" t="s">
        <v>322</v>
      </c>
      <c r="D439" s="325" t="s">
        <v>316</v>
      </c>
      <c r="F439" s="216"/>
      <c r="G439" s="209"/>
      <c r="H439" s="209"/>
    </row>
    <row r="440" spans="2:8" ht="18.75">
      <c r="B440" s="206">
        <v>52904</v>
      </c>
      <c r="C440" s="207" t="s">
        <v>327</v>
      </c>
      <c r="D440" s="325" t="s">
        <v>321</v>
      </c>
      <c r="F440" s="216"/>
      <c r="G440" s="209"/>
      <c r="H440" s="209"/>
    </row>
    <row r="441" spans="2:8" ht="18.75">
      <c r="B441" s="206">
        <v>52924</v>
      </c>
      <c r="C441" s="207" t="s">
        <v>328</v>
      </c>
      <c r="D441" s="325" t="s">
        <v>312</v>
      </c>
      <c r="F441" s="216"/>
      <c r="G441" s="209"/>
      <c r="H441" s="209"/>
    </row>
    <row r="442" spans="2:8" ht="18.75">
      <c r="B442" s="206">
        <v>52963</v>
      </c>
      <c r="C442" s="207" t="s">
        <v>329</v>
      </c>
      <c r="D442" s="325" t="s">
        <v>314</v>
      </c>
      <c r="F442" s="216"/>
      <c r="G442" s="209"/>
      <c r="H442" s="209"/>
    </row>
    <row r="443" spans="2:8" ht="18.75">
      <c r="B443" s="206">
        <v>52964</v>
      </c>
      <c r="C443" s="207" t="s">
        <v>319</v>
      </c>
      <c r="D443" s="325" t="s">
        <v>316</v>
      </c>
      <c r="F443" s="216"/>
      <c r="G443" s="209"/>
      <c r="H443" s="209"/>
    </row>
    <row r="444" spans="2:8" ht="18.75">
      <c r="B444" s="206">
        <v>52971</v>
      </c>
      <c r="C444" s="207" t="s">
        <v>330</v>
      </c>
      <c r="D444" s="325" t="s">
        <v>316</v>
      </c>
      <c r="F444" s="216"/>
      <c r="G444" s="209"/>
      <c r="H444" s="209"/>
    </row>
    <row r="445" spans="2:8" ht="18.75">
      <c r="B445" s="206">
        <v>53004</v>
      </c>
      <c r="C445" s="207" t="s">
        <v>331</v>
      </c>
      <c r="D445" s="325" t="s">
        <v>334</v>
      </c>
      <c r="F445" s="216"/>
      <c r="G445" s="209"/>
      <c r="H445" s="209"/>
    </row>
    <row r="446" spans="2:8" ht="18.75">
      <c r="B446" s="206">
        <v>53016</v>
      </c>
      <c r="C446" s="207" t="s">
        <v>332</v>
      </c>
      <c r="D446" s="325" t="s">
        <v>321</v>
      </c>
      <c r="F446" s="216"/>
      <c r="G446" s="209"/>
      <c r="H446" s="209"/>
    </row>
    <row r="447" spans="2:8" ht="18.75">
      <c r="B447" s="206">
        <v>53041</v>
      </c>
      <c r="C447" s="207" t="s">
        <v>333</v>
      </c>
      <c r="D447" s="325" t="s">
        <v>316</v>
      </c>
      <c r="F447" s="216"/>
      <c r="G447" s="209"/>
      <c r="H447" s="209"/>
    </row>
    <row r="448" spans="2:8" ht="18.75">
      <c r="B448" s="206">
        <v>53081</v>
      </c>
      <c r="C448" s="207" t="s">
        <v>311</v>
      </c>
      <c r="D448" s="325" t="s">
        <v>334</v>
      </c>
      <c r="F448" s="216"/>
      <c r="G448" s="209"/>
      <c r="H448" s="209"/>
    </row>
    <row r="449" spans="2:8" ht="18.75">
      <c r="B449" s="206">
        <v>53085</v>
      </c>
      <c r="C449" s="207" t="s">
        <v>313</v>
      </c>
      <c r="D449" s="325" t="s">
        <v>312</v>
      </c>
      <c r="F449" s="216"/>
      <c r="G449" s="209"/>
      <c r="H449" s="209"/>
    </row>
    <row r="450" spans="2:8" ht="18.75">
      <c r="B450" s="206">
        <v>53086</v>
      </c>
      <c r="C450" s="207" t="s">
        <v>315</v>
      </c>
      <c r="D450" s="325" t="s">
        <v>321</v>
      </c>
      <c r="F450" s="216"/>
      <c r="G450" s="209"/>
      <c r="H450" s="209"/>
    </row>
    <row r="451" spans="2:8" ht="18.75">
      <c r="B451" s="206">
        <v>53087</v>
      </c>
      <c r="C451" s="207" t="s">
        <v>317</v>
      </c>
      <c r="D451" s="325" t="s">
        <v>323</v>
      </c>
      <c r="F451" s="216"/>
      <c r="G451" s="209"/>
      <c r="H451" s="209"/>
    </row>
    <row r="452" spans="2:8" ht="18.75">
      <c r="B452" s="206">
        <v>53160</v>
      </c>
      <c r="C452" s="207" t="s">
        <v>320</v>
      </c>
      <c r="D452" s="325" t="s">
        <v>316</v>
      </c>
      <c r="F452" s="216"/>
      <c r="G452" s="209"/>
      <c r="H452" s="209"/>
    </row>
    <row r="453" spans="2:8" ht="18.75">
      <c r="B453" s="206">
        <v>53185</v>
      </c>
      <c r="C453" s="207" t="s">
        <v>324</v>
      </c>
      <c r="D453" s="325" t="s">
        <v>323</v>
      </c>
      <c r="F453" s="216"/>
      <c r="G453" s="209"/>
      <c r="H453" s="209"/>
    </row>
    <row r="454" spans="2:8" ht="18.75">
      <c r="B454" s="206">
        <v>53223</v>
      </c>
      <c r="C454" s="207" t="s">
        <v>325</v>
      </c>
      <c r="D454" s="325" t="s">
        <v>316</v>
      </c>
      <c r="F454" s="216"/>
      <c r="G454" s="209"/>
      <c r="H454" s="209"/>
    </row>
    <row r="455" spans="2:8" ht="18.75">
      <c r="B455" s="206">
        <v>53227</v>
      </c>
      <c r="C455" s="207" t="s">
        <v>326</v>
      </c>
      <c r="D455" s="325" t="s">
        <v>323</v>
      </c>
      <c r="F455" s="216"/>
      <c r="G455" s="209"/>
      <c r="H455" s="209"/>
    </row>
    <row r="456" spans="2:8" ht="18.75">
      <c r="B456" s="206">
        <v>53244</v>
      </c>
      <c r="C456" s="207" t="s">
        <v>322</v>
      </c>
      <c r="D456" s="325" t="s">
        <v>316</v>
      </c>
      <c r="F456" s="216"/>
      <c r="G456" s="209"/>
      <c r="H456" s="209"/>
    </row>
    <row r="457" spans="2:8" ht="18.75">
      <c r="B457" s="206">
        <v>53269</v>
      </c>
      <c r="C457" s="207" t="s">
        <v>327</v>
      </c>
      <c r="D457" s="325" t="s">
        <v>323</v>
      </c>
      <c r="F457" s="216"/>
      <c r="G457" s="209"/>
      <c r="H457" s="209"/>
    </row>
    <row r="458" spans="2:8" ht="18.75">
      <c r="B458" s="206">
        <v>53289</v>
      </c>
      <c r="C458" s="207" t="s">
        <v>328</v>
      </c>
      <c r="D458" s="325" t="s">
        <v>321</v>
      </c>
      <c r="F458" s="216"/>
      <c r="G458" s="209"/>
      <c r="H458" s="209"/>
    </row>
    <row r="459" spans="2:8" ht="18.75">
      <c r="B459" s="206">
        <v>53328</v>
      </c>
      <c r="C459" s="207" t="s">
        <v>329</v>
      </c>
      <c r="D459" s="325" t="s">
        <v>316</v>
      </c>
      <c r="F459" s="216"/>
      <c r="G459" s="209"/>
      <c r="H459" s="209"/>
    </row>
    <row r="460" spans="2:8" ht="18.75">
      <c r="B460" s="206">
        <v>53335</v>
      </c>
      <c r="C460" s="207" t="s">
        <v>330</v>
      </c>
      <c r="D460" s="325" t="s">
        <v>316</v>
      </c>
      <c r="F460" s="216"/>
      <c r="G460" s="209"/>
      <c r="H460" s="209"/>
    </row>
    <row r="461" spans="2:8" ht="18.75">
      <c r="B461" s="206">
        <v>53369</v>
      </c>
      <c r="C461" s="207" t="s">
        <v>331</v>
      </c>
      <c r="D461" s="325" t="s">
        <v>314</v>
      </c>
      <c r="F461" s="216"/>
      <c r="G461" s="209"/>
      <c r="H461" s="209"/>
    </row>
    <row r="462" spans="2:8" ht="18.75">
      <c r="B462" s="206">
        <v>53370</v>
      </c>
      <c r="C462" s="207" t="s">
        <v>319</v>
      </c>
      <c r="D462" s="325" t="s">
        <v>316</v>
      </c>
      <c r="F462" s="216"/>
      <c r="G462" s="209"/>
      <c r="H462" s="209"/>
    </row>
    <row r="463" spans="2:8" ht="18.75">
      <c r="B463" s="206">
        <v>53381</v>
      </c>
      <c r="C463" s="207" t="s">
        <v>332</v>
      </c>
      <c r="D463" s="325" t="s">
        <v>323</v>
      </c>
      <c r="F463" s="216"/>
      <c r="G463" s="209"/>
      <c r="H463" s="209"/>
    </row>
    <row r="464" spans="2:8" ht="18.75">
      <c r="B464" s="206">
        <v>53406</v>
      </c>
      <c r="C464" s="207" t="s">
        <v>333</v>
      </c>
      <c r="D464" s="325" t="s">
        <v>318</v>
      </c>
      <c r="F464" s="216"/>
      <c r="G464" s="209"/>
      <c r="H464" s="209"/>
    </row>
    <row r="465" spans="2:8" ht="18.75">
      <c r="B465" s="206">
        <v>53446</v>
      </c>
      <c r="C465" s="207" t="s">
        <v>311</v>
      </c>
      <c r="D465" s="325" t="s">
        <v>314</v>
      </c>
      <c r="F465" s="216"/>
      <c r="G465" s="209"/>
      <c r="H465" s="209"/>
    </row>
    <row r="466" spans="2:8" ht="18.75">
      <c r="B466" s="206">
        <v>53447</v>
      </c>
      <c r="C466" s="207" t="s">
        <v>319</v>
      </c>
      <c r="D466" s="325" t="s">
        <v>316</v>
      </c>
      <c r="F466" s="216"/>
      <c r="G466" s="209"/>
      <c r="H466" s="209"/>
    </row>
    <row r="467" spans="2:8" ht="18.75">
      <c r="B467" s="206">
        <v>53450</v>
      </c>
      <c r="C467" s="207" t="s">
        <v>313</v>
      </c>
      <c r="D467" s="325" t="s">
        <v>321</v>
      </c>
      <c r="F467" s="216"/>
      <c r="G467" s="209"/>
      <c r="H467" s="209"/>
    </row>
    <row r="468" spans="2:8" ht="18.75">
      <c r="B468" s="206">
        <v>53451</v>
      </c>
      <c r="C468" s="207" t="s">
        <v>315</v>
      </c>
      <c r="D468" s="325" t="s">
        <v>323</v>
      </c>
      <c r="F468" s="216"/>
      <c r="G468" s="209"/>
      <c r="H468" s="209"/>
    </row>
    <row r="469" spans="2:8" ht="18.75">
      <c r="B469" s="206">
        <v>53452</v>
      </c>
      <c r="C469" s="207" t="s">
        <v>317</v>
      </c>
      <c r="D469" s="325" t="s">
        <v>334</v>
      </c>
      <c r="F469" s="216"/>
      <c r="G469" s="209"/>
      <c r="H469" s="209"/>
    </row>
    <row r="470" spans="2:8" ht="18.75">
      <c r="B470" s="206">
        <v>53524</v>
      </c>
      <c r="C470" s="207" t="s">
        <v>320</v>
      </c>
      <c r="D470" s="325" t="s">
        <v>316</v>
      </c>
      <c r="F470" s="216"/>
      <c r="G470" s="209"/>
      <c r="H470" s="209"/>
    </row>
    <row r="471" spans="2:8" ht="18.75">
      <c r="B471" s="206">
        <v>53550</v>
      </c>
      <c r="C471" s="207" t="s">
        <v>324</v>
      </c>
      <c r="D471" s="325" t="s">
        <v>334</v>
      </c>
      <c r="F471" s="216"/>
      <c r="G471" s="209"/>
      <c r="H471" s="209"/>
    </row>
    <row r="472" spans="2:8" ht="18.75">
      <c r="B472" s="206">
        <v>53587</v>
      </c>
      <c r="C472" s="207" t="s">
        <v>325</v>
      </c>
      <c r="D472" s="325" t="s">
        <v>316</v>
      </c>
      <c r="F472" s="216"/>
      <c r="G472" s="209"/>
      <c r="H472" s="209"/>
    </row>
    <row r="473" spans="2:8" ht="18.75">
      <c r="B473" s="206">
        <v>53593</v>
      </c>
      <c r="C473" s="207" t="s">
        <v>326</v>
      </c>
      <c r="D473" s="325" t="s">
        <v>314</v>
      </c>
      <c r="F473" s="216"/>
      <c r="G473" s="209"/>
      <c r="H473" s="209"/>
    </row>
    <row r="474" spans="2:8" ht="18.75">
      <c r="B474" s="206">
        <v>53594</v>
      </c>
      <c r="C474" s="207" t="s">
        <v>319</v>
      </c>
      <c r="D474" s="325" t="s">
        <v>316</v>
      </c>
      <c r="F474" s="216"/>
      <c r="G474" s="209"/>
      <c r="H474" s="209"/>
    </row>
    <row r="475" spans="2:8" ht="18.75">
      <c r="B475" s="206">
        <v>53608</v>
      </c>
      <c r="C475" s="207" t="s">
        <v>322</v>
      </c>
      <c r="D475" s="325" t="s">
        <v>316</v>
      </c>
      <c r="F475" s="216"/>
      <c r="G475" s="209"/>
      <c r="H475" s="209"/>
    </row>
    <row r="476" spans="2:8" ht="18.75">
      <c r="B476" s="206">
        <v>53634</v>
      </c>
      <c r="C476" s="207" t="s">
        <v>327</v>
      </c>
      <c r="D476" s="325" t="s">
        <v>334</v>
      </c>
      <c r="F476" s="216"/>
      <c r="G476" s="209"/>
      <c r="H476" s="209"/>
    </row>
    <row r="477" spans="2:8" ht="18.75">
      <c r="B477" s="206">
        <v>53654</v>
      </c>
      <c r="C477" s="207" t="s">
        <v>328</v>
      </c>
      <c r="D477" s="325" t="s">
        <v>323</v>
      </c>
      <c r="F477" s="216"/>
      <c r="G477" s="209"/>
      <c r="H477" s="209"/>
    </row>
    <row r="478" spans="2:8" ht="18.75">
      <c r="B478" s="206">
        <v>53693</v>
      </c>
      <c r="C478" s="207" t="s">
        <v>329</v>
      </c>
      <c r="D478" s="325" t="s">
        <v>318</v>
      </c>
      <c r="F478" s="216"/>
      <c r="G478" s="209"/>
      <c r="H478" s="209"/>
    </row>
    <row r="479" spans="2:8" ht="18.75">
      <c r="B479" s="206">
        <v>53706</v>
      </c>
      <c r="C479" s="207" t="s">
        <v>330</v>
      </c>
      <c r="D479" s="325" t="s">
        <v>316</v>
      </c>
      <c r="F479" s="216"/>
      <c r="G479" s="209"/>
      <c r="H479" s="209"/>
    </row>
    <row r="480" spans="2:8" ht="18.75">
      <c r="B480" s="206">
        <v>53734</v>
      </c>
      <c r="C480" s="207" t="s">
        <v>331</v>
      </c>
      <c r="D480" s="325" t="s">
        <v>316</v>
      </c>
      <c r="F480" s="216"/>
      <c r="G480" s="209"/>
      <c r="H480" s="209"/>
    </row>
    <row r="481" spans="2:4" ht="18.75">
      <c r="B481" s="206">
        <v>53746</v>
      </c>
      <c r="C481" s="207" t="s">
        <v>332</v>
      </c>
      <c r="D481" s="325" t="s">
        <v>334</v>
      </c>
    </row>
    <row r="482" spans="2:4" ht="18.75">
      <c r="B482" s="206">
        <v>53772</v>
      </c>
      <c r="C482" s="207" t="s">
        <v>333</v>
      </c>
      <c r="D482" s="325" t="s">
        <v>321</v>
      </c>
    </row>
    <row r="483" spans="2:4" ht="18.75">
      <c r="B483" s="206">
        <v>53811</v>
      </c>
      <c r="C483" s="207" t="s">
        <v>311</v>
      </c>
      <c r="D483" s="325" t="s">
        <v>316</v>
      </c>
    </row>
    <row r="484" spans="2:4" ht="18.75">
      <c r="B484" s="206">
        <v>53815</v>
      </c>
      <c r="C484" s="207" t="s">
        <v>313</v>
      </c>
      <c r="D484" s="325" t="s">
        <v>323</v>
      </c>
    </row>
    <row r="485" spans="2:4" ht="18.75">
      <c r="B485" s="206">
        <v>53816</v>
      </c>
      <c r="C485" s="207" t="s">
        <v>315</v>
      </c>
      <c r="D485" s="325" t="s">
        <v>334</v>
      </c>
    </row>
    <row r="486" spans="2:4" ht="18.75">
      <c r="B486" s="206">
        <v>53817</v>
      </c>
      <c r="C486" s="207" t="s">
        <v>317</v>
      </c>
      <c r="D486" s="325" t="s">
        <v>314</v>
      </c>
    </row>
    <row r="487" spans="2:4" ht="18.75">
      <c r="B487" s="206">
        <v>53818</v>
      </c>
      <c r="C487" s="207" t="s">
        <v>319</v>
      </c>
      <c r="D487" s="325" t="s">
        <v>316</v>
      </c>
    </row>
    <row r="488" spans="2:4" ht="18.75">
      <c r="B488" s="206">
        <v>53888</v>
      </c>
      <c r="C488" s="207" t="s">
        <v>320</v>
      </c>
      <c r="D488" s="325" t="s">
        <v>316</v>
      </c>
    </row>
    <row r="489" spans="2:4" ht="18.75">
      <c r="B489" s="206">
        <v>53915</v>
      </c>
      <c r="C489" s="207" t="s">
        <v>324</v>
      </c>
      <c r="D489" s="325" t="s">
        <v>314</v>
      </c>
    </row>
    <row r="490" spans="2:4" ht="18.75">
      <c r="B490" s="206">
        <v>53916</v>
      </c>
      <c r="C490" s="207" t="s">
        <v>319</v>
      </c>
      <c r="D490" s="325" t="s">
        <v>316</v>
      </c>
    </row>
    <row r="491" spans="2:4" ht="18.75">
      <c r="B491" s="206">
        <v>53951</v>
      </c>
      <c r="C491" s="207" t="s">
        <v>325</v>
      </c>
      <c r="D491" s="325" t="s">
        <v>316</v>
      </c>
    </row>
    <row r="492" spans="2:4" ht="18.75">
      <c r="B492" s="206">
        <v>53958</v>
      </c>
      <c r="C492" s="207" t="s">
        <v>326</v>
      </c>
      <c r="D492" s="325" t="s">
        <v>316</v>
      </c>
    </row>
    <row r="493" spans="2:4" ht="18.75">
      <c r="B493" s="206">
        <v>53979</v>
      </c>
      <c r="C493" s="207" t="s">
        <v>322</v>
      </c>
      <c r="D493" s="325" t="s">
        <v>316</v>
      </c>
    </row>
    <row r="494" spans="2:4" ht="18.75">
      <c r="B494" s="206">
        <v>53999</v>
      </c>
      <c r="C494" s="207" t="s">
        <v>327</v>
      </c>
      <c r="D494" s="325" t="s">
        <v>314</v>
      </c>
    </row>
    <row r="495" spans="2:4" ht="18.75">
      <c r="B495" s="206">
        <v>54000</v>
      </c>
      <c r="C495" s="207" t="s">
        <v>319</v>
      </c>
      <c r="D495" s="325" t="s">
        <v>316</v>
      </c>
    </row>
    <row r="496" spans="2:4" ht="18.75">
      <c r="B496" s="206">
        <v>54019</v>
      </c>
      <c r="C496" s="207" t="s">
        <v>328</v>
      </c>
      <c r="D496" s="325" t="s">
        <v>334</v>
      </c>
    </row>
    <row r="497" spans="2:4" ht="18.75">
      <c r="B497" s="206">
        <v>54058</v>
      </c>
      <c r="C497" s="207" t="s">
        <v>329</v>
      </c>
      <c r="D497" s="325" t="s">
        <v>312</v>
      </c>
    </row>
    <row r="498" spans="2:4" ht="18.75">
      <c r="B498" s="206">
        <v>54070</v>
      </c>
      <c r="C498" s="207" t="s">
        <v>330</v>
      </c>
      <c r="D498" s="325" t="s">
        <v>316</v>
      </c>
    </row>
    <row r="499" spans="2:4" ht="18.75">
      <c r="B499" s="206">
        <v>54099</v>
      </c>
      <c r="C499" s="207" t="s">
        <v>331</v>
      </c>
      <c r="D499" s="325" t="s">
        <v>318</v>
      </c>
    </row>
    <row r="500" spans="2:4" ht="18.75">
      <c r="B500" s="206">
        <v>54111</v>
      </c>
      <c r="C500" s="207" t="s">
        <v>332</v>
      </c>
      <c r="D500" s="325" t="s">
        <v>314</v>
      </c>
    </row>
    <row r="501" spans="2:4" ht="18.75">
      <c r="B501" s="206">
        <v>54112</v>
      </c>
      <c r="C501" s="207" t="s">
        <v>319</v>
      </c>
      <c r="D501" s="325" t="s">
        <v>316</v>
      </c>
    </row>
    <row r="502" spans="2:4" ht="18.75">
      <c r="B502" s="206">
        <v>54137</v>
      </c>
      <c r="C502" s="207" t="s">
        <v>333</v>
      </c>
      <c r="D502" s="325" t="s">
        <v>323</v>
      </c>
    </row>
    <row r="503" spans="2:4" ht="18.75">
      <c r="B503" s="206">
        <v>54177</v>
      </c>
      <c r="C503" s="207" t="s">
        <v>311</v>
      </c>
      <c r="D503" s="325" t="s">
        <v>312</v>
      </c>
    </row>
    <row r="504" spans="2:4" ht="18.75">
      <c r="B504" s="206">
        <v>54181</v>
      </c>
      <c r="C504" s="207" t="s">
        <v>313</v>
      </c>
      <c r="D504" s="325" t="s">
        <v>314</v>
      </c>
    </row>
    <row r="505" spans="2:4" ht="18.75">
      <c r="B505" s="206">
        <v>54182</v>
      </c>
      <c r="C505" s="207" t="s">
        <v>315</v>
      </c>
      <c r="D505" s="325" t="s">
        <v>316</v>
      </c>
    </row>
    <row r="506" spans="2:4" ht="18.75">
      <c r="B506" s="206">
        <v>54183</v>
      </c>
      <c r="C506" s="207" t="s">
        <v>317</v>
      </c>
      <c r="D506" s="325" t="s">
        <v>318</v>
      </c>
    </row>
    <row r="507" spans="2:4" ht="18.75">
      <c r="B507" s="206">
        <v>54184</v>
      </c>
      <c r="C507" s="207" t="s">
        <v>319</v>
      </c>
      <c r="D507" s="325" t="s">
        <v>312</v>
      </c>
    </row>
    <row r="508" spans="2:4" ht="18.75">
      <c r="B508" s="206">
        <v>54259</v>
      </c>
      <c r="C508" s="207" t="s">
        <v>320</v>
      </c>
      <c r="D508" s="325" t="s">
        <v>316</v>
      </c>
    </row>
    <row r="509" spans="2:4" ht="18.75">
      <c r="B509" s="206">
        <v>54281</v>
      </c>
      <c r="C509" s="207" t="s">
        <v>324</v>
      </c>
      <c r="D509" s="325" t="s">
        <v>318</v>
      </c>
    </row>
    <row r="510" spans="2:4" ht="18.75">
      <c r="B510" s="206">
        <v>54322</v>
      </c>
      <c r="C510" s="207" t="s">
        <v>325</v>
      </c>
      <c r="D510" s="325" t="s">
        <v>316</v>
      </c>
    </row>
    <row r="511" spans="2:4" ht="18.75">
      <c r="B511" s="206">
        <v>54323</v>
      </c>
      <c r="C511" s="207" t="s">
        <v>326</v>
      </c>
      <c r="D511" s="325" t="s">
        <v>318</v>
      </c>
    </row>
    <row r="512" spans="2:4" ht="18.75">
      <c r="B512" s="206">
        <v>54343</v>
      </c>
      <c r="C512" s="207" t="s">
        <v>322</v>
      </c>
      <c r="D512" s="325" t="s">
        <v>316</v>
      </c>
    </row>
    <row r="513" spans="2:4" ht="18.75">
      <c r="B513" s="206">
        <v>54365</v>
      </c>
      <c r="C513" s="207" t="s">
        <v>327</v>
      </c>
      <c r="D513" s="325" t="s">
        <v>318</v>
      </c>
    </row>
    <row r="514" spans="2:4" ht="18.75">
      <c r="B514" s="206">
        <v>54385</v>
      </c>
      <c r="C514" s="207" t="s">
        <v>328</v>
      </c>
      <c r="D514" s="325" t="s">
        <v>316</v>
      </c>
    </row>
    <row r="515" spans="2:4" ht="18.75">
      <c r="B515" s="206">
        <v>54424</v>
      </c>
      <c r="C515" s="207" t="s">
        <v>329</v>
      </c>
      <c r="D515" s="325" t="s">
        <v>323</v>
      </c>
    </row>
    <row r="516" spans="2:4" ht="18.75">
      <c r="B516" s="206">
        <v>54434</v>
      </c>
      <c r="C516" s="207" t="s">
        <v>330</v>
      </c>
      <c r="D516" s="325" t="s">
        <v>316</v>
      </c>
    </row>
    <row r="517" spans="2:4" ht="18.75">
      <c r="B517" s="206">
        <v>54465</v>
      </c>
      <c r="C517" s="207" t="s">
        <v>331</v>
      </c>
      <c r="D517" s="325" t="s">
        <v>321</v>
      </c>
    </row>
    <row r="518" spans="2:4" ht="18.75">
      <c r="B518" s="206">
        <v>54477</v>
      </c>
      <c r="C518" s="207" t="s">
        <v>332</v>
      </c>
      <c r="D518" s="325" t="s">
        <v>318</v>
      </c>
    </row>
    <row r="519" spans="2:4" ht="18.75">
      <c r="B519" s="206">
        <v>54502</v>
      </c>
      <c r="C519" s="207" t="s">
        <v>333</v>
      </c>
      <c r="D519" s="325" t="s">
        <v>334</v>
      </c>
    </row>
    <row r="520" spans="2:4" ht="18.75">
      <c r="B520" s="206">
        <v>54542</v>
      </c>
      <c r="C520" s="207" t="s">
        <v>311</v>
      </c>
      <c r="D520" s="325" t="s">
        <v>321</v>
      </c>
    </row>
    <row r="521" spans="2:4" ht="18.75">
      <c r="B521" s="206">
        <v>54546</v>
      </c>
      <c r="C521" s="207" t="s">
        <v>313</v>
      </c>
      <c r="D521" s="325" t="s">
        <v>316</v>
      </c>
    </row>
    <row r="522" spans="2:4" ht="18.75">
      <c r="B522" s="206">
        <v>54547</v>
      </c>
      <c r="C522" s="207" t="s">
        <v>315</v>
      </c>
      <c r="D522" s="325" t="s">
        <v>318</v>
      </c>
    </row>
    <row r="523" spans="2:4" ht="18.75">
      <c r="B523" s="206">
        <v>54548</v>
      </c>
      <c r="C523" s="207" t="s">
        <v>317</v>
      </c>
      <c r="D523" s="325" t="s">
        <v>312</v>
      </c>
    </row>
    <row r="524" spans="2:4" ht="18.75">
      <c r="B524" s="206">
        <v>54623</v>
      </c>
      <c r="C524" s="207" t="s">
        <v>320</v>
      </c>
      <c r="D524" s="325" t="s">
        <v>316</v>
      </c>
    </row>
    <row r="525" spans="2:4" ht="18.75">
      <c r="B525" s="206">
        <v>54646</v>
      </c>
      <c r="C525" s="207" t="s">
        <v>324</v>
      </c>
      <c r="D525" s="325" t="s">
        <v>312</v>
      </c>
    </row>
    <row r="526" spans="2:4" ht="18.75">
      <c r="B526" s="206">
        <v>54686</v>
      </c>
      <c r="C526" s="207" t="s">
        <v>325</v>
      </c>
      <c r="D526" s="325" t="s">
        <v>316</v>
      </c>
    </row>
    <row r="527" spans="2:4" ht="18.75">
      <c r="B527" s="206">
        <v>54687</v>
      </c>
      <c r="C527" s="207" t="s">
        <v>335</v>
      </c>
      <c r="D527" s="325" t="s">
        <v>318</v>
      </c>
    </row>
    <row r="528" spans="2:4" ht="18.75">
      <c r="B528" s="206">
        <v>54688</v>
      </c>
      <c r="C528" s="207" t="s">
        <v>326</v>
      </c>
      <c r="D528" s="325" t="s">
        <v>312</v>
      </c>
    </row>
    <row r="529" spans="2:4" ht="18.75">
      <c r="B529" s="206">
        <v>54707</v>
      </c>
      <c r="C529" s="207" t="s">
        <v>322</v>
      </c>
      <c r="D529" s="325" t="s">
        <v>316</v>
      </c>
    </row>
    <row r="530" spans="2:4" ht="18.75">
      <c r="B530" s="206">
        <v>54730</v>
      </c>
      <c r="C530" s="207" t="s">
        <v>327</v>
      </c>
      <c r="D530" s="325" t="s">
        <v>312</v>
      </c>
    </row>
    <row r="531" spans="2:4" ht="18.75">
      <c r="B531" s="206">
        <v>54750</v>
      </c>
      <c r="C531" s="207" t="s">
        <v>328</v>
      </c>
      <c r="D531" s="325" t="s">
        <v>318</v>
      </c>
    </row>
    <row r="532" spans="2:4" ht="18.75">
      <c r="B532" s="206">
        <v>54789</v>
      </c>
      <c r="C532" s="207" t="s">
        <v>329</v>
      </c>
      <c r="D532" s="325" t="s">
        <v>334</v>
      </c>
    </row>
    <row r="533" spans="2:4" ht="18.75">
      <c r="B533" s="206">
        <v>54798</v>
      </c>
      <c r="C533" s="207" t="s">
        <v>330</v>
      </c>
      <c r="D533" s="325" t="s">
        <v>316</v>
      </c>
    </row>
    <row r="534" spans="2:4" ht="18.75">
      <c r="B534" s="206">
        <v>54830</v>
      </c>
      <c r="C534" s="207" t="s">
        <v>331</v>
      </c>
      <c r="D534" s="325" t="s">
        <v>323</v>
      </c>
    </row>
    <row r="535" spans="2:4" ht="18.75">
      <c r="B535" s="206">
        <v>54842</v>
      </c>
      <c r="C535" s="207" t="s">
        <v>332</v>
      </c>
      <c r="D535" s="325" t="s">
        <v>312</v>
      </c>
    </row>
    <row r="536" spans="2:4" ht="18.75">
      <c r="B536" s="206">
        <v>54867</v>
      </c>
      <c r="C536" s="207" t="s">
        <v>333</v>
      </c>
      <c r="D536" s="325" t="s">
        <v>314</v>
      </c>
    </row>
    <row r="537" spans="2:4" ht="18.75">
      <c r="B537" s="206">
        <v>54868</v>
      </c>
      <c r="C537" s="207" t="s">
        <v>319</v>
      </c>
      <c r="D537" s="325" t="s">
        <v>316</v>
      </c>
    </row>
    <row r="538" spans="2:4" ht="18.75">
      <c r="B538" s="206">
        <v>54907</v>
      </c>
      <c r="C538" s="207" t="s">
        <v>311</v>
      </c>
      <c r="D538" s="325" t="s">
        <v>323</v>
      </c>
    </row>
    <row r="539" spans="2:4" ht="18.75">
      <c r="B539" s="206">
        <v>54911</v>
      </c>
      <c r="C539" s="207" t="s">
        <v>313</v>
      </c>
      <c r="D539" s="325" t="s">
        <v>318</v>
      </c>
    </row>
    <row r="540" spans="2:4" ht="18.75">
      <c r="B540" s="206">
        <v>54912</v>
      </c>
      <c r="C540" s="207" t="s">
        <v>315</v>
      </c>
      <c r="D540" s="325" t="s">
        <v>312</v>
      </c>
    </row>
    <row r="541" spans="2:4" ht="18.75">
      <c r="B541" s="206">
        <v>54913</v>
      </c>
      <c r="C541" s="207" t="s">
        <v>317</v>
      </c>
      <c r="D541" s="325" t="s">
        <v>321</v>
      </c>
    </row>
    <row r="542" spans="2:4" ht="18.75">
      <c r="B542" s="206">
        <v>54987</v>
      </c>
      <c r="C542" s="207" t="s">
        <v>320</v>
      </c>
      <c r="D542" s="325" t="s">
        <v>316</v>
      </c>
    </row>
    <row r="543" spans="2:4" ht="18.75">
      <c r="B543" s="206">
        <v>55011</v>
      </c>
      <c r="C543" s="207" t="s">
        <v>324</v>
      </c>
      <c r="D543" s="325" t="s">
        <v>321</v>
      </c>
    </row>
    <row r="544" spans="2:4" ht="18.75">
      <c r="B544" s="206">
        <v>55050</v>
      </c>
      <c r="C544" s="207" t="s">
        <v>325</v>
      </c>
      <c r="D544" s="325" t="s">
        <v>316</v>
      </c>
    </row>
    <row r="545" spans="2:4" ht="18.75">
      <c r="B545" s="212">
        <v>55054</v>
      </c>
      <c r="C545" s="213" t="s">
        <v>326</v>
      </c>
      <c r="D545" s="328" t="s">
        <v>323</v>
      </c>
    </row>
    <row r="546" spans="2:4" ht="18.75">
      <c r="B546" s="206">
        <v>55071</v>
      </c>
      <c r="C546" s="207" t="s">
        <v>322</v>
      </c>
      <c r="D546" s="325" t="s">
        <v>316</v>
      </c>
    </row>
    <row r="547" spans="2:4" ht="18.75">
      <c r="B547" s="218">
        <v>55095</v>
      </c>
      <c r="C547" s="219" t="s">
        <v>327</v>
      </c>
      <c r="D547" s="330" t="s">
        <v>321</v>
      </c>
    </row>
    <row r="548" spans="2:4" ht="18.75">
      <c r="B548" s="220">
        <v>55115</v>
      </c>
      <c r="C548" s="221" t="s">
        <v>328</v>
      </c>
      <c r="D548" s="331" t="s">
        <v>312</v>
      </c>
    </row>
    <row r="549" spans="2:4" ht="18.75">
      <c r="B549" s="216"/>
      <c r="C549" s="209"/>
      <c r="D549" s="209"/>
    </row>
    <row r="550" spans="2:4" ht="18.75">
      <c r="B550" s="216"/>
      <c r="C550" s="209"/>
      <c r="D550" s="209"/>
    </row>
    <row r="551" spans="2:4" ht="18.75">
      <c r="B551" s="216"/>
      <c r="C551" s="209"/>
      <c r="D551" s="209"/>
    </row>
    <row r="552" spans="2:4" ht="18.75">
      <c r="B552" s="216"/>
      <c r="C552" s="209"/>
      <c r="D552" s="209"/>
    </row>
    <row r="553" spans="2:4" ht="18.75">
      <c r="B553" s="216"/>
      <c r="C553" s="209"/>
      <c r="D553" s="209"/>
    </row>
    <row r="554" spans="2:4" ht="18.75">
      <c r="B554" s="216"/>
      <c r="C554" s="209"/>
      <c r="D554" s="209"/>
    </row>
    <row r="555" spans="2:4" ht="18.75">
      <c r="B555" s="216"/>
      <c r="C555" s="209"/>
      <c r="D555" s="209"/>
    </row>
    <row r="556" spans="2:4" ht="18.75">
      <c r="B556" s="216"/>
      <c r="C556" s="209"/>
      <c r="D556" s="209"/>
    </row>
    <row r="557" spans="2:4" ht="18.75">
      <c r="B557" s="216"/>
      <c r="C557" s="209"/>
      <c r="D557" s="209"/>
    </row>
    <row r="558" spans="2:4" ht="18.75">
      <c r="B558" s="216"/>
      <c r="C558" s="209"/>
      <c r="D558" s="209"/>
    </row>
    <row r="559" spans="2:4" ht="18.75">
      <c r="B559" s="216"/>
      <c r="C559" s="209"/>
      <c r="D559" s="209"/>
    </row>
    <row r="560" spans="2:4" ht="18.75">
      <c r="B560" s="216"/>
      <c r="C560" s="209"/>
      <c r="D560" s="209"/>
    </row>
    <row r="561" spans="2:4" ht="18.75">
      <c r="B561" s="216"/>
      <c r="C561" s="209"/>
      <c r="D561" s="209"/>
    </row>
    <row r="562" spans="2:4" ht="18.75">
      <c r="B562" s="216"/>
      <c r="C562" s="209"/>
      <c r="D562" s="209"/>
    </row>
    <row r="563" spans="2:4" ht="18.75">
      <c r="B563" s="216"/>
      <c r="C563" s="209"/>
      <c r="D563" s="209"/>
    </row>
    <row r="564" spans="2:4" ht="18.75">
      <c r="B564" s="216"/>
      <c r="C564" s="209"/>
      <c r="D564" s="209"/>
    </row>
    <row r="565" spans="2:4" ht="18.75">
      <c r="B565" s="216"/>
      <c r="C565" s="209"/>
      <c r="D565" s="209"/>
    </row>
    <row r="566" spans="2:4" ht="18.75">
      <c r="B566" s="216"/>
      <c r="C566" s="209"/>
      <c r="D566" s="209"/>
    </row>
    <row r="567" spans="2:4" ht="18.75">
      <c r="B567" s="216"/>
      <c r="C567" s="209"/>
      <c r="D567" s="209"/>
    </row>
    <row r="568" spans="2:4" ht="18.75">
      <c r="B568" s="216"/>
      <c r="C568" s="209"/>
      <c r="D568" s="209"/>
    </row>
    <row r="569" spans="2:4" ht="18.75">
      <c r="B569" s="216"/>
      <c r="C569" s="209"/>
      <c r="D569" s="209"/>
    </row>
    <row r="570" spans="2:4" ht="18.75">
      <c r="B570" s="216"/>
      <c r="C570" s="209"/>
      <c r="D570" s="209"/>
    </row>
    <row r="571" spans="2:4" ht="18.75">
      <c r="B571" s="216"/>
      <c r="C571" s="209"/>
      <c r="D571" s="209"/>
    </row>
    <row r="572" spans="2:4" ht="18.75">
      <c r="B572" s="216"/>
      <c r="C572" s="209"/>
      <c r="D572" s="209"/>
    </row>
    <row r="573" spans="2:4" ht="18.75">
      <c r="B573" s="216"/>
      <c r="C573" s="209"/>
      <c r="D573" s="209"/>
    </row>
    <row r="574" spans="2:4" ht="18.75">
      <c r="B574" s="216"/>
      <c r="C574" s="209"/>
      <c r="D574" s="209"/>
    </row>
    <row r="575" spans="2:4" ht="18.75">
      <c r="B575" s="216"/>
      <c r="C575" s="209"/>
      <c r="D575" s="209"/>
    </row>
    <row r="576" spans="2:4" ht="18.75">
      <c r="B576" s="216"/>
      <c r="C576" s="209"/>
      <c r="D576" s="209"/>
    </row>
    <row r="577" spans="2:4" ht="18.75">
      <c r="B577" s="216"/>
      <c r="C577" s="209"/>
      <c r="D577" s="209"/>
    </row>
    <row r="578" spans="2:4" ht="18.75">
      <c r="B578" s="216"/>
      <c r="C578" s="209"/>
      <c r="D578" s="209"/>
    </row>
    <row r="579" spans="2:4" ht="18.75">
      <c r="B579" s="216"/>
      <c r="C579" s="209"/>
      <c r="D579" s="209"/>
    </row>
    <row r="580" spans="2:4" ht="18.75">
      <c r="B580" s="216"/>
      <c r="C580" s="209"/>
      <c r="D580" s="209"/>
    </row>
    <row r="581" spans="2:4" ht="18.75">
      <c r="B581" s="216"/>
      <c r="C581" s="209"/>
      <c r="D581" s="209"/>
    </row>
    <row r="582" spans="2:4" ht="18.75">
      <c r="B582" s="216"/>
      <c r="C582" s="209"/>
      <c r="D582" s="209"/>
    </row>
    <row r="583" spans="2:4" ht="18.75">
      <c r="B583" s="216"/>
      <c r="C583" s="209"/>
      <c r="D583" s="209"/>
    </row>
    <row r="584" spans="2:4" ht="18.75">
      <c r="B584" s="216"/>
      <c r="C584" s="209"/>
      <c r="D584" s="209"/>
    </row>
    <row r="585" spans="2:4" ht="18.75">
      <c r="B585" s="216"/>
      <c r="C585" s="209"/>
      <c r="D585" s="209"/>
    </row>
    <row r="586" spans="2:4" ht="18.75">
      <c r="B586" s="216"/>
      <c r="C586" s="209"/>
      <c r="D586" s="209"/>
    </row>
    <row r="587" spans="2:4" ht="18.75">
      <c r="B587" s="216"/>
      <c r="C587" s="209"/>
      <c r="D587" s="209"/>
    </row>
    <row r="588" spans="2:4" ht="18.75">
      <c r="B588" s="216"/>
      <c r="C588" s="209"/>
      <c r="D588" s="209"/>
    </row>
    <row r="589" spans="2:4" ht="18.75">
      <c r="B589" s="216"/>
      <c r="C589" s="209"/>
      <c r="D589" s="209"/>
    </row>
    <row r="590" spans="2:4" ht="18.75">
      <c r="B590" s="216"/>
      <c r="C590" s="209"/>
      <c r="D590" s="209"/>
    </row>
    <row r="591" spans="2:4" ht="18.75">
      <c r="B591" s="216"/>
      <c r="C591" s="209"/>
      <c r="D591" s="209"/>
    </row>
    <row r="592" spans="2:4" ht="18.75">
      <c r="B592" s="216"/>
      <c r="C592" s="209"/>
      <c r="D592" s="209"/>
    </row>
    <row r="593" spans="2:4" ht="18.75">
      <c r="B593" s="216"/>
      <c r="C593" s="209"/>
      <c r="D593" s="209"/>
    </row>
    <row r="594" spans="2:4" ht="18.75">
      <c r="B594" s="216"/>
      <c r="C594" s="209"/>
      <c r="D594" s="209"/>
    </row>
    <row r="595" spans="2:4" ht="18.75">
      <c r="B595" s="216"/>
      <c r="C595" s="209"/>
      <c r="D595" s="209"/>
    </row>
    <row r="596" spans="2:4" ht="18.75">
      <c r="B596" s="216"/>
      <c r="C596" s="209"/>
      <c r="D596" s="209"/>
    </row>
    <row r="597" spans="2:4" ht="18.75">
      <c r="B597" s="216"/>
      <c r="C597" s="209"/>
      <c r="D597" s="209"/>
    </row>
    <row r="598" spans="2:4" ht="18.75">
      <c r="B598" s="216"/>
      <c r="C598" s="209"/>
      <c r="D598" s="209"/>
    </row>
    <row r="599" spans="2:4" ht="18.75">
      <c r="B599" s="216"/>
      <c r="C599" s="209"/>
      <c r="D599" s="209"/>
    </row>
    <row r="600" spans="2:4" ht="18.75">
      <c r="B600" s="216"/>
      <c r="C600" s="209"/>
      <c r="D600" s="209"/>
    </row>
    <row r="601" spans="2:4" ht="18.75">
      <c r="B601" s="216"/>
      <c r="C601" s="209"/>
      <c r="D601" s="209"/>
    </row>
    <row r="602" spans="2:4" ht="18.75">
      <c r="B602" s="216"/>
      <c r="C602" s="209"/>
      <c r="D602" s="209"/>
    </row>
    <row r="603" spans="2:4" ht="18.75">
      <c r="B603" s="216"/>
      <c r="C603" s="209"/>
      <c r="D603" s="209"/>
    </row>
    <row r="604" spans="2:4" ht="18.75">
      <c r="B604" s="216"/>
      <c r="C604" s="209"/>
      <c r="D604" s="209"/>
    </row>
    <row r="605" spans="2:4" ht="18.75">
      <c r="B605" s="216"/>
      <c r="C605" s="209"/>
      <c r="D605" s="209"/>
    </row>
    <row r="606" spans="2:4" ht="18.75">
      <c r="B606" s="216"/>
      <c r="C606" s="209"/>
      <c r="D606" s="209"/>
    </row>
    <row r="607" spans="2:4" ht="18.75">
      <c r="B607" s="216"/>
      <c r="C607" s="209"/>
      <c r="D607" s="209"/>
    </row>
    <row r="608" spans="2:4" ht="18.75">
      <c r="B608" s="216"/>
      <c r="C608" s="209"/>
      <c r="D608" s="209"/>
    </row>
    <row r="609" spans="2:4" ht="18.75">
      <c r="B609" s="216"/>
      <c r="C609" s="209"/>
      <c r="D609" s="209"/>
    </row>
    <row r="610" spans="2:4" ht="18.75">
      <c r="B610" s="216"/>
      <c r="C610" s="209"/>
      <c r="D610" s="209"/>
    </row>
    <row r="611" spans="2:4" ht="18.75">
      <c r="B611" s="216"/>
      <c r="C611" s="209"/>
      <c r="D611" s="209"/>
    </row>
    <row r="612" spans="2:4" ht="18.75">
      <c r="B612" s="216"/>
      <c r="C612" s="209"/>
      <c r="D612" s="209"/>
    </row>
    <row r="613" spans="2:4" ht="18.75">
      <c r="B613" s="216"/>
      <c r="C613" s="209"/>
      <c r="D613" s="209"/>
    </row>
    <row r="614" spans="2:4" ht="18.75">
      <c r="B614" s="216"/>
      <c r="C614" s="209"/>
      <c r="D614" s="209"/>
    </row>
    <row r="615" spans="2:4" ht="18.75">
      <c r="B615" s="216"/>
      <c r="C615" s="209"/>
      <c r="D615" s="209"/>
    </row>
    <row r="616" spans="2:4" ht="18.75">
      <c r="B616" s="216"/>
      <c r="C616" s="209"/>
      <c r="D616" s="209"/>
    </row>
    <row r="617" spans="2:4" ht="18.75">
      <c r="B617" s="216"/>
      <c r="C617" s="209"/>
      <c r="D617" s="209"/>
    </row>
    <row r="618" spans="2:4" ht="18.75">
      <c r="B618" s="216"/>
      <c r="C618" s="209"/>
      <c r="D618" s="209"/>
    </row>
    <row r="619" spans="2:4" ht="18.75">
      <c r="B619" s="216"/>
      <c r="C619" s="209"/>
      <c r="D619" s="209"/>
    </row>
    <row r="620" spans="2:4" ht="18.75">
      <c r="B620" s="216"/>
      <c r="C620" s="209"/>
      <c r="D620" s="209"/>
    </row>
    <row r="621" spans="2:4" ht="18.75">
      <c r="B621" s="216"/>
      <c r="C621" s="209"/>
      <c r="D621" s="209"/>
    </row>
    <row r="622" spans="2:4" ht="18.75">
      <c r="B622" s="216"/>
      <c r="C622" s="209"/>
      <c r="D622" s="209"/>
    </row>
    <row r="623" spans="2:4" ht="18.75">
      <c r="B623" s="216"/>
      <c r="C623" s="209"/>
      <c r="D623" s="209"/>
    </row>
    <row r="624" spans="2:4" ht="18.75">
      <c r="B624" s="216"/>
      <c r="C624" s="209"/>
      <c r="D624" s="209"/>
    </row>
    <row r="625" spans="2:4" ht="18.75">
      <c r="B625" s="216"/>
      <c r="C625" s="209"/>
      <c r="D625" s="209"/>
    </row>
    <row r="626" spans="2:4" ht="18.75">
      <c r="B626" s="216"/>
      <c r="C626" s="209"/>
      <c r="D626" s="209"/>
    </row>
    <row r="627" spans="2:4" ht="18.75">
      <c r="B627" s="216"/>
      <c r="C627" s="209"/>
      <c r="D627" s="209"/>
    </row>
    <row r="628" spans="2:4" ht="18.75">
      <c r="B628" s="216"/>
      <c r="C628" s="209"/>
      <c r="D628" s="209"/>
    </row>
    <row r="629" spans="2:4" ht="18.75">
      <c r="B629" s="216"/>
      <c r="C629" s="209"/>
      <c r="D629" s="209"/>
    </row>
    <row r="630" spans="2:4" ht="18.75">
      <c r="B630" s="216"/>
      <c r="C630" s="209"/>
      <c r="D630" s="209"/>
    </row>
    <row r="631" spans="2:4" ht="18.75">
      <c r="B631" s="216"/>
      <c r="C631" s="209"/>
      <c r="D631" s="209"/>
    </row>
    <row r="632" spans="2:4" ht="18.75">
      <c r="B632" s="216"/>
      <c r="C632" s="209"/>
      <c r="D632" s="209"/>
    </row>
    <row r="633" spans="2:4" ht="18.75">
      <c r="B633" s="216"/>
      <c r="C633" s="209"/>
      <c r="D633" s="209"/>
    </row>
    <row r="634" spans="2:4" ht="18.75">
      <c r="B634" s="216"/>
      <c r="C634" s="209"/>
      <c r="D634" s="209"/>
    </row>
    <row r="635" spans="2:4" ht="18.75">
      <c r="B635" s="216"/>
      <c r="C635" s="209"/>
      <c r="D635" s="209"/>
    </row>
    <row r="636" spans="2:4" ht="18.75">
      <c r="B636" s="216"/>
      <c r="C636" s="209"/>
      <c r="D636" s="209"/>
    </row>
    <row r="637" spans="2:4" ht="18.75">
      <c r="B637" s="216"/>
      <c r="C637" s="209"/>
      <c r="D637" s="209"/>
    </row>
    <row r="638" spans="2:4" ht="18.75">
      <c r="B638" s="216"/>
      <c r="C638" s="209"/>
      <c r="D638" s="209"/>
    </row>
    <row r="639" spans="2:4" ht="18.75">
      <c r="B639" s="216"/>
      <c r="C639" s="209"/>
      <c r="D639" s="209"/>
    </row>
    <row r="640" spans="2:4" ht="18.75">
      <c r="B640" s="216"/>
      <c r="C640" s="209"/>
      <c r="D640" s="209"/>
    </row>
    <row r="641" spans="2:4" ht="18.75">
      <c r="B641" s="216"/>
      <c r="C641" s="209"/>
      <c r="D641" s="209"/>
    </row>
    <row r="642" spans="2:4" ht="18.75">
      <c r="B642" s="216"/>
      <c r="C642" s="209"/>
      <c r="D642" s="209"/>
    </row>
    <row r="643" spans="2:4" ht="18.75">
      <c r="B643" s="216"/>
      <c r="C643" s="209"/>
      <c r="D643" s="209"/>
    </row>
    <row r="644" spans="2:4" ht="18.75">
      <c r="B644" s="216"/>
      <c r="C644" s="209"/>
      <c r="D644" s="209"/>
    </row>
    <row r="645" spans="2:4" ht="18.75">
      <c r="B645" s="216"/>
      <c r="C645" s="209"/>
      <c r="D645" s="209"/>
    </row>
    <row r="646" spans="2:4" ht="18.75">
      <c r="B646" s="216"/>
      <c r="C646" s="209"/>
      <c r="D646" s="209"/>
    </row>
    <row r="647" spans="2:4" ht="18.75">
      <c r="B647" s="216"/>
      <c r="C647" s="209"/>
      <c r="D647" s="209"/>
    </row>
    <row r="648" spans="2:4" ht="18.75">
      <c r="B648" s="216"/>
      <c r="C648" s="209"/>
      <c r="D648" s="209"/>
    </row>
    <row r="649" spans="2:4" ht="18.75">
      <c r="B649" s="216"/>
      <c r="C649" s="209"/>
      <c r="D649" s="209"/>
    </row>
    <row r="650" spans="2:4" ht="18.75">
      <c r="B650" s="216"/>
      <c r="C650" s="209"/>
      <c r="D650" s="209"/>
    </row>
    <row r="651" spans="2:4" ht="18.75">
      <c r="B651" s="216"/>
      <c r="C651" s="209"/>
      <c r="D651" s="209"/>
    </row>
    <row r="652" spans="2:4" ht="18.75">
      <c r="B652" s="216"/>
      <c r="C652" s="209"/>
      <c r="D652" s="209"/>
    </row>
    <row r="653" spans="2:4" ht="18.75">
      <c r="B653" s="216"/>
      <c r="C653" s="209"/>
      <c r="D653" s="209"/>
    </row>
    <row r="654" spans="2:4" ht="18.75">
      <c r="B654" s="216"/>
      <c r="C654" s="209"/>
      <c r="D654" s="209"/>
    </row>
    <row r="655" spans="2:4" ht="18.75">
      <c r="B655" s="216"/>
      <c r="C655" s="209"/>
      <c r="D655" s="209"/>
    </row>
    <row r="656" spans="2:4" ht="18.75">
      <c r="B656" s="216"/>
      <c r="C656" s="209"/>
      <c r="D656" s="209"/>
    </row>
    <row r="657" spans="2:4" ht="18.75">
      <c r="B657" s="216"/>
      <c r="C657" s="209"/>
      <c r="D657" s="209"/>
    </row>
    <row r="658" spans="2:4" ht="18.75">
      <c r="B658" s="216"/>
      <c r="C658" s="209"/>
      <c r="D658" s="209"/>
    </row>
    <row r="659" spans="2:4" ht="18.75">
      <c r="B659" s="216"/>
      <c r="C659" s="209"/>
      <c r="D659" s="209"/>
    </row>
    <row r="660" spans="2:4" ht="18.75">
      <c r="B660" s="216"/>
      <c r="C660" s="209"/>
      <c r="D660" s="209"/>
    </row>
    <row r="661" spans="2:4" ht="18.75">
      <c r="B661" s="216"/>
      <c r="C661" s="209"/>
      <c r="D661" s="209"/>
    </row>
    <row r="662" spans="2:4" ht="18.75">
      <c r="B662" s="216"/>
      <c r="C662" s="209"/>
      <c r="D662" s="209"/>
    </row>
    <row r="663" spans="2:4" ht="18.75">
      <c r="B663" s="216"/>
      <c r="C663" s="209"/>
      <c r="D663" s="209"/>
    </row>
    <row r="664" spans="2:4" ht="18.75">
      <c r="B664" s="216"/>
      <c r="C664" s="209"/>
      <c r="D664" s="209"/>
    </row>
    <row r="665" spans="2:4" ht="18.75">
      <c r="B665" s="216"/>
      <c r="C665" s="209"/>
      <c r="D665" s="209"/>
    </row>
    <row r="666" spans="2:4" ht="18.75">
      <c r="B666" s="216"/>
      <c r="C666" s="209"/>
      <c r="D666" s="209"/>
    </row>
    <row r="667" spans="2:4" ht="18.75">
      <c r="B667" s="216"/>
      <c r="C667" s="209"/>
      <c r="D667" s="209"/>
    </row>
    <row r="668" spans="2:4" ht="18.75">
      <c r="B668" s="216"/>
      <c r="C668" s="209"/>
      <c r="D668" s="209"/>
    </row>
    <row r="669" spans="2:4" ht="18.75">
      <c r="B669" s="216"/>
      <c r="C669" s="209"/>
      <c r="D669" s="209"/>
    </row>
    <row r="670" spans="2:4" ht="18.75">
      <c r="B670" s="216"/>
      <c r="C670" s="209"/>
      <c r="D670" s="209"/>
    </row>
    <row r="671" spans="2:4" ht="18.75">
      <c r="B671" s="216"/>
      <c r="C671" s="209"/>
      <c r="D671" s="209"/>
    </row>
    <row r="672" spans="2:4" ht="18.75">
      <c r="B672" s="216"/>
      <c r="C672" s="209"/>
      <c r="D672" s="209"/>
    </row>
    <row r="673" spans="2:4" ht="18.75">
      <c r="B673" s="216"/>
      <c r="C673" s="209"/>
      <c r="D673" s="209"/>
    </row>
    <row r="674" spans="2:4" ht="18.75">
      <c r="B674" s="216"/>
      <c r="C674" s="209"/>
      <c r="D674" s="209"/>
    </row>
    <row r="675" spans="2:4" ht="18.75">
      <c r="B675" s="216"/>
      <c r="C675" s="209"/>
      <c r="D675" s="209"/>
    </row>
    <row r="676" spans="2:4" ht="18.75">
      <c r="B676" s="216"/>
      <c r="C676" s="209"/>
      <c r="D676" s="209"/>
    </row>
    <row r="677" spans="2:4" ht="18.75">
      <c r="B677" s="216"/>
      <c r="C677" s="209"/>
      <c r="D677" s="209"/>
    </row>
    <row r="678" spans="2:4" ht="18.75">
      <c r="B678" s="216"/>
      <c r="C678" s="209"/>
      <c r="D678" s="209"/>
    </row>
    <row r="679" spans="2:4" ht="18.75">
      <c r="B679" s="216"/>
      <c r="C679" s="209"/>
      <c r="D679" s="209"/>
    </row>
    <row r="680" spans="2:4" ht="18.75">
      <c r="B680" s="216"/>
      <c r="C680" s="209"/>
      <c r="D680" s="209"/>
    </row>
    <row r="681" spans="2:4" ht="18.75">
      <c r="B681" s="216"/>
      <c r="C681" s="209"/>
      <c r="D681" s="209"/>
    </row>
    <row r="682" spans="2:4" ht="18.75">
      <c r="B682" s="216"/>
      <c r="C682" s="209"/>
      <c r="D682" s="209"/>
    </row>
    <row r="683" spans="2:4" ht="18.75">
      <c r="B683" s="216"/>
      <c r="C683" s="209"/>
      <c r="D683" s="209"/>
    </row>
    <row r="684" spans="2:4" ht="18.75">
      <c r="B684" s="216"/>
      <c r="C684" s="209"/>
      <c r="D684" s="209"/>
    </row>
    <row r="685" spans="2:4" ht="18.75">
      <c r="B685" s="216"/>
      <c r="C685" s="209"/>
      <c r="D685" s="209"/>
    </row>
    <row r="686" spans="2:4" ht="18.75">
      <c r="B686" s="216"/>
      <c r="C686" s="209"/>
      <c r="D686" s="209"/>
    </row>
    <row r="687" spans="2:4" ht="18.75">
      <c r="B687" s="216"/>
      <c r="C687" s="209"/>
      <c r="D687" s="209"/>
    </row>
    <row r="688" spans="2:4" ht="18.75">
      <c r="B688" s="216"/>
      <c r="C688" s="209"/>
      <c r="D688" s="209"/>
    </row>
    <row r="689" spans="2:4" ht="18.75">
      <c r="B689" s="216"/>
      <c r="C689" s="209"/>
      <c r="D689" s="209"/>
    </row>
    <row r="690" spans="2:4" ht="18.75">
      <c r="B690" s="216"/>
      <c r="C690" s="209"/>
      <c r="D690" s="209"/>
    </row>
    <row r="691" spans="2:4" ht="18.75">
      <c r="B691" s="216"/>
      <c r="C691" s="209"/>
      <c r="D691" s="209"/>
    </row>
    <row r="692" spans="2:4" ht="18.75">
      <c r="B692" s="216"/>
      <c r="C692" s="209"/>
      <c r="D692" s="209"/>
    </row>
    <row r="693" spans="2:4" ht="18.75">
      <c r="B693" s="216"/>
      <c r="C693" s="209"/>
      <c r="D693" s="209"/>
    </row>
    <row r="694" spans="2:4" ht="18.75">
      <c r="B694" s="216"/>
      <c r="C694" s="209"/>
      <c r="D694" s="209"/>
    </row>
    <row r="695" spans="2:4" ht="18.75">
      <c r="B695" s="216"/>
      <c r="C695" s="209"/>
      <c r="D695" s="209"/>
    </row>
    <row r="696" spans="2:4" ht="18.75">
      <c r="B696" s="216"/>
      <c r="C696" s="209"/>
      <c r="D696" s="209"/>
    </row>
    <row r="697" spans="2:4" ht="18.75">
      <c r="B697" s="216"/>
      <c r="C697" s="209"/>
      <c r="D697" s="209"/>
    </row>
    <row r="698" spans="2:4" ht="18.75">
      <c r="B698" s="216"/>
      <c r="C698" s="209"/>
      <c r="D698" s="209"/>
    </row>
    <row r="699" spans="2:4" ht="18.75">
      <c r="B699" s="216"/>
      <c r="C699" s="209"/>
      <c r="D699" s="209"/>
    </row>
    <row r="700" spans="2:4" ht="18.75">
      <c r="B700" s="216"/>
      <c r="C700" s="209"/>
      <c r="D700" s="209"/>
    </row>
    <row r="701" spans="2:4" ht="18.75">
      <c r="B701" s="216"/>
      <c r="C701" s="209"/>
      <c r="D701" s="209"/>
    </row>
    <row r="702" spans="2:4" ht="18.75">
      <c r="B702" s="216"/>
      <c r="C702" s="209"/>
      <c r="D702" s="209"/>
    </row>
    <row r="703" spans="2:4" ht="18.75">
      <c r="B703" s="216"/>
      <c r="C703" s="209"/>
      <c r="D703" s="209"/>
    </row>
    <row r="704" spans="2:4" ht="18.75">
      <c r="B704" s="216"/>
      <c r="C704" s="209"/>
      <c r="D704" s="209"/>
    </row>
    <row r="705" spans="2:4" ht="18.75">
      <c r="B705" s="216"/>
      <c r="C705" s="209"/>
      <c r="D705" s="209"/>
    </row>
    <row r="706" spans="2:4" ht="18.75">
      <c r="B706" s="216"/>
      <c r="C706" s="209"/>
      <c r="D706" s="209"/>
    </row>
    <row r="707" spans="2:4" ht="18.75">
      <c r="B707" s="216"/>
      <c r="C707" s="209"/>
      <c r="D707" s="209"/>
    </row>
    <row r="708" spans="2:4" ht="18.75">
      <c r="B708" s="216"/>
      <c r="C708" s="209"/>
      <c r="D708" s="209"/>
    </row>
    <row r="709" spans="2:4" ht="18.75">
      <c r="B709" s="216"/>
      <c r="C709" s="209"/>
      <c r="D709" s="209"/>
    </row>
    <row r="710" spans="2:4" ht="18.75">
      <c r="B710" s="216"/>
      <c r="C710" s="209"/>
      <c r="D710" s="209"/>
    </row>
    <row r="711" spans="2:4" ht="18.75">
      <c r="B711" s="216"/>
      <c r="C711" s="209"/>
      <c r="D711" s="209"/>
    </row>
    <row r="712" spans="2:4" ht="18.75">
      <c r="B712" s="216"/>
      <c r="C712" s="209"/>
      <c r="D712" s="209"/>
    </row>
    <row r="713" spans="2:4" ht="18.75">
      <c r="B713" s="216"/>
      <c r="C713" s="209"/>
      <c r="D713" s="209"/>
    </row>
    <row r="714" spans="2:4" ht="18.75">
      <c r="B714" s="216"/>
      <c r="C714" s="209"/>
      <c r="D714" s="209"/>
    </row>
    <row r="715" spans="2:4" ht="18.75">
      <c r="B715" s="216"/>
      <c r="C715" s="209"/>
      <c r="D715" s="209"/>
    </row>
    <row r="716" spans="2:4" ht="18.75">
      <c r="B716" s="216"/>
      <c r="C716" s="209"/>
      <c r="D716" s="209"/>
    </row>
    <row r="717" spans="2:4" ht="18.75">
      <c r="B717" s="216"/>
      <c r="C717" s="209"/>
      <c r="D717" s="209"/>
    </row>
    <row r="718" spans="2:4" ht="18.75">
      <c r="B718" s="216"/>
      <c r="C718" s="209"/>
      <c r="D718" s="209"/>
    </row>
    <row r="719" spans="2:4" ht="18.75">
      <c r="B719" s="216"/>
      <c r="C719" s="209"/>
      <c r="D719" s="209"/>
    </row>
    <row r="720" spans="2:4" ht="18.75">
      <c r="B720" s="216"/>
      <c r="C720" s="209"/>
      <c r="D720" s="209"/>
    </row>
    <row r="721" spans="2:4" ht="18.75">
      <c r="B721" s="216"/>
      <c r="C721" s="209"/>
      <c r="D721" s="209"/>
    </row>
    <row r="722" spans="2:4" ht="18.75">
      <c r="B722" s="216"/>
      <c r="C722" s="209"/>
      <c r="D722" s="209"/>
    </row>
    <row r="723" spans="2:4" ht="18.75">
      <c r="B723" s="216"/>
      <c r="C723" s="209"/>
      <c r="D723" s="209"/>
    </row>
    <row r="724" spans="2:4" ht="18.75">
      <c r="B724" s="216"/>
      <c r="C724" s="209"/>
      <c r="D724" s="209"/>
    </row>
    <row r="725" spans="2:4" ht="18.75">
      <c r="B725" s="216"/>
      <c r="C725" s="209"/>
      <c r="D725" s="209"/>
    </row>
    <row r="726" spans="2:4" ht="18.75">
      <c r="B726" s="216"/>
      <c r="C726" s="209"/>
      <c r="D726" s="209"/>
    </row>
    <row r="727" spans="2:4" ht="18.75">
      <c r="B727" s="216"/>
      <c r="C727" s="209"/>
      <c r="D727" s="209"/>
    </row>
    <row r="728" spans="2:4" ht="18.75">
      <c r="B728" s="216"/>
      <c r="C728" s="209"/>
      <c r="D728" s="209"/>
    </row>
    <row r="729" spans="2:4" ht="18.75">
      <c r="B729" s="216"/>
      <c r="C729" s="209"/>
      <c r="D729" s="209"/>
    </row>
    <row r="730" spans="2:4" ht="18.75">
      <c r="B730" s="216"/>
      <c r="C730" s="209"/>
      <c r="D730" s="209"/>
    </row>
    <row r="731" spans="2:4" ht="18.75">
      <c r="B731" s="216"/>
      <c r="C731" s="209"/>
      <c r="D731" s="209"/>
    </row>
    <row r="732" spans="2:4" ht="18.75">
      <c r="B732" s="216"/>
      <c r="C732" s="209"/>
      <c r="D732" s="209"/>
    </row>
    <row r="733" spans="2:4" ht="18.75">
      <c r="B733" s="216"/>
      <c r="C733" s="209"/>
      <c r="D733" s="209"/>
    </row>
    <row r="734" spans="2:4" ht="18.75">
      <c r="B734" s="216"/>
      <c r="C734" s="209"/>
      <c r="D734" s="209"/>
    </row>
    <row r="735" spans="2:4" ht="18.75">
      <c r="B735" s="216"/>
      <c r="C735" s="209"/>
      <c r="D735" s="209"/>
    </row>
    <row r="736" spans="2:4" ht="18.75">
      <c r="B736" s="216"/>
      <c r="C736" s="209"/>
      <c r="D736" s="209"/>
    </row>
    <row r="737" spans="2:4" ht="18.75">
      <c r="B737" s="216"/>
      <c r="C737" s="209"/>
      <c r="D737" s="209"/>
    </row>
    <row r="738" spans="2:4" ht="18.75">
      <c r="B738" s="216"/>
      <c r="C738" s="209"/>
      <c r="D738" s="209"/>
    </row>
    <row r="739" spans="2:4" ht="18.75">
      <c r="B739" s="216"/>
      <c r="C739" s="209"/>
      <c r="D739" s="209"/>
    </row>
    <row r="740" spans="2:4" ht="18.75">
      <c r="B740" s="216"/>
      <c r="C740" s="209"/>
      <c r="D740" s="209"/>
    </row>
    <row r="741" spans="2:4" ht="18.75">
      <c r="B741" s="216"/>
      <c r="C741" s="209"/>
      <c r="D741" s="209"/>
    </row>
    <row r="742" spans="2:4" ht="18.75">
      <c r="B742" s="216"/>
      <c r="C742" s="209"/>
      <c r="D742" s="209"/>
    </row>
    <row r="743" spans="2:4" ht="18.75">
      <c r="B743" s="216"/>
      <c r="C743" s="209"/>
      <c r="D743" s="209"/>
    </row>
    <row r="744" spans="2:4" ht="18.75">
      <c r="B744" s="216"/>
      <c r="C744" s="209"/>
      <c r="D744" s="209"/>
    </row>
    <row r="745" spans="2:4" ht="18.75">
      <c r="B745" s="216"/>
      <c r="C745" s="209"/>
      <c r="D745" s="209"/>
    </row>
    <row r="746" spans="2:4" ht="18.75">
      <c r="B746" s="216"/>
      <c r="C746" s="209"/>
      <c r="D746" s="209"/>
    </row>
    <row r="747" spans="2:4" ht="18.75">
      <c r="B747" s="216"/>
      <c r="C747" s="209"/>
      <c r="D747" s="209"/>
    </row>
    <row r="748" spans="2:4" ht="18.75">
      <c r="B748" s="216"/>
      <c r="C748" s="209"/>
      <c r="D748" s="209"/>
    </row>
    <row r="749" spans="2:4" ht="18.75">
      <c r="B749" s="216"/>
      <c r="C749" s="209"/>
      <c r="D749" s="209"/>
    </row>
    <row r="750" spans="2:4" ht="18.75">
      <c r="B750" s="216"/>
      <c r="C750" s="209"/>
      <c r="D750" s="209"/>
    </row>
    <row r="751" spans="2:4" ht="18.75">
      <c r="B751" s="216"/>
      <c r="C751" s="209"/>
      <c r="D751" s="209"/>
    </row>
    <row r="752" spans="2:4" ht="18.75">
      <c r="B752" s="216"/>
      <c r="C752" s="209"/>
      <c r="D752" s="209"/>
    </row>
    <row r="753" spans="2:4" ht="18.75">
      <c r="B753" s="216"/>
      <c r="C753" s="209"/>
      <c r="D753" s="209"/>
    </row>
    <row r="754" spans="2:4" ht="18.75">
      <c r="B754" s="216"/>
      <c r="C754" s="209"/>
      <c r="D754" s="209"/>
    </row>
    <row r="755" spans="2:4" ht="18.75">
      <c r="B755" s="216"/>
      <c r="C755" s="209"/>
      <c r="D755" s="209"/>
    </row>
    <row r="756" spans="2:4" ht="18.75">
      <c r="B756" s="216"/>
      <c r="C756" s="209"/>
      <c r="D756" s="209"/>
    </row>
    <row r="757" spans="2:4" ht="18.75">
      <c r="B757" s="216"/>
      <c r="C757" s="209"/>
      <c r="D757" s="209"/>
    </row>
    <row r="758" spans="2:4" ht="18.75">
      <c r="B758" s="216"/>
      <c r="C758" s="209"/>
      <c r="D758" s="209"/>
    </row>
    <row r="759" spans="2:4" ht="18.75">
      <c r="B759" s="216"/>
      <c r="C759" s="209"/>
      <c r="D759" s="209"/>
    </row>
    <row r="760" spans="2:4" ht="18.75">
      <c r="B760" s="216"/>
      <c r="C760" s="209"/>
      <c r="D760" s="209"/>
    </row>
    <row r="761" spans="2:4" ht="18.75">
      <c r="B761" s="216"/>
      <c r="C761" s="209"/>
      <c r="D761" s="209"/>
    </row>
    <row r="762" spans="2:4" ht="18.75">
      <c r="B762" s="216"/>
      <c r="C762" s="209"/>
      <c r="D762" s="209"/>
    </row>
    <row r="763" spans="2:4" ht="18.75">
      <c r="B763" s="216"/>
      <c r="C763" s="209"/>
      <c r="D763" s="209"/>
    </row>
    <row r="764" spans="2:4" ht="18.75">
      <c r="B764" s="216"/>
      <c r="C764" s="209"/>
      <c r="D764" s="209"/>
    </row>
    <row r="765" spans="2:4" ht="18.75">
      <c r="B765" s="216"/>
      <c r="C765" s="209"/>
      <c r="D765" s="209"/>
    </row>
    <row r="766" spans="2:4" ht="18.75">
      <c r="B766" s="216"/>
      <c r="C766" s="209"/>
      <c r="D766" s="209"/>
    </row>
    <row r="767" spans="2:4" ht="18.75">
      <c r="B767" s="216"/>
      <c r="C767" s="209"/>
      <c r="D767" s="209"/>
    </row>
    <row r="768" spans="2:4" ht="18.75">
      <c r="B768" s="216"/>
      <c r="C768" s="209"/>
      <c r="D768" s="209"/>
    </row>
    <row r="769" spans="2:4" ht="18.75">
      <c r="B769" s="216"/>
      <c r="C769" s="209"/>
      <c r="D769" s="209"/>
    </row>
    <row r="770" spans="2:4" ht="18.75">
      <c r="B770" s="216"/>
      <c r="C770" s="209"/>
      <c r="D770" s="209"/>
    </row>
    <row r="771" spans="2:4" ht="18.75">
      <c r="B771" s="216"/>
      <c r="C771" s="209"/>
      <c r="D771" s="209"/>
    </row>
    <row r="772" spans="2:4" ht="18.75">
      <c r="B772" s="216"/>
      <c r="C772" s="209"/>
      <c r="D772" s="209"/>
    </row>
    <row r="773" spans="2:4" ht="18.75">
      <c r="B773" s="216"/>
      <c r="C773" s="209"/>
      <c r="D773" s="209"/>
    </row>
    <row r="774" spans="2:4" ht="18.75">
      <c r="B774" s="216"/>
      <c r="C774" s="209"/>
      <c r="D774" s="209"/>
    </row>
    <row r="775" spans="2:4" ht="18.75">
      <c r="B775" s="216"/>
      <c r="C775" s="209"/>
      <c r="D775" s="209"/>
    </row>
    <row r="776" spans="2:4" ht="18.75">
      <c r="B776" s="216"/>
      <c r="C776" s="209"/>
      <c r="D776" s="209"/>
    </row>
    <row r="777" spans="2:4" ht="18.75">
      <c r="B777" s="216"/>
      <c r="C777" s="209"/>
      <c r="D777" s="209"/>
    </row>
    <row r="778" spans="2:4" ht="18.75">
      <c r="B778" s="216"/>
      <c r="C778" s="209"/>
      <c r="D778" s="209"/>
    </row>
    <row r="779" spans="2:4" ht="18.75">
      <c r="B779" s="216"/>
      <c r="C779" s="209"/>
      <c r="D779" s="209"/>
    </row>
    <row r="780" spans="2:4" ht="18.75">
      <c r="B780" s="216"/>
      <c r="C780" s="209"/>
      <c r="D780" s="209"/>
    </row>
    <row r="781" spans="2:4" ht="18.75">
      <c r="B781" s="216"/>
      <c r="C781" s="209"/>
      <c r="D781" s="209"/>
    </row>
    <row r="782" spans="2:4" ht="18.75">
      <c r="B782" s="216"/>
      <c r="C782" s="209"/>
      <c r="D782" s="209"/>
    </row>
    <row r="783" spans="2:4" ht="18.75">
      <c r="B783" s="216"/>
      <c r="C783" s="209"/>
      <c r="D783" s="209"/>
    </row>
    <row r="784" spans="2:4" ht="18.75">
      <c r="B784" s="216"/>
      <c r="C784" s="209"/>
      <c r="D784" s="209"/>
    </row>
    <row r="785" spans="2:4" ht="18.75">
      <c r="B785" s="216"/>
      <c r="C785" s="209"/>
      <c r="D785" s="209"/>
    </row>
    <row r="786" spans="2:4" ht="18.75">
      <c r="B786" s="216"/>
      <c r="C786" s="209"/>
      <c r="D786" s="209"/>
    </row>
    <row r="787" spans="2:4" ht="18.75">
      <c r="B787" s="216"/>
      <c r="C787" s="209"/>
      <c r="D787" s="209"/>
    </row>
    <row r="788" spans="2:4" ht="18.75">
      <c r="B788" s="216"/>
      <c r="C788" s="209"/>
      <c r="D788" s="209"/>
    </row>
    <row r="789" spans="2:4" ht="18.75">
      <c r="B789" s="216"/>
      <c r="C789" s="209"/>
      <c r="D789" s="209"/>
    </row>
    <row r="790" spans="2:4" ht="18.75">
      <c r="B790" s="216"/>
      <c r="C790" s="209"/>
      <c r="D790" s="209"/>
    </row>
    <row r="791" spans="2:4" ht="18.75">
      <c r="B791" s="216"/>
      <c r="C791" s="209"/>
      <c r="D791" s="209"/>
    </row>
    <row r="792" spans="2:4" ht="18.75">
      <c r="B792" s="216"/>
      <c r="C792" s="209"/>
      <c r="D792" s="209"/>
    </row>
    <row r="793" spans="2:4" ht="18.75">
      <c r="B793" s="216"/>
      <c r="C793" s="209"/>
      <c r="D793" s="209"/>
    </row>
    <row r="794" spans="2:4" ht="18.75">
      <c r="B794" s="216"/>
      <c r="C794" s="209"/>
      <c r="D794" s="209"/>
    </row>
    <row r="795" spans="2:4" ht="18.75">
      <c r="B795" s="216"/>
      <c r="C795" s="209"/>
      <c r="D795" s="209"/>
    </row>
    <row r="796" spans="2:4" ht="18.75">
      <c r="B796" s="216"/>
      <c r="C796" s="209"/>
      <c r="D796" s="209"/>
    </row>
    <row r="797" spans="2:4" ht="18.75">
      <c r="B797" s="216"/>
      <c r="C797" s="209"/>
      <c r="D797" s="209"/>
    </row>
    <row r="798" spans="2:4" ht="18.75">
      <c r="B798" s="216"/>
      <c r="C798" s="209"/>
      <c r="D798" s="209"/>
    </row>
    <row r="799" spans="2:4" ht="18.75">
      <c r="B799" s="216"/>
      <c r="C799" s="209"/>
      <c r="D799" s="209"/>
    </row>
    <row r="800" spans="2:4" ht="18.75">
      <c r="B800" s="216"/>
      <c r="C800" s="209"/>
      <c r="D800" s="209"/>
    </row>
    <row r="801" spans="2:4" ht="18.75">
      <c r="B801" s="216"/>
      <c r="C801" s="209"/>
      <c r="D801" s="209"/>
    </row>
    <row r="802" spans="2:4" ht="18.75">
      <c r="B802" s="216"/>
      <c r="C802" s="209"/>
      <c r="D802" s="209"/>
    </row>
    <row r="803" spans="2:4" ht="18.75">
      <c r="B803" s="216"/>
      <c r="C803" s="209"/>
      <c r="D803" s="209"/>
    </row>
    <row r="804" spans="2:4" ht="18.75">
      <c r="B804" s="216"/>
      <c r="C804" s="209"/>
      <c r="D804" s="209"/>
    </row>
    <row r="805" spans="2:4" ht="18.75">
      <c r="B805" s="216"/>
      <c r="C805" s="209"/>
      <c r="D805" s="209"/>
    </row>
    <row r="806" spans="2:4" ht="18.75">
      <c r="B806" s="216"/>
      <c r="C806" s="209"/>
      <c r="D806" s="209"/>
    </row>
    <row r="807" spans="2:4" ht="18.75">
      <c r="B807" s="216"/>
      <c r="C807" s="209"/>
      <c r="D807" s="209"/>
    </row>
    <row r="808" spans="2:4" ht="18.75">
      <c r="B808" s="216"/>
      <c r="C808" s="209"/>
      <c r="D808" s="209"/>
    </row>
    <row r="809" spans="2:4" ht="18.75">
      <c r="B809" s="216"/>
      <c r="C809" s="209"/>
      <c r="D809" s="209"/>
    </row>
    <row r="810" spans="2:4" ht="18.75">
      <c r="B810" s="216"/>
      <c r="C810" s="209"/>
      <c r="D810" s="209"/>
    </row>
    <row r="811" spans="2:4" ht="18.75">
      <c r="B811" s="216"/>
      <c r="C811" s="209"/>
      <c r="D811" s="209"/>
    </row>
    <row r="812" spans="2:4" ht="18.75">
      <c r="B812" s="216"/>
      <c r="C812" s="209"/>
      <c r="D812" s="209"/>
    </row>
    <row r="813" spans="2:4" ht="18.75">
      <c r="B813" s="216"/>
      <c r="C813" s="209"/>
      <c r="D813" s="209"/>
    </row>
    <row r="814" spans="2:4" ht="18.75">
      <c r="B814" s="216"/>
      <c r="C814" s="209"/>
      <c r="D814" s="209"/>
    </row>
    <row r="815" spans="2:4" ht="18.75">
      <c r="B815" s="216"/>
      <c r="C815" s="209"/>
      <c r="D815" s="209"/>
    </row>
    <row r="816" spans="2:4" ht="18.75">
      <c r="B816" s="216"/>
      <c r="C816" s="209"/>
      <c r="D816" s="209"/>
    </row>
    <row r="817" spans="2:4" ht="18.75">
      <c r="B817" s="216"/>
      <c r="C817" s="209"/>
      <c r="D817" s="209"/>
    </row>
    <row r="818" spans="2:4" ht="18.75">
      <c r="B818" s="216"/>
      <c r="C818" s="209"/>
      <c r="D818" s="209"/>
    </row>
    <row r="819" spans="2:4" ht="18.75">
      <c r="B819" s="216"/>
      <c r="C819" s="209"/>
      <c r="D819" s="209"/>
    </row>
    <row r="820" spans="2:4" ht="18.75">
      <c r="B820" s="216"/>
      <c r="C820" s="209"/>
      <c r="D820" s="209"/>
    </row>
    <row r="821" spans="2:4" ht="18.75">
      <c r="B821" s="216"/>
      <c r="C821" s="209"/>
      <c r="D821" s="209"/>
    </row>
    <row r="822" spans="2:4" ht="18.75">
      <c r="B822" s="216"/>
      <c r="C822" s="209"/>
      <c r="D822" s="209"/>
    </row>
    <row r="823" spans="2:4" ht="18.75">
      <c r="B823" s="216"/>
      <c r="C823" s="209"/>
      <c r="D823" s="209"/>
    </row>
    <row r="824" spans="2:4" ht="18.75">
      <c r="B824" s="216"/>
      <c r="C824" s="209"/>
      <c r="D824" s="209"/>
    </row>
    <row r="825" spans="2:4" ht="18.75">
      <c r="B825" s="216"/>
      <c r="C825" s="209"/>
      <c r="D825" s="209"/>
    </row>
    <row r="826" spans="2:4" ht="18.75">
      <c r="B826" s="216"/>
      <c r="C826" s="209"/>
      <c r="D826" s="209"/>
    </row>
    <row r="827" spans="2:4" ht="18.75">
      <c r="B827" s="216"/>
      <c r="C827" s="209"/>
      <c r="D827" s="209"/>
    </row>
    <row r="828" spans="2:4" ht="18.75">
      <c r="B828" s="216"/>
      <c r="C828" s="209"/>
      <c r="D828" s="209"/>
    </row>
    <row r="829" spans="2:4" ht="18.75">
      <c r="B829" s="216"/>
      <c r="C829" s="209"/>
      <c r="D829" s="209"/>
    </row>
    <row r="830" spans="2:4" ht="18.75">
      <c r="B830" s="216"/>
      <c r="C830" s="209"/>
      <c r="D830" s="209"/>
    </row>
    <row r="831" spans="2:4" ht="18.75">
      <c r="B831" s="216"/>
      <c r="C831" s="209"/>
      <c r="D831" s="209"/>
    </row>
    <row r="832" spans="2:4" ht="18.75">
      <c r="B832" s="216"/>
      <c r="C832" s="209"/>
      <c r="D832" s="209"/>
    </row>
    <row r="833" spans="2:4" ht="18.75">
      <c r="B833" s="216"/>
      <c r="C833" s="209"/>
      <c r="D833" s="209"/>
    </row>
    <row r="834" spans="2:4" ht="18.75">
      <c r="B834" s="216"/>
      <c r="C834" s="209"/>
      <c r="D834" s="209"/>
    </row>
    <row r="835" spans="2:4" ht="18.75">
      <c r="B835" s="216"/>
      <c r="C835" s="209"/>
      <c r="D835" s="209"/>
    </row>
    <row r="836" spans="2:4" ht="18.75">
      <c r="B836" s="216"/>
      <c r="C836" s="209"/>
      <c r="D836" s="209"/>
    </row>
    <row r="837" spans="2:4" ht="18.75">
      <c r="B837" s="216"/>
      <c r="C837" s="209"/>
      <c r="D837" s="209"/>
    </row>
    <row r="838" spans="2:4" ht="18.75">
      <c r="B838" s="216"/>
      <c r="C838" s="209"/>
      <c r="D838" s="209"/>
    </row>
    <row r="839" spans="2:4" ht="18.75">
      <c r="B839" s="216"/>
      <c r="C839" s="209"/>
      <c r="D839" s="209"/>
    </row>
    <row r="840" spans="2:4" ht="18.75">
      <c r="B840" s="216"/>
      <c r="C840" s="209"/>
      <c r="D840" s="209"/>
    </row>
    <row r="841" spans="2:4" ht="18.75">
      <c r="B841" s="216"/>
      <c r="C841" s="209"/>
      <c r="D841" s="209"/>
    </row>
    <row r="842" spans="2:4" ht="18.75">
      <c r="B842" s="216"/>
      <c r="C842" s="209"/>
      <c r="D842" s="209"/>
    </row>
    <row r="843" spans="2:4" ht="18.75">
      <c r="B843" s="216"/>
      <c r="C843" s="209"/>
      <c r="D843" s="209"/>
    </row>
    <row r="844" spans="2:4" ht="18.75">
      <c r="B844" s="216"/>
      <c r="C844" s="209"/>
      <c r="D844" s="209"/>
    </row>
    <row r="845" spans="2:4" ht="18.75">
      <c r="B845" s="216"/>
      <c r="C845" s="209"/>
      <c r="D845" s="209"/>
    </row>
    <row r="846" spans="2:4" ht="18.75">
      <c r="B846" s="216"/>
      <c r="C846" s="209"/>
      <c r="D846" s="209"/>
    </row>
    <row r="847" spans="2:4" ht="18.75">
      <c r="B847" s="216"/>
      <c r="C847" s="209"/>
      <c r="D847" s="209"/>
    </row>
    <row r="848" spans="2:4" ht="18.75">
      <c r="B848" s="216"/>
      <c r="C848" s="209"/>
      <c r="D848" s="209"/>
    </row>
    <row r="849" spans="2:4" ht="18.75">
      <c r="B849" s="216"/>
      <c r="C849" s="209"/>
      <c r="D849" s="209"/>
    </row>
    <row r="850" spans="2:4" ht="18.75">
      <c r="B850" s="216"/>
      <c r="C850" s="209"/>
      <c r="D850" s="209"/>
    </row>
    <row r="851" spans="2:4" ht="18.75">
      <c r="B851" s="216"/>
      <c r="C851" s="209"/>
      <c r="D851" s="209"/>
    </row>
    <row r="852" spans="2:4" ht="18.75">
      <c r="B852" s="216"/>
      <c r="C852" s="209"/>
      <c r="D852" s="209"/>
    </row>
    <row r="853" spans="2:4" ht="18.75">
      <c r="B853" s="216"/>
      <c r="C853" s="209"/>
      <c r="D853" s="209"/>
    </row>
    <row r="854" spans="2:4" ht="18.75">
      <c r="B854" s="216"/>
      <c r="C854" s="209"/>
      <c r="D854" s="209"/>
    </row>
    <row r="855" spans="2:4" ht="18.75">
      <c r="B855" s="216"/>
      <c r="C855" s="209"/>
      <c r="D855" s="209"/>
    </row>
    <row r="856" spans="2:4" ht="18.75">
      <c r="B856" s="216"/>
      <c r="C856" s="209"/>
      <c r="D856" s="209"/>
    </row>
    <row r="857" spans="2:4" ht="18.75">
      <c r="B857" s="216"/>
      <c r="C857" s="209"/>
      <c r="D857" s="209"/>
    </row>
    <row r="858" spans="2:4" ht="18.75">
      <c r="B858" s="216"/>
      <c r="C858" s="209"/>
      <c r="D858" s="209"/>
    </row>
    <row r="859" spans="2:4" ht="18.75">
      <c r="B859" s="216"/>
      <c r="C859" s="209"/>
      <c r="D859" s="209"/>
    </row>
    <row r="860" spans="2:4" ht="18.75">
      <c r="B860" s="216"/>
      <c r="C860" s="209"/>
      <c r="D860" s="209"/>
    </row>
    <row r="861" spans="2:4" ht="18.75">
      <c r="B861" s="216"/>
      <c r="C861" s="209"/>
      <c r="D861" s="209"/>
    </row>
    <row r="862" spans="2:4" ht="18.75">
      <c r="B862" s="216"/>
      <c r="C862" s="209"/>
      <c r="D862" s="209"/>
    </row>
    <row r="863" spans="2:4" ht="18.75">
      <c r="B863" s="216"/>
      <c r="C863" s="209"/>
      <c r="D863" s="209"/>
    </row>
    <row r="864" spans="2:4" ht="18.75">
      <c r="B864" s="216"/>
      <c r="C864" s="209"/>
      <c r="D864" s="209"/>
    </row>
    <row r="865" spans="2:4" ht="18.75">
      <c r="B865" s="216"/>
      <c r="C865" s="209"/>
      <c r="D865" s="209"/>
    </row>
    <row r="866" spans="2:4" ht="18.75">
      <c r="B866" s="216"/>
      <c r="C866" s="209"/>
      <c r="D866" s="209"/>
    </row>
    <row r="867" spans="2:4" ht="18.75">
      <c r="B867" s="216"/>
      <c r="C867" s="209"/>
      <c r="D867" s="209"/>
    </row>
    <row r="868" spans="2:4" ht="18.75">
      <c r="B868" s="216"/>
      <c r="C868" s="209"/>
      <c r="D868" s="209"/>
    </row>
    <row r="869" spans="2:4" ht="18.75">
      <c r="B869" s="216"/>
      <c r="C869" s="209"/>
      <c r="D869" s="209"/>
    </row>
    <row r="870" spans="2:4" ht="18.75">
      <c r="B870" s="216"/>
      <c r="C870" s="209"/>
      <c r="D870" s="209"/>
    </row>
    <row r="871" spans="2:4" ht="18.75">
      <c r="B871" s="216"/>
      <c r="C871" s="209"/>
      <c r="D871" s="209"/>
    </row>
    <row r="872" spans="2:4" ht="18.75">
      <c r="B872" s="216"/>
      <c r="C872" s="209"/>
      <c r="D872" s="209"/>
    </row>
    <row r="873" spans="2:4" ht="18.75">
      <c r="B873" s="216"/>
      <c r="C873" s="209"/>
      <c r="D873" s="209"/>
    </row>
    <row r="874" spans="2:4" ht="18.75">
      <c r="B874" s="216"/>
      <c r="C874" s="209"/>
      <c r="D874" s="209"/>
    </row>
    <row r="875" spans="2:4" ht="18.75">
      <c r="B875" s="216"/>
      <c r="C875" s="209"/>
      <c r="D875" s="209"/>
    </row>
    <row r="876" spans="2:4" ht="18.75">
      <c r="B876" s="216"/>
      <c r="C876" s="209"/>
      <c r="D876" s="209"/>
    </row>
    <row r="877" spans="2:4" ht="18.75">
      <c r="B877" s="216"/>
      <c r="C877" s="209"/>
      <c r="D877" s="209"/>
    </row>
    <row r="878" spans="2:4" ht="18.75">
      <c r="B878" s="216"/>
      <c r="C878" s="209"/>
      <c r="D878" s="209"/>
    </row>
    <row r="879" spans="2:4" ht="18.75">
      <c r="B879" s="216"/>
      <c r="C879" s="209"/>
      <c r="D879" s="209"/>
    </row>
    <row r="880" spans="2:4" ht="18.75">
      <c r="B880" s="216"/>
      <c r="C880" s="209"/>
      <c r="D880" s="209"/>
    </row>
    <row r="881" spans="2:4" ht="18.75">
      <c r="B881" s="216"/>
      <c r="C881" s="209"/>
      <c r="D881" s="209"/>
    </row>
    <row r="882" spans="2:4" ht="18.75">
      <c r="B882" s="216"/>
      <c r="C882" s="209"/>
      <c r="D882" s="209"/>
    </row>
    <row r="883" spans="2:4" ht="18.75">
      <c r="B883" s="216"/>
      <c r="C883" s="209"/>
      <c r="D883" s="209"/>
    </row>
    <row r="884" spans="2:4" ht="18.75">
      <c r="B884" s="216"/>
      <c r="C884" s="209"/>
      <c r="D884" s="209"/>
    </row>
    <row r="885" spans="2:4" ht="18.75">
      <c r="B885" s="216"/>
      <c r="C885" s="209"/>
      <c r="D885" s="209"/>
    </row>
    <row r="886" spans="2:4" ht="18.75">
      <c r="B886" s="216"/>
      <c r="C886" s="209"/>
      <c r="D886" s="209"/>
    </row>
    <row r="887" spans="2:4" ht="18.75">
      <c r="B887" s="216"/>
      <c r="C887" s="209"/>
      <c r="D887" s="209"/>
    </row>
    <row r="888" spans="2:4" ht="18.75">
      <c r="B888" s="216"/>
      <c r="C888" s="209"/>
      <c r="D888" s="209"/>
    </row>
    <row r="889" spans="2:4" ht="18.75">
      <c r="B889" s="216"/>
      <c r="C889" s="209"/>
      <c r="D889" s="209"/>
    </row>
    <row r="890" spans="2:4" ht="18.75">
      <c r="B890" s="216"/>
      <c r="C890" s="209"/>
      <c r="D890" s="209"/>
    </row>
    <row r="891" spans="2:4" ht="18.75">
      <c r="B891" s="216"/>
      <c r="C891" s="209"/>
      <c r="D891" s="209"/>
    </row>
    <row r="892" spans="2:4" ht="18.75">
      <c r="B892" s="216"/>
      <c r="C892" s="209"/>
      <c r="D892" s="209"/>
    </row>
    <row r="893" spans="2:4" ht="18.75">
      <c r="B893" s="216"/>
      <c r="C893" s="209"/>
      <c r="D893" s="209"/>
    </row>
    <row r="894" spans="2:4" ht="18.75">
      <c r="B894" s="216"/>
      <c r="C894" s="209"/>
      <c r="D894" s="209"/>
    </row>
    <row r="895" spans="2:4" ht="18.75">
      <c r="B895" s="216"/>
      <c r="C895" s="209"/>
      <c r="D895" s="209"/>
    </row>
    <row r="896" spans="2:4" ht="18.75">
      <c r="B896" s="216"/>
      <c r="C896" s="209"/>
      <c r="D896" s="209"/>
    </row>
    <row r="897" spans="2:4" ht="18.75">
      <c r="B897" s="216"/>
      <c r="C897" s="209"/>
      <c r="D897" s="209"/>
    </row>
    <row r="898" spans="2:4" ht="18.75">
      <c r="B898" s="216"/>
      <c r="C898" s="209"/>
      <c r="D898" s="209"/>
    </row>
    <row r="899" spans="2:4" ht="18.75">
      <c r="B899" s="216"/>
      <c r="C899" s="209"/>
      <c r="D899" s="209"/>
    </row>
    <row r="900" spans="2:4" ht="18.75">
      <c r="B900" s="216"/>
      <c r="C900" s="209"/>
      <c r="D900" s="209"/>
    </row>
    <row r="901" spans="2:4" ht="18.75">
      <c r="B901" s="216"/>
      <c r="C901" s="209"/>
      <c r="D901" s="209"/>
    </row>
    <row r="902" spans="2:4" ht="18.75">
      <c r="B902" s="216"/>
      <c r="C902" s="209"/>
      <c r="D902" s="209"/>
    </row>
    <row r="903" spans="2:4" ht="18.75">
      <c r="B903" s="216"/>
      <c r="C903" s="209"/>
      <c r="D903" s="209"/>
    </row>
    <row r="904" spans="2:4" ht="18.75">
      <c r="B904" s="216"/>
      <c r="C904" s="209"/>
      <c r="D904" s="209"/>
    </row>
    <row r="905" spans="2:4" ht="18.75">
      <c r="B905" s="216"/>
      <c r="C905" s="209"/>
      <c r="D905" s="209"/>
    </row>
    <row r="906" spans="2:4" ht="18.75">
      <c r="B906" s="216"/>
      <c r="C906" s="209"/>
      <c r="D906" s="209"/>
    </row>
    <row r="907" spans="2:4" ht="18.75">
      <c r="B907" s="216"/>
      <c r="C907" s="209"/>
      <c r="D907" s="209"/>
    </row>
    <row r="908" spans="2:4" ht="18.75">
      <c r="B908" s="216"/>
      <c r="C908" s="209"/>
      <c r="D908" s="209"/>
    </row>
    <row r="909" spans="2:4" ht="18.75">
      <c r="B909" s="216"/>
      <c r="C909" s="209"/>
      <c r="D909" s="209"/>
    </row>
    <row r="910" spans="2:4" ht="18.75">
      <c r="B910" s="216"/>
      <c r="C910" s="209"/>
      <c r="D910" s="209"/>
    </row>
    <row r="911" spans="2:4" ht="18.75">
      <c r="B911" s="216"/>
      <c r="C911" s="209"/>
      <c r="D911" s="209"/>
    </row>
    <row r="912" spans="2:4" ht="18.75">
      <c r="B912" s="216"/>
      <c r="C912" s="209"/>
      <c r="D912" s="209"/>
    </row>
    <row r="913" spans="2:4" ht="18.75">
      <c r="B913" s="216"/>
      <c r="C913" s="209"/>
      <c r="D913" s="209"/>
    </row>
    <row r="914" spans="2:4" ht="18.75">
      <c r="B914" s="216"/>
      <c r="C914" s="209"/>
      <c r="D914" s="209"/>
    </row>
    <row r="915" spans="2:4" ht="18.75">
      <c r="B915" s="216"/>
      <c r="C915" s="209"/>
      <c r="D915" s="209"/>
    </row>
    <row r="916" spans="2:4" ht="18.75">
      <c r="B916" s="216"/>
      <c r="C916" s="209"/>
      <c r="D916" s="209"/>
    </row>
    <row r="917" spans="2:4" ht="18.75">
      <c r="B917" s="216"/>
      <c r="C917" s="209"/>
      <c r="D917" s="209"/>
    </row>
    <row r="918" spans="2:4" ht="18.75">
      <c r="B918" s="216"/>
      <c r="C918" s="209"/>
      <c r="D918" s="209"/>
    </row>
    <row r="919" spans="2:4" ht="18.75">
      <c r="B919" s="216"/>
      <c r="C919" s="209"/>
      <c r="D919" s="209"/>
    </row>
    <row r="920" spans="2:4" ht="18.75">
      <c r="B920" s="216"/>
      <c r="C920" s="209"/>
      <c r="D920" s="209"/>
    </row>
    <row r="921" spans="2:4" ht="18.75">
      <c r="B921" s="216"/>
      <c r="C921" s="209"/>
      <c r="D921" s="209"/>
    </row>
    <row r="922" spans="2:4" ht="18.75">
      <c r="B922" s="216"/>
      <c r="C922" s="209"/>
      <c r="D922" s="209"/>
    </row>
    <row r="923" spans="2:4" ht="18.75">
      <c r="B923" s="216"/>
      <c r="C923" s="209"/>
      <c r="D923" s="209"/>
    </row>
    <row r="924" spans="2:4" ht="18.75">
      <c r="B924" s="216"/>
      <c r="C924" s="209"/>
      <c r="D924" s="209"/>
    </row>
    <row r="925" spans="2:4" ht="18.75">
      <c r="B925" s="216"/>
      <c r="C925" s="209"/>
      <c r="D925" s="209"/>
    </row>
    <row r="926" spans="2:4" ht="18.75">
      <c r="B926" s="216"/>
      <c r="C926" s="209"/>
      <c r="D926" s="209"/>
    </row>
    <row r="927" spans="2:4" ht="18.75">
      <c r="B927" s="216"/>
      <c r="C927" s="209"/>
      <c r="D927" s="209"/>
    </row>
    <row r="928" spans="2:4" ht="18.75">
      <c r="B928" s="216"/>
      <c r="C928" s="209"/>
      <c r="D928" s="209"/>
    </row>
    <row r="929" spans="2:4" ht="18.75">
      <c r="B929" s="216"/>
      <c r="C929" s="209"/>
      <c r="D929" s="209"/>
    </row>
    <row r="930" spans="2:4" ht="18.75">
      <c r="B930" s="216"/>
      <c r="C930" s="209"/>
      <c r="D930" s="209"/>
    </row>
    <row r="931" spans="2:4" ht="18.75">
      <c r="B931" s="216"/>
      <c r="C931" s="209"/>
      <c r="D931" s="209"/>
    </row>
    <row r="932" spans="2:4" ht="18.75">
      <c r="B932" s="216"/>
      <c r="C932" s="209"/>
      <c r="D932" s="209"/>
    </row>
    <row r="933" spans="2:4" ht="18.75">
      <c r="B933" s="216"/>
      <c r="C933" s="209"/>
      <c r="D933" s="209"/>
    </row>
    <row r="934" spans="2:4" ht="18.75">
      <c r="B934" s="216"/>
      <c r="C934" s="209"/>
      <c r="D934" s="209"/>
    </row>
    <row r="935" spans="2:4" ht="18.75">
      <c r="B935" s="216"/>
      <c r="C935" s="209"/>
      <c r="D935" s="209"/>
    </row>
    <row r="936" spans="2:4" ht="18.75">
      <c r="B936" s="216"/>
      <c r="C936" s="209"/>
      <c r="D936" s="209"/>
    </row>
    <row r="937" spans="2:4" ht="18.75">
      <c r="B937" s="216"/>
      <c r="C937" s="209"/>
      <c r="D937" s="209"/>
    </row>
    <row r="938" spans="2:4" ht="18.75">
      <c r="B938" s="216"/>
      <c r="C938" s="209"/>
      <c r="D938" s="209"/>
    </row>
    <row r="939" spans="2:4" ht="18.75">
      <c r="B939" s="216"/>
      <c r="C939" s="209"/>
      <c r="D939" s="209"/>
    </row>
    <row r="940" spans="2:4" ht="18.75">
      <c r="B940" s="216"/>
      <c r="C940" s="209"/>
      <c r="D940" s="209"/>
    </row>
    <row r="941" spans="2:4" ht="18.75">
      <c r="B941" s="216"/>
      <c r="C941" s="209"/>
      <c r="D941" s="209"/>
    </row>
    <row r="942" spans="2:4" ht="18.75">
      <c r="B942" s="216"/>
      <c r="C942" s="209"/>
      <c r="D942" s="209"/>
    </row>
    <row r="943" spans="2:4" ht="18.75">
      <c r="B943" s="216"/>
      <c r="C943" s="209"/>
      <c r="D943" s="209"/>
    </row>
    <row r="944" spans="2:4" ht="18.75">
      <c r="B944" s="216"/>
      <c r="C944" s="209"/>
      <c r="D944" s="209"/>
    </row>
    <row r="945" spans="2:4" ht="18.75">
      <c r="B945" s="216"/>
      <c r="C945" s="209"/>
      <c r="D945" s="209"/>
    </row>
    <row r="946" spans="2:4" ht="18.75">
      <c r="B946" s="216"/>
      <c r="C946" s="209"/>
      <c r="D946" s="209"/>
    </row>
    <row r="947" spans="2:4" ht="18.75">
      <c r="B947" s="216"/>
      <c r="C947" s="209"/>
      <c r="D947" s="209"/>
    </row>
    <row r="948" spans="2:4" ht="18.75">
      <c r="B948" s="216"/>
      <c r="C948" s="209"/>
      <c r="D948" s="209"/>
    </row>
    <row r="949" spans="2:4" ht="18.75">
      <c r="B949" s="216"/>
      <c r="C949" s="209"/>
      <c r="D949" s="209"/>
    </row>
    <row r="950" spans="2:4" ht="18.75">
      <c r="B950" s="216"/>
      <c r="C950" s="209"/>
      <c r="D950" s="209"/>
    </row>
    <row r="951" spans="2:4" ht="18.75">
      <c r="B951" s="216"/>
      <c r="C951" s="209"/>
      <c r="D951" s="209"/>
    </row>
    <row r="952" spans="2:4" ht="18.75">
      <c r="B952" s="216"/>
      <c r="C952" s="209"/>
      <c r="D952" s="209"/>
    </row>
    <row r="953" spans="2:4" ht="18.75">
      <c r="B953" s="216"/>
      <c r="C953" s="209"/>
      <c r="D953" s="209"/>
    </row>
    <row r="954" spans="2:4" ht="18.75">
      <c r="B954" s="216"/>
      <c r="C954" s="209"/>
      <c r="D954" s="209"/>
    </row>
    <row r="955" spans="2:4" ht="18.75">
      <c r="B955" s="216"/>
      <c r="C955" s="209"/>
      <c r="D955" s="209"/>
    </row>
    <row r="956" spans="2:4" ht="18.75">
      <c r="B956" s="216"/>
      <c r="C956" s="209"/>
      <c r="D956" s="209"/>
    </row>
    <row r="957" spans="2:4" ht="18.75">
      <c r="B957" s="216"/>
      <c r="C957" s="209"/>
      <c r="D957" s="209"/>
    </row>
    <row r="958" spans="2:4" ht="18.75">
      <c r="B958" s="216"/>
      <c r="C958" s="209"/>
      <c r="D958" s="209"/>
    </row>
    <row r="959" spans="2:4" ht="18.75">
      <c r="B959" s="216"/>
      <c r="C959" s="209"/>
      <c r="D959" s="209"/>
    </row>
    <row r="960" spans="2:4" ht="18.75">
      <c r="B960" s="216"/>
      <c r="C960" s="209"/>
      <c r="D960" s="209"/>
    </row>
    <row r="961" spans="2:4" ht="18.75">
      <c r="B961" s="216"/>
      <c r="C961" s="209"/>
      <c r="D961" s="209"/>
    </row>
    <row r="962" spans="2:4" ht="18.75">
      <c r="B962" s="216"/>
      <c r="C962" s="209"/>
      <c r="D962" s="209"/>
    </row>
    <row r="963" spans="2:4" ht="18.75">
      <c r="B963" s="216"/>
      <c r="C963" s="209"/>
      <c r="D963" s="209"/>
    </row>
    <row r="964" spans="2:4" ht="18.75">
      <c r="B964" s="216"/>
      <c r="C964" s="209"/>
      <c r="D964" s="209"/>
    </row>
    <row r="965" spans="2:4" ht="18.75">
      <c r="B965" s="216"/>
      <c r="C965" s="209"/>
      <c r="D965" s="209"/>
    </row>
    <row r="966" spans="2:4" ht="18.75">
      <c r="B966" s="216"/>
      <c r="C966" s="209"/>
      <c r="D966" s="209"/>
    </row>
    <row r="967" spans="2:4" ht="18.75">
      <c r="B967" s="216"/>
      <c r="C967" s="209"/>
      <c r="D967" s="209"/>
    </row>
    <row r="968" spans="2:4" ht="18.75">
      <c r="B968" s="216"/>
      <c r="C968" s="209"/>
      <c r="D968" s="209"/>
    </row>
    <row r="969" spans="2:4" ht="18.75">
      <c r="B969" s="216"/>
      <c r="C969" s="209"/>
      <c r="D969" s="209"/>
    </row>
    <row r="970" spans="2:4" ht="18.75">
      <c r="B970" s="216"/>
      <c r="C970" s="209"/>
      <c r="D970" s="209"/>
    </row>
    <row r="971" spans="2:4" ht="18.75">
      <c r="B971" s="216"/>
      <c r="C971" s="209"/>
      <c r="D971" s="209"/>
    </row>
    <row r="972" spans="2:4" ht="18.75">
      <c r="B972" s="216"/>
      <c r="C972" s="209"/>
      <c r="D972" s="209"/>
    </row>
    <row r="973" spans="2:4" ht="18.75">
      <c r="B973" s="216"/>
      <c r="C973" s="209"/>
      <c r="D973" s="209"/>
    </row>
    <row r="974" spans="2:4" ht="18.75">
      <c r="B974" s="216"/>
      <c r="C974" s="209"/>
      <c r="D974" s="209"/>
    </row>
    <row r="975" spans="2:4" ht="18.75">
      <c r="B975" s="216"/>
      <c r="C975" s="209"/>
      <c r="D975" s="209"/>
    </row>
    <row r="976" spans="2:4" ht="18.75">
      <c r="B976" s="216"/>
      <c r="C976" s="209"/>
      <c r="D976" s="209"/>
    </row>
    <row r="977" spans="2:4" ht="18.75">
      <c r="B977" s="216"/>
      <c r="C977" s="209"/>
      <c r="D977" s="209"/>
    </row>
    <row r="978" spans="2:4" ht="18.75">
      <c r="B978" s="216"/>
      <c r="C978" s="209"/>
      <c r="D978" s="209"/>
    </row>
    <row r="979" spans="2:4" ht="18.75">
      <c r="B979" s="216"/>
      <c r="C979" s="209"/>
      <c r="D979" s="209"/>
    </row>
    <row r="980" spans="2:4" ht="18.75">
      <c r="B980" s="216"/>
      <c r="C980" s="209"/>
      <c r="D980" s="209"/>
    </row>
    <row r="981" spans="2:4" ht="18.75">
      <c r="B981" s="216"/>
      <c r="C981" s="209"/>
      <c r="D981" s="209"/>
    </row>
    <row r="982" spans="2:4" ht="18.75">
      <c r="B982" s="216"/>
      <c r="C982" s="209"/>
      <c r="D982" s="209"/>
    </row>
    <row r="983" spans="2:4" ht="18.75">
      <c r="B983" s="216"/>
      <c r="C983" s="209"/>
      <c r="D983" s="209"/>
    </row>
    <row r="984" spans="2:4" ht="18.75">
      <c r="B984" s="216"/>
      <c r="C984" s="209"/>
      <c r="D984" s="209"/>
    </row>
    <row r="985" spans="2:4" ht="18.75">
      <c r="B985" s="216"/>
      <c r="C985" s="209"/>
      <c r="D985" s="209"/>
    </row>
    <row r="986" spans="2:4" ht="18.75">
      <c r="B986" s="216"/>
      <c r="C986" s="209"/>
      <c r="D986" s="209"/>
    </row>
    <row r="987" spans="2:4" ht="18.75">
      <c r="B987" s="216"/>
      <c r="C987" s="209"/>
      <c r="D987" s="209"/>
    </row>
    <row r="988" spans="2:4" ht="18.75">
      <c r="B988" s="216"/>
      <c r="C988" s="209"/>
      <c r="D988" s="209"/>
    </row>
    <row r="989" spans="2:4" ht="18.75">
      <c r="B989" s="216"/>
      <c r="C989" s="209"/>
      <c r="D989" s="209"/>
    </row>
    <row r="990" spans="2:4" ht="18.75">
      <c r="B990" s="216"/>
      <c r="C990" s="209"/>
      <c r="D990" s="209"/>
    </row>
    <row r="991" spans="2:4" ht="18.75">
      <c r="B991" s="216"/>
      <c r="C991" s="209"/>
      <c r="D991" s="209"/>
    </row>
    <row r="992" spans="2:4" ht="18.75">
      <c r="B992" s="216"/>
      <c r="C992" s="209"/>
      <c r="D992" s="209"/>
    </row>
    <row r="993" spans="2:4" ht="18.75">
      <c r="B993" s="216"/>
      <c r="C993" s="209"/>
      <c r="D993" s="209"/>
    </row>
    <row r="994" spans="2:4" ht="18.75">
      <c r="B994" s="216"/>
      <c r="C994" s="209"/>
      <c r="D994" s="209"/>
    </row>
    <row r="995" spans="2:4" ht="18.75">
      <c r="B995" s="216"/>
      <c r="C995" s="209"/>
      <c r="D995" s="209"/>
    </row>
    <row r="996" spans="2:4" ht="18.75">
      <c r="B996" s="216"/>
      <c r="C996" s="209"/>
      <c r="D996" s="209"/>
    </row>
    <row r="997" spans="2:4" ht="18.75">
      <c r="B997" s="216"/>
      <c r="C997" s="209"/>
      <c r="D997" s="209"/>
    </row>
    <row r="998" spans="2:4" ht="18.75">
      <c r="B998" s="216"/>
      <c r="C998" s="209"/>
      <c r="D998" s="209"/>
    </row>
    <row r="999" spans="2:4" ht="18.75">
      <c r="B999" s="216"/>
      <c r="C999" s="209"/>
      <c r="D999" s="209"/>
    </row>
    <row r="1000" spans="2:4" ht="18.75">
      <c r="B1000" s="216"/>
      <c r="C1000" s="209"/>
      <c r="D1000" s="209"/>
    </row>
    <row r="1001" spans="2:4" ht="18.75">
      <c r="B1001" s="216"/>
      <c r="C1001" s="209"/>
      <c r="D1001" s="209"/>
    </row>
    <row r="1002" spans="2:4" ht="18.75">
      <c r="B1002" s="216"/>
      <c r="C1002" s="209"/>
      <c r="D1002" s="209"/>
    </row>
    <row r="1003" spans="2:4" ht="18.75">
      <c r="B1003" s="216"/>
      <c r="C1003" s="209"/>
      <c r="D1003" s="209"/>
    </row>
    <row r="1004" spans="2:4" ht="18.75">
      <c r="B1004" s="216"/>
      <c r="C1004" s="209"/>
      <c r="D1004" s="209"/>
    </row>
    <row r="1005" spans="2:4" ht="18.75">
      <c r="B1005" s="216"/>
      <c r="C1005" s="209"/>
      <c r="D1005" s="209"/>
    </row>
    <row r="1006" spans="2:4" ht="18.75">
      <c r="B1006" s="216"/>
      <c r="C1006" s="209"/>
      <c r="D1006" s="209"/>
    </row>
    <row r="1007" spans="2:4" ht="18.75">
      <c r="B1007" s="216"/>
      <c r="C1007" s="209"/>
      <c r="D1007" s="209"/>
    </row>
    <row r="1008" spans="2:4" ht="18.75">
      <c r="B1008" s="216"/>
      <c r="C1008" s="209"/>
      <c r="D1008" s="209"/>
    </row>
    <row r="1009" spans="2:4" ht="18.75">
      <c r="B1009" s="216"/>
      <c r="C1009" s="209"/>
      <c r="D1009" s="209"/>
    </row>
    <row r="1010" spans="2:4" ht="18.75">
      <c r="B1010" s="216"/>
      <c r="C1010" s="209"/>
      <c r="D1010" s="209"/>
    </row>
    <row r="1011" spans="2:4" ht="18.75">
      <c r="B1011" s="216"/>
      <c r="C1011" s="209"/>
      <c r="D1011" s="209"/>
    </row>
    <row r="1012" spans="2:4" ht="18.75">
      <c r="B1012" s="216"/>
      <c r="C1012" s="209"/>
      <c r="D1012" s="209"/>
    </row>
    <row r="1013" spans="2:4" ht="18.75">
      <c r="B1013" s="216"/>
      <c r="C1013" s="209"/>
      <c r="D1013" s="209"/>
    </row>
    <row r="1014" spans="2:4" ht="18.75">
      <c r="B1014" s="216"/>
      <c r="C1014" s="209"/>
      <c r="D1014" s="209"/>
    </row>
    <row r="1015" spans="2:4" ht="18.75">
      <c r="B1015" s="216"/>
      <c r="C1015" s="209"/>
      <c r="D1015" s="209"/>
    </row>
    <row r="1016" spans="2:4" ht="18.75">
      <c r="B1016" s="216"/>
      <c r="C1016" s="209"/>
      <c r="D1016" s="209"/>
    </row>
    <row r="1017" spans="2:4" ht="18.75">
      <c r="B1017" s="216"/>
      <c r="C1017" s="209"/>
      <c r="D1017" s="209"/>
    </row>
    <row r="1018" spans="2:4" ht="18.75">
      <c r="B1018" s="216"/>
      <c r="C1018" s="209"/>
      <c r="D1018" s="209"/>
    </row>
    <row r="1019" spans="2:4" ht="18.75">
      <c r="B1019" s="216"/>
      <c r="C1019" s="209"/>
      <c r="D1019" s="209"/>
    </row>
    <row r="1020" spans="2:4" ht="18.75">
      <c r="B1020" s="216"/>
      <c r="C1020" s="209"/>
      <c r="D1020" s="209"/>
    </row>
    <row r="1021" spans="2:4" ht="18.75">
      <c r="B1021" s="216"/>
      <c r="C1021" s="209"/>
      <c r="D1021" s="209"/>
    </row>
    <row r="1022" spans="2:4" ht="18.75">
      <c r="B1022" s="216"/>
      <c r="C1022" s="209"/>
      <c r="D1022" s="209"/>
    </row>
    <row r="1023" spans="2:4" ht="18.75">
      <c r="B1023" s="216"/>
      <c r="C1023" s="209"/>
      <c r="D1023" s="209"/>
    </row>
    <row r="1024" spans="2:4" ht="18.75">
      <c r="B1024" s="216"/>
      <c r="C1024" s="209"/>
      <c r="D1024" s="209"/>
    </row>
    <row r="1025" spans="2:4" ht="18.75">
      <c r="B1025" s="216"/>
      <c r="C1025" s="209"/>
      <c r="D1025" s="209"/>
    </row>
    <row r="1026" spans="2:4" ht="18.75">
      <c r="B1026" s="216"/>
      <c r="C1026" s="209"/>
      <c r="D1026" s="209"/>
    </row>
  </sheetData>
  <mergeCells count="2">
    <mergeCell ref="B2:D2"/>
    <mergeCell ref="F2:G2"/>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23A8D-06CE-4503-9C81-03B4A49F7EBE}">
  <sheetPr>
    <pageSetUpPr fitToPage="1"/>
  </sheetPr>
  <dimension ref="B1:AZ62"/>
  <sheetViews>
    <sheetView view="pageBreakPreview" zoomScale="60" zoomScaleNormal="55" workbookViewId="0"/>
  </sheetViews>
  <sheetFormatPr defaultRowHeight="18.75"/>
  <cols>
    <col min="1" max="1" width="39.375" style="38" customWidth="1"/>
    <col min="2" max="165" width="3.25" style="38" customWidth="1"/>
    <col min="166" max="258" width="9" style="38"/>
    <col min="259" max="421" width="3.25" style="38" customWidth="1"/>
    <col min="422" max="514" width="9" style="38"/>
    <col min="515" max="677" width="3.25" style="38" customWidth="1"/>
    <col min="678" max="770" width="9" style="38"/>
    <col min="771" max="933" width="3.25" style="38" customWidth="1"/>
    <col min="934" max="1026" width="9" style="38"/>
    <col min="1027" max="1189" width="3.25" style="38" customWidth="1"/>
    <col min="1190" max="1282" width="9" style="38"/>
    <col min="1283" max="1445" width="3.25" style="38" customWidth="1"/>
    <col min="1446" max="1538" width="9" style="38"/>
    <col min="1539" max="1701" width="3.25" style="38" customWidth="1"/>
    <col min="1702" max="1794" width="9" style="38"/>
    <col min="1795" max="1957" width="3.25" style="38" customWidth="1"/>
    <col min="1958" max="2050" width="9" style="38"/>
    <col min="2051" max="2213" width="3.25" style="38" customWidth="1"/>
    <col min="2214" max="2306" width="9" style="38"/>
    <col min="2307" max="2469" width="3.25" style="38" customWidth="1"/>
    <col min="2470" max="2562" width="9" style="38"/>
    <col min="2563" max="2725" width="3.25" style="38" customWidth="1"/>
    <col min="2726" max="2818" width="9" style="38"/>
    <col min="2819" max="2981" width="3.25" style="38" customWidth="1"/>
    <col min="2982" max="3074" width="9" style="38"/>
    <col min="3075" max="3237" width="3.25" style="38" customWidth="1"/>
    <col min="3238" max="3330" width="9" style="38"/>
    <col min="3331" max="3493" width="3.25" style="38" customWidth="1"/>
    <col min="3494" max="3586" width="9" style="38"/>
    <col min="3587" max="3749" width="3.25" style="38" customWidth="1"/>
    <col min="3750" max="3842" width="9" style="38"/>
    <col min="3843" max="4005" width="3.25" style="38" customWidth="1"/>
    <col min="4006" max="4098" width="9" style="38"/>
    <col min="4099" max="4261" width="3.25" style="38" customWidth="1"/>
    <col min="4262" max="4354" width="9" style="38"/>
    <col min="4355" max="4517" width="3.25" style="38" customWidth="1"/>
    <col min="4518" max="4610" width="9" style="38"/>
    <col min="4611" max="4773" width="3.25" style="38" customWidth="1"/>
    <col min="4774" max="4866" width="9" style="38"/>
    <col min="4867" max="5029" width="3.25" style="38" customWidth="1"/>
    <col min="5030" max="5122" width="9" style="38"/>
    <col min="5123" max="5285" width="3.25" style="38" customWidth="1"/>
    <col min="5286" max="5378" width="9" style="38"/>
    <col min="5379" max="5541" width="3.25" style="38" customWidth="1"/>
    <col min="5542" max="5634" width="9" style="38"/>
    <col min="5635" max="5797" width="3.25" style="38" customWidth="1"/>
    <col min="5798" max="5890" width="9" style="38"/>
    <col min="5891" max="6053" width="3.25" style="38" customWidth="1"/>
    <col min="6054" max="6146" width="9" style="38"/>
    <col min="6147" max="6309" width="3.25" style="38" customWidth="1"/>
    <col min="6310" max="6402" width="9" style="38"/>
    <col min="6403" max="6565" width="3.25" style="38" customWidth="1"/>
    <col min="6566" max="6658" width="9" style="38"/>
    <col min="6659" max="6821" width="3.25" style="38" customWidth="1"/>
    <col min="6822" max="6914" width="9" style="38"/>
    <col min="6915" max="7077" width="3.25" style="38" customWidth="1"/>
    <col min="7078" max="7170" width="9" style="38"/>
    <col min="7171" max="7333" width="3.25" style="38" customWidth="1"/>
    <col min="7334" max="7426" width="9" style="38"/>
    <col min="7427" max="7589" width="3.25" style="38" customWidth="1"/>
    <col min="7590" max="7682" width="9" style="38"/>
    <col min="7683" max="7845" width="3.25" style="38" customWidth="1"/>
    <col min="7846" max="7938" width="9" style="38"/>
    <col min="7939" max="8101" width="3.25" style="38" customWidth="1"/>
    <col min="8102" max="8194" width="9" style="38"/>
    <col min="8195" max="8357" width="3.25" style="38" customWidth="1"/>
    <col min="8358" max="8450" width="9" style="38"/>
    <col min="8451" max="8613" width="3.25" style="38" customWidth="1"/>
    <col min="8614" max="8706" width="9" style="38"/>
    <col min="8707" max="8869" width="3.25" style="38" customWidth="1"/>
    <col min="8870" max="8962" width="9" style="38"/>
    <col min="8963" max="9125" width="3.25" style="38" customWidth="1"/>
    <col min="9126" max="9218" width="9" style="38"/>
    <col min="9219" max="9381" width="3.25" style="38" customWidth="1"/>
    <col min="9382" max="9474" width="9" style="38"/>
    <col min="9475" max="9637" width="3.25" style="38" customWidth="1"/>
    <col min="9638" max="9730" width="9" style="38"/>
    <col min="9731" max="9893" width="3.25" style="38" customWidth="1"/>
    <col min="9894" max="9986" width="9" style="38"/>
    <col min="9987" max="10149" width="3.25" style="38" customWidth="1"/>
    <col min="10150" max="10242" width="9" style="38"/>
    <col min="10243" max="10405" width="3.25" style="38" customWidth="1"/>
    <col min="10406" max="10498" width="9" style="38"/>
    <col min="10499" max="10661" width="3.25" style="38" customWidth="1"/>
    <col min="10662" max="10754" width="9" style="38"/>
    <col min="10755" max="10917" width="3.25" style="38" customWidth="1"/>
    <col min="10918" max="11010" width="9" style="38"/>
    <col min="11011" max="11173" width="3.25" style="38" customWidth="1"/>
    <col min="11174" max="11266" width="9" style="38"/>
    <col min="11267" max="11429" width="3.25" style="38" customWidth="1"/>
    <col min="11430" max="11522" width="9" style="38"/>
    <col min="11523" max="11685" width="3.25" style="38" customWidth="1"/>
    <col min="11686" max="11778" width="9" style="38"/>
    <col min="11779" max="11941" width="3.25" style="38" customWidth="1"/>
    <col min="11942" max="12034" width="9" style="38"/>
    <col min="12035" max="12197" width="3.25" style="38" customWidth="1"/>
    <col min="12198" max="12290" width="9" style="38"/>
    <col min="12291" max="12453" width="3.25" style="38" customWidth="1"/>
    <col min="12454" max="12546" width="9" style="38"/>
    <col min="12547" max="12709" width="3.25" style="38" customWidth="1"/>
    <col min="12710" max="12802" width="9" style="38"/>
    <col min="12803" max="12965" width="3.25" style="38" customWidth="1"/>
    <col min="12966" max="13058" width="9" style="38"/>
    <col min="13059" max="13221" width="3.25" style="38" customWidth="1"/>
    <col min="13222" max="13314" width="9" style="38"/>
    <col min="13315" max="13477" width="3.25" style="38" customWidth="1"/>
    <col min="13478" max="13570" width="9" style="38"/>
    <col min="13571" max="13733" width="3.25" style="38" customWidth="1"/>
    <col min="13734" max="13826" width="9" style="38"/>
    <col min="13827" max="13989" width="3.25" style="38" customWidth="1"/>
    <col min="13990" max="14082" width="9" style="38"/>
    <col min="14083" max="14245" width="3.25" style="38" customWidth="1"/>
    <col min="14246" max="14338" width="9" style="38"/>
    <col min="14339" max="14501" width="3.25" style="38" customWidth="1"/>
    <col min="14502" max="14594" width="9" style="38"/>
    <col min="14595" max="14757" width="3.25" style="38" customWidth="1"/>
    <col min="14758" max="14850" width="9" style="38"/>
    <col min="14851" max="15013" width="3.25" style="38" customWidth="1"/>
    <col min="15014" max="15106" width="9" style="38"/>
    <col min="15107" max="15269" width="3.25" style="38" customWidth="1"/>
    <col min="15270" max="15362" width="9" style="38"/>
    <col min="15363" max="15525" width="3.25" style="38" customWidth="1"/>
    <col min="15526" max="15618" width="9" style="38"/>
    <col min="15619" max="15781" width="3.25" style="38" customWidth="1"/>
    <col min="15782" max="15874" width="9" style="38"/>
    <col min="15875" max="16037" width="3.25" style="38" customWidth="1"/>
    <col min="16038" max="16130" width="9" style="38"/>
    <col min="16131" max="16293" width="3.25" style="38" customWidth="1"/>
    <col min="16294" max="16384" width="9" style="38"/>
  </cols>
  <sheetData>
    <row r="1" spans="2:52" ht="23.25" customHeight="1"/>
    <row r="2" spans="2:52" s="15" customFormat="1" ht="13.5">
      <c r="B2" s="12" t="s">
        <v>27</v>
      </c>
    </row>
    <row r="3" spans="2:52"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2" s="15" customFormat="1" ht="26.1" customHeight="1">
      <c r="B4" s="804" t="s">
        <v>29</v>
      </c>
      <c r="C4" s="751"/>
      <c r="D4" s="751"/>
      <c r="E4" s="755"/>
      <c r="F4" s="805" t="s">
        <v>30</v>
      </c>
      <c r="G4" s="806"/>
      <c r="H4" s="806"/>
      <c r="I4" s="751" t="s">
        <v>31</v>
      </c>
      <c r="J4" s="806"/>
      <c r="K4" s="807"/>
      <c r="L4" s="808" t="s">
        <v>32</v>
      </c>
      <c r="M4" s="751"/>
      <c r="N4" s="752"/>
      <c r="O4" s="809"/>
      <c r="P4" s="810"/>
      <c r="Q4" s="810"/>
      <c r="R4" s="810"/>
      <c r="S4" s="810"/>
      <c r="T4" s="810"/>
      <c r="U4" s="810"/>
      <c r="V4" s="810"/>
      <c r="W4" s="810"/>
      <c r="X4" s="810"/>
      <c r="Y4" s="810"/>
      <c r="Z4" s="811"/>
      <c r="AB4" s="87" t="s">
        <v>184</v>
      </c>
    </row>
    <row r="5" spans="2:52" s="15" customFormat="1" ht="26.1" customHeight="1">
      <c r="B5" s="753" t="s">
        <v>33</v>
      </c>
      <c r="C5" s="726"/>
      <c r="D5" s="726"/>
      <c r="E5" s="727"/>
      <c r="F5" s="797" t="s">
        <v>34</v>
      </c>
      <c r="G5" s="786"/>
      <c r="H5" s="786"/>
      <c r="I5" s="786"/>
      <c r="J5" s="786"/>
      <c r="K5" s="786"/>
      <c r="L5" s="786"/>
      <c r="M5" s="786"/>
      <c r="N5" s="786"/>
      <c r="O5" s="786"/>
      <c r="P5" s="786"/>
      <c r="Q5" s="786"/>
      <c r="R5" s="786"/>
      <c r="S5" s="786"/>
      <c r="T5" s="786"/>
      <c r="U5" s="786"/>
      <c r="V5" s="786"/>
      <c r="W5" s="786"/>
      <c r="X5" s="786"/>
      <c r="Y5" s="786"/>
      <c r="Z5" s="798"/>
      <c r="AB5" s="15" t="s">
        <v>185</v>
      </c>
    </row>
    <row r="6" spans="2:52"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2"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2" s="15"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2" s="15" customFormat="1" ht="18" customHeight="1">
      <c r="B9" s="20"/>
      <c r="C9" s="127" t="s">
        <v>192</v>
      </c>
      <c r="D9" s="127"/>
      <c r="E9" s="127"/>
      <c r="F9" s="127"/>
      <c r="G9" s="127"/>
      <c r="H9" s="127"/>
      <c r="I9" s="127"/>
      <c r="J9" s="127"/>
      <c r="K9" s="127"/>
      <c r="L9" s="127"/>
      <c r="M9" s="127"/>
      <c r="N9" s="127"/>
      <c r="O9" s="127"/>
      <c r="P9" s="127"/>
      <c r="Q9" s="127"/>
      <c r="R9" s="127"/>
      <c r="S9" s="127"/>
      <c r="T9" s="127"/>
      <c r="U9" s="127"/>
      <c r="V9" s="127"/>
      <c r="W9" s="127"/>
      <c r="X9" s="127"/>
      <c r="Y9" s="127"/>
      <c r="Z9" s="1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2:52"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2:52" s="15" customFormat="1" ht="18" customHeight="1">
      <c r="B11" s="20"/>
      <c r="C11" s="127" t="s">
        <v>193</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2:52" s="15" customFormat="1" ht="18" customHeight="1">
      <c r="B12" s="20"/>
      <c r="C12" s="127" t="s">
        <v>194</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2:52" s="15" customFormat="1" ht="18" customHeight="1">
      <c r="B13" s="2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2:52" s="15" customFormat="1" ht="18" customHeight="1">
      <c r="B14" s="20"/>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2:52" s="15"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2:52" s="15" customFormat="1" ht="18" customHeight="1">
      <c r="B16" s="20"/>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2:52" s="15"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2:52" s="15" customFormat="1" ht="18" customHeight="1">
      <c r="B18" s="20"/>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2:52" s="15"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2:52"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2:52"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2:52"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2:52"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2" s="15" customFormat="1" ht="16.149999999999999" customHeight="1">
      <c r="B25" s="790"/>
      <c r="C25" s="782" t="s">
        <v>7</v>
      </c>
      <c r="D25" s="760" t="s">
        <v>41</v>
      </c>
      <c r="E25" s="760"/>
      <c r="F25" s="760"/>
      <c r="G25" s="760"/>
      <c r="H25" s="793" t="s">
        <v>42</v>
      </c>
      <c r="I25" s="793"/>
      <c r="J25" s="760"/>
      <c r="K25" s="760" t="s">
        <v>43</v>
      </c>
      <c r="L25" s="760"/>
      <c r="M25" s="760"/>
      <c r="N25" s="760" t="s">
        <v>44</v>
      </c>
      <c r="O25" s="760"/>
      <c r="P25" s="760"/>
      <c r="Q25" s="760"/>
      <c r="R25" s="760" t="s">
        <v>45</v>
      </c>
      <c r="S25" s="760"/>
      <c r="T25" s="760"/>
      <c r="U25" s="760" t="s">
        <v>46</v>
      </c>
      <c r="V25" s="760"/>
      <c r="W25" s="760" t="s">
        <v>47</v>
      </c>
      <c r="X25" s="760"/>
      <c r="Y25" s="760"/>
      <c r="Z25" s="32"/>
    </row>
    <row r="26" spans="2:52" s="15" customFormat="1" ht="16.149999999999999" customHeight="1">
      <c r="B26" s="790"/>
      <c r="C26" s="783"/>
      <c r="D26" s="763"/>
      <c r="E26" s="763"/>
      <c r="F26" s="763"/>
      <c r="G26" s="763"/>
      <c r="H26" s="794"/>
      <c r="I26" s="794"/>
      <c r="J26" s="763"/>
      <c r="K26" s="763"/>
      <c r="L26" s="763"/>
      <c r="M26" s="763"/>
      <c r="N26" s="763"/>
      <c r="O26" s="763"/>
      <c r="P26" s="763"/>
      <c r="Q26" s="763"/>
      <c r="R26" s="763"/>
      <c r="S26" s="763"/>
      <c r="T26" s="763"/>
      <c r="U26" s="763"/>
      <c r="V26" s="763"/>
      <c r="W26" s="763"/>
      <c r="X26" s="763"/>
      <c r="Y26" s="763"/>
      <c r="Z26" s="16"/>
    </row>
    <row r="27" spans="2:52" s="15" customFormat="1" ht="16.149999999999999" customHeight="1">
      <c r="B27" s="790"/>
      <c r="C27" s="783"/>
      <c r="H27" s="787" t="s">
        <v>49</v>
      </c>
      <c r="I27" s="787"/>
      <c r="J27" s="787"/>
      <c r="K27" s="788" t="s">
        <v>177</v>
      </c>
      <c r="L27" s="788"/>
      <c r="M27" s="788"/>
      <c r="N27" s="788"/>
      <c r="O27" s="788"/>
      <c r="P27" s="788"/>
      <c r="Q27" s="788"/>
      <c r="R27" s="788"/>
      <c r="S27" s="788"/>
      <c r="T27" s="788"/>
      <c r="U27" s="788"/>
      <c r="V27" s="788"/>
      <c r="W27" s="788"/>
      <c r="X27" s="788"/>
      <c r="Z27" s="16"/>
    </row>
    <row r="28" spans="2:52" s="15" customFormat="1" ht="16.149999999999999" customHeight="1">
      <c r="B28" s="790"/>
      <c r="C28" s="783"/>
      <c r="H28" s="787"/>
      <c r="I28" s="787"/>
      <c r="J28" s="787"/>
      <c r="K28" s="788"/>
      <c r="L28" s="788"/>
      <c r="M28" s="788"/>
      <c r="N28" s="788"/>
      <c r="O28" s="788"/>
      <c r="P28" s="788"/>
      <c r="Q28" s="788"/>
      <c r="R28" s="788"/>
      <c r="S28" s="788"/>
      <c r="T28" s="788"/>
      <c r="U28" s="788"/>
      <c r="V28" s="788"/>
      <c r="W28" s="788"/>
      <c r="X28" s="788"/>
      <c r="Z28" s="16"/>
    </row>
    <row r="29" spans="2:52" s="15" customFormat="1" ht="30" customHeight="1">
      <c r="B29" s="790"/>
      <c r="C29" s="783"/>
      <c r="H29" s="787"/>
      <c r="I29" s="787"/>
      <c r="J29" s="787"/>
      <c r="K29" s="788"/>
      <c r="L29" s="788"/>
      <c r="M29" s="788"/>
      <c r="N29" s="788"/>
      <c r="O29" s="788"/>
      <c r="P29" s="788"/>
      <c r="Q29" s="788"/>
      <c r="R29" s="788"/>
      <c r="S29" s="788"/>
      <c r="T29" s="788"/>
      <c r="U29" s="788"/>
      <c r="V29" s="788"/>
      <c r="W29" s="788"/>
      <c r="X29" s="788"/>
      <c r="Z29" s="16"/>
    </row>
    <row r="30" spans="2:52" s="15" customFormat="1" ht="18.75" customHeight="1">
      <c r="B30" s="790"/>
      <c r="C30" s="792"/>
      <c r="D30" s="28"/>
      <c r="E30" s="28"/>
      <c r="F30" s="28"/>
      <c r="G30" s="28"/>
      <c r="H30" s="28"/>
      <c r="I30" s="28"/>
      <c r="J30" s="28"/>
      <c r="K30" s="28"/>
      <c r="L30" s="28"/>
      <c r="M30" s="28"/>
      <c r="N30" s="795"/>
      <c r="O30" s="795"/>
      <c r="P30" s="795"/>
      <c r="Q30" s="795" t="s">
        <v>52</v>
      </c>
      <c r="R30" s="795"/>
      <c r="S30" s="796"/>
      <c r="T30" s="796"/>
      <c r="U30" s="796"/>
      <c r="V30" s="796"/>
      <c r="W30" s="796"/>
      <c r="X30" s="796"/>
      <c r="Y30" s="796"/>
      <c r="Z30" s="29"/>
      <c r="AB30" s="15" t="s">
        <v>176</v>
      </c>
    </row>
    <row r="31" spans="2:52" s="15" customFormat="1" ht="16.149999999999999" customHeight="1">
      <c r="B31" s="790"/>
      <c r="C31" s="782" t="s">
        <v>53</v>
      </c>
      <c r="D31" s="760" t="s">
        <v>41</v>
      </c>
      <c r="E31" s="760"/>
      <c r="F31" s="760"/>
      <c r="G31" s="760"/>
      <c r="H31" s="785" t="s">
        <v>54</v>
      </c>
      <c r="I31" s="786"/>
      <c r="J31" s="760"/>
      <c r="K31" s="760" t="s">
        <v>44</v>
      </c>
      <c r="L31" s="760"/>
      <c r="M31" s="760"/>
      <c r="N31" s="760" t="s">
        <v>45</v>
      </c>
      <c r="O31" s="760"/>
      <c r="P31" s="760"/>
      <c r="Q31" s="760"/>
      <c r="R31" s="760" t="s">
        <v>55</v>
      </c>
      <c r="S31" s="760"/>
      <c r="T31" s="760"/>
      <c r="U31" s="780" t="s">
        <v>56</v>
      </c>
      <c r="V31" s="760"/>
      <c r="W31" s="760" t="s">
        <v>47</v>
      </c>
      <c r="X31" s="760"/>
      <c r="Y31" s="760"/>
      <c r="Z31" s="32"/>
    </row>
    <row r="32" spans="2:52" s="15" customFormat="1" ht="16.149999999999999" customHeight="1">
      <c r="B32" s="790"/>
      <c r="C32" s="783"/>
      <c r="D32" s="763"/>
      <c r="E32" s="763"/>
      <c r="F32" s="763"/>
      <c r="G32" s="763"/>
      <c r="H32" s="787"/>
      <c r="I32" s="787"/>
      <c r="J32" s="763"/>
      <c r="K32" s="763"/>
      <c r="L32" s="763"/>
      <c r="M32" s="763"/>
      <c r="N32" s="763"/>
      <c r="O32" s="763"/>
      <c r="P32" s="763"/>
      <c r="Q32" s="763"/>
      <c r="R32" s="763"/>
      <c r="S32" s="763"/>
      <c r="T32" s="763"/>
      <c r="U32" s="763"/>
      <c r="V32" s="763"/>
      <c r="W32" s="763"/>
      <c r="X32" s="763"/>
      <c r="Y32" s="763"/>
      <c r="Z32" s="16"/>
    </row>
    <row r="33" spans="2:26" s="15" customFormat="1" ht="16.149999999999999" customHeight="1">
      <c r="B33" s="790"/>
      <c r="C33" s="783"/>
      <c r="H33" s="787" t="s">
        <v>58</v>
      </c>
      <c r="I33" s="787"/>
      <c r="J33" s="787"/>
      <c r="K33" s="788"/>
      <c r="L33" s="788"/>
      <c r="M33" s="788"/>
      <c r="N33" s="788"/>
      <c r="O33" s="788"/>
      <c r="P33" s="788"/>
      <c r="Q33" s="788"/>
      <c r="R33" s="788"/>
      <c r="S33" s="788"/>
      <c r="T33" s="788"/>
      <c r="U33" s="788"/>
      <c r="V33" s="788"/>
      <c r="W33" s="788"/>
      <c r="X33" s="788"/>
      <c r="Z33" s="16"/>
    </row>
    <row r="34" spans="2:26" s="15" customFormat="1" ht="16.149999999999999" customHeight="1">
      <c r="B34" s="790"/>
      <c r="C34" s="783"/>
      <c r="H34" s="787"/>
      <c r="I34" s="787"/>
      <c r="J34" s="787"/>
      <c r="K34" s="788"/>
      <c r="L34" s="788"/>
      <c r="M34" s="788"/>
      <c r="N34" s="788"/>
      <c r="O34" s="788"/>
      <c r="P34" s="788"/>
      <c r="Q34" s="788"/>
      <c r="R34" s="788"/>
      <c r="S34" s="788"/>
      <c r="T34" s="788"/>
      <c r="U34" s="788"/>
      <c r="V34" s="788"/>
      <c r="W34" s="788"/>
      <c r="X34" s="788"/>
      <c r="Z34" s="16"/>
    </row>
    <row r="35" spans="2:26" s="15" customFormat="1" ht="16.149999999999999" customHeight="1">
      <c r="B35" s="790"/>
      <c r="C35" s="783"/>
      <c r="H35" s="787"/>
      <c r="I35" s="787"/>
      <c r="J35" s="787"/>
      <c r="K35" s="788"/>
      <c r="L35" s="788"/>
      <c r="M35" s="788"/>
      <c r="N35" s="788"/>
      <c r="O35" s="788"/>
      <c r="P35" s="788"/>
      <c r="Q35" s="788"/>
      <c r="R35" s="788"/>
      <c r="S35" s="788"/>
      <c r="T35" s="788"/>
      <c r="U35" s="788"/>
      <c r="V35" s="788"/>
      <c r="W35" s="788"/>
      <c r="X35" s="788"/>
      <c r="Z35" s="16"/>
    </row>
    <row r="36" spans="2:26" s="15" customFormat="1" ht="16.149999999999999" customHeight="1" thickBot="1">
      <c r="B36" s="791"/>
      <c r="C36" s="784"/>
      <c r="D36" s="34"/>
      <c r="E36" s="34"/>
      <c r="F36" s="34"/>
      <c r="G36" s="34"/>
      <c r="H36" s="34"/>
      <c r="I36" s="34"/>
      <c r="J36" s="34"/>
      <c r="K36" s="34"/>
      <c r="L36" s="34"/>
      <c r="M36" s="34"/>
      <c r="N36" s="766"/>
      <c r="O36" s="766"/>
      <c r="P36" s="766"/>
      <c r="Q36" s="766" t="s">
        <v>52</v>
      </c>
      <c r="R36" s="766"/>
      <c r="S36" s="781"/>
      <c r="T36" s="781"/>
      <c r="U36" s="781"/>
      <c r="V36" s="781"/>
      <c r="W36" s="781"/>
      <c r="X36" s="781"/>
      <c r="Y36" s="781"/>
      <c r="Z36" s="22"/>
    </row>
    <row r="37" spans="2:26" s="15" customFormat="1" ht="14.25" thickBot="1"/>
    <row r="38" spans="2:26" s="15"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5"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5" customFormat="1" ht="13.5" customHeight="1">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5" customFormat="1" ht="13.5">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5" customFormat="1" ht="13.5">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4.25"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5"/>
      <c r="S47" s="750" t="s">
        <v>61</v>
      </c>
      <c r="T47" s="751"/>
      <c r="U47" s="752"/>
      <c r="V47" s="754" t="s">
        <v>62</v>
      </c>
      <c r="W47" s="751"/>
      <c r="X47" s="755"/>
      <c r="Y47" s="15"/>
    </row>
    <row r="48" spans="2:26" ht="9.9499999999999993" customHeight="1">
      <c r="B48" s="774"/>
      <c r="C48" s="733"/>
      <c r="D48" s="734"/>
      <c r="E48" s="734"/>
      <c r="F48" s="734"/>
      <c r="G48" s="734"/>
      <c r="H48" s="734"/>
      <c r="I48" s="737"/>
      <c r="J48" s="734"/>
      <c r="K48" s="734"/>
      <c r="L48" s="776"/>
      <c r="M48" s="776"/>
      <c r="N48" s="776"/>
      <c r="O48" s="742"/>
      <c r="P48" s="742"/>
      <c r="Q48" s="748"/>
      <c r="R48" s="15"/>
      <c r="S48" s="753"/>
      <c r="T48" s="726"/>
      <c r="U48" s="737"/>
      <c r="V48" s="725"/>
      <c r="W48" s="726"/>
      <c r="X48" s="727"/>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5"/>
      <c r="P50" s="745"/>
      <c r="Q50" s="749"/>
      <c r="R50" s="15"/>
      <c r="S50" s="753"/>
      <c r="T50" s="726"/>
      <c r="U50" s="737"/>
      <c r="V50" s="725"/>
      <c r="W50" s="726"/>
      <c r="X50" s="727"/>
      <c r="Y50" s="15"/>
    </row>
    <row r="51" spans="2:34" ht="12" customHeight="1">
      <c r="B51" s="774"/>
      <c r="C51" s="733"/>
      <c r="D51" s="734"/>
      <c r="E51" s="734"/>
      <c r="F51" s="734"/>
      <c r="G51" s="734"/>
      <c r="H51" s="734"/>
      <c r="I51" s="737"/>
      <c r="J51" s="734"/>
      <c r="K51" s="734"/>
      <c r="L51" s="734"/>
      <c r="M51" s="734"/>
      <c r="N51" s="734"/>
      <c r="O51" s="760"/>
      <c r="P51" s="760"/>
      <c r="Q51" s="768"/>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3"/>
      <c r="P52" s="763"/>
      <c r="Q52" s="769"/>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thickBot="1">
      <c r="B54" s="775"/>
      <c r="C54" s="756"/>
      <c r="D54" s="757"/>
      <c r="E54" s="757"/>
      <c r="F54" s="757"/>
      <c r="G54" s="757"/>
      <c r="H54" s="757"/>
      <c r="I54" s="758"/>
      <c r="J54" s="757"/>
      <c r="K54" s="757"/>
      <c r="L54" s="757"/>
      <c r="M54" s="757"/>
      <c r="N54" s="757"/>
      <c r="O54" s="766"/>
      <c r="P54" s="766"/>
      <c r="Q54" s="770"/>
      <c r="R54" s="15"/>
      <c r="S54" s="771"/>
      <c r="T54" s="729"/>
      <c r="U54" s="758"/>
      <c r="V54" s="728"/>
      <c r="W54" s="729"/>
      <c r="X54" s="730"/>
      <c r="Y54" s="15"/>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5"/>
      <c r="Q59" s="15"/>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5"/>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5"/>
      <c r="P62" s="15"/>
      <c r="Q62" s="15"/>
      <c r="S62" s="772"/>
      <c r="T62" s="763"/>
      <c r="U62" s="763"/>
      <c r="V62" s="763"/>
      <c r="W62" s="763"/>
      <c r="X62" s="763"/>
      <c r="Y62" s="763"/>
      <c r="Z62" s="763"/>
      <c r="AA62" s="763"/>
      <c r="AB62" s="763"/>
      <c r="AC62" s="763"/>
      <c r="AD62" s="763"/>
      <c r="AE62" s="763"/>
      <c r="AF62" s="763"/>
      <c r="AG62" s="763"/>
      <c r="AH62" s="763"/>
    </row>
  </sheetData>
  <mergeCells count="100">
    <mergeCell ref="B3:Z3"/>
    <mergeCell ref="B4:E4"/>
    <mergeCell ref="F4:H4"/>
    <mergeCell ref="I4:K4"/>
    <mergeCell ref="L4:N4"/>
    <mergeCell ref="O4:Z4"/>
    <mergeCell ref="B5:E6"/>
    <mergeCell ref="F5:Z5"/>
    <mergeCell ref="F6:H6"/>
    <mergeCell ref="J6:Y6"/>
    <mergeCell ref="B7:E7"/>
    <mergeCell ref="F7:Z7"/>
    <mergeCell ref="C24:E24"/>
    <mergeCell ref="F24:G24"/>
    <mergeCell ref="H24:L24"/>
    <mergeCell ref="M24:Y24"/>
    <mergeCell ref="B25:B36"/>
    <mergeCell ref="C25:C30"/>
    <mergeCell ref="D25:G26"/>
    <mergeCell ref="H25:I26"/>
    <mergeCell ref="J25:J26"/>
    <mergeCell ref="U25:V26"/>
    <mergeCell ref="W25:Y26"/>
    <mergeCell ref="H27:J29"/>
    <mergeCell ref="K27:X29"/>
    <mergeCell ref="N30:P30"/>
    <mergeCell ref="Q30:R30"/>
    <mergeCell ref="S30:Y30"/>
    <mergeCell ref="R31:S32"/>
    <mergeCell ref="T31:T32"/>
    <mergeCell ref="K25:L26"/>
    <mergeCell ref="M25:M26"/>
    <mergeCell ref="N25:P26"/>
    <mergeCell ref="Q25:Q26"/>
    <mergeCell ref="R25:S26"/>
    <mergeCell ref="U31:V32"/>
    <mergeCell ref="S36:Y36"/>
    <mergeCell ref="T25:T26"/>
    <mergeCell ref="W31:Y32"/>
    <mergeCell ref="C31:C36"/>
    <mergeCell ref="D31:G32"/>
    <mergeCell ref="H31:I32"/>
    <mergeCell ref="J31:J32"/>
    <mergeCell ref="K31:L32"/>
    <mergeCell ref="M31:M32"/>
    <mergeCell ref="H33:J35"/>
    <mergeCell ref="K33:X35"/>
    <mergeCell ref="N36:P36"/>
    <mergeCell ref="Q36:R36"/>
    <mergeCell ref="N31:P32"/>
    <mergeCell ref="Q31:Q32"/>
    <mergeCell ref="V51:X54"/>
    <mergeCell ref="B47:B54"/>
    <mergeCell ref="C47:E50"/>
    <mergeCell ref="F47:H50"/>
    <mergeCell ref="I47:K50"/>
    <mergeCell ref="L47:N50"/>
    <mergeCell ref="O47:Q50"/>
    <mergeCell ref="S47:U50"/>
    <mergeCell ref="V47:X50"/>
    <mergeCell ref="C51:E54"/>
    <mergeCell ref="F51:H54"/>
    <mergeCell ref="I51:K54"/>
    <mergeCell ref="L51:N54"/>
    <mergeCell ref="O51:Q54"/>
    <mergeCell ref="S51:U54"/>
    <mergeCell ref="S55:S62"/>
    <mergeCell ref="B55:B62"/>
    <mergeCell ref="C55:E58"/>
    <mergeCell ref="F55:H58"/>
    <mergeCell ref="I55:K58"/>
    <mergeCell ref="L55:N58"/>
    <mergeCell ref="C59:E62"/>
    <mergeCell ref="F59:H62"/>
    <mergeCell ref="I59:K62"/>
    <mergeCell ref="L59:N62"/>
    <mergeCell ref="AF59:AH62"/>
    <mergeCell ref="T55:V58"/>
    <mergeCell ref="W55:Y58"/>
    <mergeCell ref="Z55:AB58"/>
    <mergeCell ref="AC55:AE58"/>
    <mergeCell ref="AF55:AH58"/>
    <mergeCell ref="T59:V62"/>
    <mergeCell ref="W59:Y62"/>
    <mergeCell ref="Z59:AB62"/>
    <mergeCell ref="AC59:AE62"/>
    <mergeCell ref="X42:Z45"/>
    <mergeCell ref="B38:D41"/>
    <mergeCell ref="E38:G41"/>
    <mergeCell ref="H38:J41"/>
    <mergeCell ref="K38:M41"/>
    <mergeCell ref="N38:S41"/>
    <mergeCell ref="U38:W41"/>
    <mergeCell ref="X38:Z41"/>
    <mergeCell ref="B42:D45"/>
    <mergeCell ref="E42:G45"/>
    <mergeCell ref="H42:J45"/>
    <mergeCell ref="K42:M45"/>
    <mergeCell ref="N42:S45"/>
    <mergeCell ref="U42:W45"/>
  </mergeCells>
  <phoneticPr fontId="3"/>
  <conditionalFormatting sqref="F7:Z7">
    <cfRule type="containsBlanks" dxfId="48" priority="2">
      <formula>LEN(TRIM(F7))=0</formula>
    </cfRule>
  </conditionalFormatting>
  <conditionalFormatting sqref="O4:Z4">
    <cfRule type="containsBlanks" dxfId="47" priority="3">
      <formula>LEN(TRIM(O4))=0</formula>
    </cfRule>
  </conditionalFormatting>
  <conditionalFormatting sqref="S30:Y30">
    <cfRule type="containsBlanks" dxfId="46" priority="1">
      <formula>LEN(TRIM(S30))=0</formula>
    </cfRule>
  </conditionalFormatting>
  <printOptions horizontalCentered="1"/>
  <pageMargins left="0.78740157480314965" right="0.78740157480314965" top="0.98425196850393704" bottom="0.98425196850393704" header="0.51181102362204722" footer="0.51181102362204722"/>
  <pageSetup paperSize="9" scale="8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4946-9F07-491F-8FA3-4F9F382E9C35}">
  <sheetPr>
    <pageSetUpPr fitToPage="1"/>
  </sheetPr>
  <dimension ref="B1:AZ63"/>
  <sheetViews>
    <sheetView view="pageBreakPreview" zoomScale="60" zoomScaleNormal="55" workbookViewId="0"/>
  </sheetViews>
  <sheetFormatPr defaultRowHeight="18.75"/>
  <cols>
    <col min="1" max="1" width="39.375" style="38" customWidth="1"/>
    <col min="2" max="165" width="3.25" style="38" customWidth="1"/>
    <col min="166" max="258" width="9" style="38"/>
    <col min="259" max="421" width="3.25" style="38" customWidth="1"/>
    <col min="422" max="514" width="9" style="38"/>
    <col min="515" max="677" width="3.25" style="38" customWidth="1"/>
    <col min="678" max="770" width="9" style="38"/>
    <col min="771" max="933" width="3.25" style="38" customWidth="1"/>
    <col min="934" max="1026" width="9" style="38"/>
    <col min="1027" max="1189" width="3.25" style="38" customWidth="1"/>
    <col min="1190" max="1282" width="9" style="38"/>
    <col min="1283" max="1445" width="3.25" style="38" customWidth="1"/>
    <col min="1446" max="1538" width="9" style="38"/>
    <col min="1539" max="1701" width="3.25" style="38" customWidth="1"/>
    <col min="1702" max="1794" width="9" style="38"/>
    <col min="1795" max="1957" width="3.25" style="38" customWidth="1"/>
    <col min="1958" max="2050" width="9" style="38"/>
    <col min="2051" max="2213" width="3.25" style="38" customWidth="1"/>
    <col min="2214" max="2306" width="9" style="38"/>
    <col min="2307" max="2469" width="3.25" style="38" customWidth="1"/>
    <col min="2470" max="2562" width="9" style="38"/>
    <col min="2563" max="2725" width="3.25" style="38" customWidth="1"/>
    <col min="2726" max="2818" width="9" style="38"/>
    <col min="2819" max="2981" width="3.25" style="38" customWidth="1"/>
    <col min="2982" max="3074" width="9" style="38"/>
    <col min="3075" max="3237" width="3.25" style="38" customWidth="1"/>
    <col min="3238" max="3330" width="9" style="38"/>
    <col min="3331" max="3493" width="3.25" style="38" customWidth="1"/>
    <col min="3494" max="3586" width="9" style="38"/>
    <col min="3587" max="3749" width="3.25" style="38" customWidth="1"/>
    <col min="3750" max="3842" width="9" style="38"/>
    <col min="3843" max="4005" width="3.25" style="38" customWidth="1"/>
    <col min="4006" max="4098" width="9" style="38"/>
    <col min="4099" max="4261" width="3.25" style="38" customWidth="1"/>
    <col min="4262" max="4354" width="9" style="38"/>
    <col min="4355" max="4517" width="3.25" style="38" customWidth="1"/>
    <col min="4518" max="4610" width="9" style="38"/>
    <col min="4611" max="4773" width="3.25" style="38" customWidth="1"/>
    <col min="4774" max="4866" width="9" style="38"/>
    <col min="4867" max="5029" width="3.25" style="38" customWidth="1"/>
    <col min="5030" max="5122" width="9" style="38"/>
    <col min="5123" max="5285" width="3.25" style="38" customWidth="1"/>
    <col min="5286" max="5378" width="9" style="38"/>
    <col min="5379" max="5541" width="3.25" style="38" customWidth="1"/>
    <col min="5542" max="5634" width="9" style="38"/>
    <col min="5635" max="5797" width="3.25" style="38" customWidth="1"/>
    <col min="5798" max="5890" width="9" style="38"/>
    <col min="5891" max="6053" width="3.25" style="38" customWidth="1"/>
    <col min="6054" max="6146" width="9" style="38"/>
    <col min="6147" max="6309" width="3.25" style="38" customWidth="1"/>
    <col min="6310" max="6402" width="9" style="38"/>
    <col min="6403" max="6565" width="3.25" style="38" customWidth="1"/>
    <col min="6566" max="6658" width="9" style="38"/>
    <col min="6659" max="6821" width="3.25" style="38" customWidth="1"/>
    <col min="6822" max="6914" width="9" style="38"/>
    <col min="6915" max="7077" width="3.25" style="38" customWidth="1"/>
    <col min="7078" max="7170" width="9" style="38"/>
    <col min="7171" max="7333" width="3.25" style="38" customWidth="1"/>
    <col min="7334" max="7426" width="9" style="38"/>
    <col min="7427" max="7589" width="3.25" style="38" customWidth="1"/>
    <col min="7590" max="7682" width="9" style="38"/>
    <col min="7683" max="7845" width="3.25" style="38" customWidth="1"/>
    <col min="7846" max="7938" width="9" style="38"/>
    <col min="7939" max="8101" width="3.25" style="38" customWidth="1"/>
    <col min="8102" max="8194" width="9" style="38"/>
    <col min="8195" max="8357" width="3.25" style="38" customWidth="1"/>
    <col min="8358" max="8450" width="9" style="38"/>
    <col min="8451" max="8613" width="3.25" style="38" customWidth="1"/>
    <col min="8614" max="8706" width="9" style="38"/>
    <col min="8707" max="8869" width="3.25" style="38" customWidth="1"/>
    <col min="8870" max="8962" width="9" style="38"/>
    <col min="8963" max="9125" width="3.25" style="38" customWidth="1"/>
    <col min="9126" max="9218" width="9" style="38"/>
    <col min="9219" max="9381" width="3.25" style="38" customWidth="1"/>
    <col min="9382" max="9474" width="9" style="38"/>
    <col min="9475" max="9637" width="3.25" style="38" customWidth="1"/>
    <col min="9638" max="9730" width="9" style="38"/>
    <col min="9731" max="9893" width="3.25" style="38" customWidth="1"/>
    <col min="9894" max="9986" width="9" style="38"/>
    <col min="9987" max="10149" width="3.25" style="38" customWidth="1"/>
    <col min="10150" max="10242" width="9" style="38"/>
    <col min="10243" max="10405" width="3.25" style="38" customWidth="1"/>
    <col min="10406" max="10498" width="9" style="38"/>
    <col min="10499" max="10661" width="3.25" style="38" customWidth="1"/>
    <col min="10662" max="10754" width="9" style="38"/>
    <col min="10755" max="10917" width="3.25" style="38" customWidth="1"/>
    <col min="10918" max="11010" width="9" style="38"/>
    <col min="11011" max="11173" width="3.25" style="38" customWidth="1"/>
    <col min="11174" max="11266" width="9" style="38"/>
    <col min="11267" max="11429" width="3.25" style="38" customWidth="1"/>
    <col min="11430" max="11522" width="9" style="38"/>
    <col min="11523" max="11685" width="3.25" style="38" customWidth="1"/>
    <col min="11686" max="11778" width="9" style="38"/>
    <col min="11779" max="11941" width="3.25" style="38" customWidth="1"/>
    <col min="11942" max="12034" width="9" style="38"/>
    <col min="12035" max="12197" width="3.25" style="38" customWidth="1"/>
    <col min="12198" max="12290" width="9" style="38"/>
    <col min="12291" max="12453" width="3.25" style="38" customWidth="1"/>
    <col min="12454" max="12546" width="9" style="38"/>
    <col min="12547" max="12709" width="3.25" style="38" customWidth="1"/>
    <col min="12710" max="12802" width="9" style="38"/>
    <col min="12803" max="12965" width="3.25" style="38" customWidth="1"/>
    <col min="12966" max="13058" width="9" style="38"/>
    <col min="13059" max="13221" width="3.25" style="38" customWidth="1"/>
    <col min="13222" max="13314" width="9" style="38"/>
    <col min="13315" max="13477" width="3.25" style="38" customWidth="1"/>
    <col min="13478" max="13570" width="9" style="38"/>
    <col min="13571" max="13733" width="3.25" style="38" customWidth="1"/>
    <col min="13734" max="13826" width="9" style="38"/>
    <col min="13827" max="13989" width="3.25" style="38" customWidth="1"/>
    <col min="13990" max="14082" width="9" style="38"/>
    <col min="14083" max="14245" width="3.25" style="38" customWidth="1"/>
    <col min="14246" max="14338" width="9" style="38"/>
    <col min="14339" max="14501" width="3.25" style="38" customWidth="1"/>
    <col min="14502" max="14594" width="9" style="38"/>
    <col min="14595" max="14757" width="3.25" style="38" customWidth="1"/>
    <col min="14758" max="14850" width="9" style="38"/>
    <col min="14851" max="15013" width="3.25" style="38" customWidth="1"/>
    <col min="15014" max="15106" width="9" style="38"/>
    <col min="15107" max="15269" width="3.25" style="38" customWidth="1"/>
    <col min="15270" max="15362" width="9" style="38"/>
    <col min="15363" max="15525" width="3.25" style="38" customWidth="1"/>
    <col min="15526" max="15618" width="9" style="38"/>
    <col min="15619" max="15781" width="3.25" style="38" customWidth="1"/>
    <col min="15782" max="15874" width="9" style="38"/>
    <col min="15875" max="16037" width="3.25" style="38" customWidth="1"/>
    <col min="16038" max="16130" width="9" style="38"/>
    <col min="16131" max="16293" width="3.25" style="38" customWidth="1"/>
    <col min="16294" max="16384" width="9" style="38"/>
  </cols>
  <sheetData>
    <row r="1" spans="2:52" ht="23.25" customHeight="1"/>
    <row r="2" spans="2:52" s="333" customFormat="1" ht="13.5">
      <c r="B2" s="12" t="s">
        <v>27</v>
      </c>
    </row>
    <row r="3" spans="2:52" s="333"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2" s="333" customFormat="1" ht="26.1" customHeight="1">
      <c r="B4" s="804" t="s">
        <v>29</v>
      </c>
      <c r="C4" s="751"/>
      <c r="D4" s="751"/>
      <c r="E4" s="755"/>
      <c r="F4" s="805" t="s">
        <v>30</v>
      </c>
      <c r="G4" s="806"/>
      <c r="H4" s="806"/>
      <c r="I4" s="751" t="s">
        <v>31</v>
      </c>
      <c r="J4" s="806"/>
      <c r="K4" s="807"/>
      <c r="L4" s="808" t="s">
        <v>32</v>
      </c>
      <c r="M4" s="751"/>
      <c r="N4" s="752"/>
      <c r="O4" s="812"/>
      <c r="P4" s="813"/>
      <c r="Q4" s="813"/>
      <c r="R4" s="813"/>
      <c r="S4" s="813"/>
      <c r="T4" s="813"/>
      <c r="U4" s="813"/>
      <c r="V4" s="813"/>
      <c r="W4" s="813"/>
      <c r="X4" s="813"/>
      <c r="Y4" s="813"/>
      <c r="Z4" s="814"/>
      <c r="AB4" s="87" t="s">
        <v>186</v>
      </c>
    </row>
    <row r="5" spans="2:52" s="333"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333" t="s">
        <v>176</v>
      </c>
    </row>
    <row r="6" spans="2:52" s="333"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2" s="333"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2" s="333"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2" s="333" customFormat="1" ht="18" customHeight="1">
      <c r="B9" s="20"/>
      <c r="C9" s="127" t="s">
        <v>195</v>
      </c>
      <c r="D9" s="127"/>
      <c r="E9" s="127"/>
      <c r="F9" s="127"/>
      <c r="G9" s="127"/>
      <c r="H9" s="127"/>
      <c r="I9" s="127"/>
      <c r="J9" s="127"/>
      <c r="K9" s="127"/>
      <c r="L9" s="127"/>
      <c r="M9" s="127"/>
      <c r="N9" s="127"/>
      <c r="O9" s="127"/>
      <c r="P9" s="127"/>
      <c r="Q9" s="127"/>
      <c r="R9" s="127"/>
      <c r="S9" s="127"/>
      <c r="T9" s="127"/>
      <c r="U9" s="127"/>
      <c r="V9" s="127"/>
      <c r="W9" s="127"/>
      <c r="X9" s="127"/>
      <c r="Y9" s="127"/>
      <c r="Z9" s="1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2:52" s="333"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2:52" s="333" customFormat="1" ht="18" customHeight="1">
      <c r="B11" s="20"/>
      <c r="C11" s="127" t="s">
        <v>488</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2:52" s="333" customFormat="1" ht="18" customHeight="1">
      <c r="B12" s="20"/>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2:52" s="333" customFormat="1" ht="18" customHeight="1">
      <c r="B13" s="2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2:52" s="333" customFormat="1" ht="18" customHeight="1">
      <c r="B14" s="20"/>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2:52" s="333"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2:52" s="333" customFormat="1" ht="18" customHeight="1">
      <c r="B16" s="20"/>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2:52" s="333"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2:52" s="333" customFormat="1" ht="18" customHeight="1">
      <c r="B18" s="20"/>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2:52" s="333"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2:52" s="333"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2:52" s="333"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2:52" s="333"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2:52" s="333"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333"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2" s="333" customFormat="1" ht="16.149999999999999" customHeight="1">
      <c r="B25" s="790"/>
      <c r="C25" s="782" t="s">
        <v>7</v>
      </c>
      <c r="D25" s="760" t="s">
        <v>41</v>
      </c>
      <c r="E25" s="760"/>
      <c r="F25" s="760"/>
      <c r="G25" s="760"/>
      <c r="H25" s="793" t="s">
        <v>42</v>
      </c>
      <c r="I25" s="793"/>
      <c r="J25" s="760"/>
      <c r="K25" s="760" t="s">
        <v>54</v>
      </c>
      <c r="L25" s="760"/>
      <c r="M25" s="760"/>
      <c r="N25" s="760" t="s">
        <v>44</v>
      </c>
      <c r="O25" s="760"/>
      <c r="P25" s="760"/>
      <c r="Q25" s="760"/>
      <c r="R25" s="760" t="s">
        <v>45</v>
      </c>
      <c r="S25" s="760"/>
      <c r="T25" s="760"/>
      <c r="U25" s="760" t="s">
        <v>56</v>
      </c>
      <c r="V25" s="760"/>
      <c r="W25" s="760" t="s">
        <v>47</v>
      </c>
      <c r="X25" s="760"/>
      <c r="Y25" s="760"/>
      <c r="Z25" s="332"/>
    </row>
    <row r="26" spans="2:52" s="333" customFormat="1" ht="16.149999999999999" customHeight="1">
      <c r="B26" s="790"/>
      <c r="C26" s="783"/>
      <c r="D26" s="763"/>
      <c r="E26" s="763"/>
      <c r="F26" s="763"/>
      <c r="G26" s="763"/>
      <c r="H26" s="794"/>
      <c r="I26" s="794"/>
      <c r="J26" s="763"/>
      <c r="K26" s="763"/>
      <c r="L26" s="763"/>
      <c r="M26" s="763"/>
      <c r="N26" s="763"/>
      <c r="O26" s="763"/>
      <c r="P26" s="763"/>
      <c r="Q26" s="763"/>
      <c r="R26" s="763"/>
      <c r="S26" s="763"/>
      <c r="T26" s="763"/>
      <c r="U26" s="763"/>
      <c r="V26" s="763"/>
      <c r="W26" s="763"/>
      <c r="X26" s="763"/>
      <c r="Y26" s="763"/>
      <c r="Z26" s="16"/>
      <c r="AG26" s="39"/>
    </row>
    <row r="27" spans="2:52" s="333" customFormat="1" ht="16.149999999999999" customHeight="1">
      <c r="B27" s="790"/>
      <c r="C27" s="783"/>
      <c r="H27" s="787" t="s">
        <v>49</v>
      </c>
      <c r="I27" s="787"/>
      <c r="J27" s="787"/>
      <c r="K27" s="815" t="s">
        <v>487</v>
      </c>
      <c r="L27" s="815"/>
      <c r="M27" s="815"/>
      <c r="N27" s="815"/>
      <c r="O27" s="815"/>
      <c r="P27" s="815"/>
      <c r="Q27" s="815"/>
      <c r="R27" s="815"/>
      <c r="S27" s="815"/>
      <c r="T27" s="815"/>
      <c r="U27" s="815"/>
      <c r="V27" s="815"/>
      <c r="W27" s="815"/>
      <c r="X27" s="815"/>
      <c r="Z27" s="16"/>
    </row>
    <row r="28" spans="2:52" s="333" customFormat="1" ht="16.149999999999999" customHeight="1">
      <c r="B28" s="790"/>
      <c r="C28" s="783"/>
      <c r="H28" s="787"/>
      <c r="I28" s="787"/>
      <c r="J28" s="787"/>
      <c r="K28" s="815"/>
      <c r="L28" s="815"/>
      <c r="M28" s="815"/>
      <c r="N28" s="815"/>
      <c r="O28" s="815"/>
      <c r="P28" s="815"/>
      <c r="Q28" s="815"/>
      <c r="R28" s="815"/>
      <c r="S28" s="815"/>
      <c r="T28" s="815"/>
      <c r="U28" s="815"/>
      <c r="V28" s="815"/>
      <c r="W28" s="815"/>
      <c r="X28" s="815"/>
      <c r="Z28" s="16"/>
    </row>
    <row r="29" spans="2:52" s="333" customFormat="1" ht="71.25" customHeight="1">
      <c r="B29" s="790"/>
      <c r="C29" s="783"/>
      <c r="H29" s="787"/>
      <c r="I29" s="787"/>
      <c r="J29" s="787"/>
      <c r="K29" s="815"/>
      <c r="L29" s="815"/>
      <c r="M29" s="815"/>
      <c r="N29" s="815"/>
      <c r="O29" s="815"/>
      <c r="P29" s="815"/>
      <c r="Q29" s="815"/>
      <c r="R29" s="815"/>
      <c r="S29" s="815"/>
      <c r="T29" s="815"/>
      <c r="U29" s="815"/>
      <c r="V29" s="815"/>
      <c r="W29" s="815"/>
      <c r="X29" s="815"/>
      <c r="Z29" s="16"/>
    </row>
    <row r="30" spans="2:52" s="333" customFormat="1" ht="21" customHeight="1">
      <c r="B30" s="790"/>
      <c r="C30" s="783"/>
      <c r="K30" s="129" t="s">
        <v>197</v>
      </c>
      <c r="L30" s="334"/>
      <c r="M30" s="334"/>
      <c r="N30" s="334"/>
      <c r="O30" s="816"/>
      <c r="P30" s="816"/>
      <c r="Q30" s="816"/>
      <c r="R30" s="816"/>
      <c r="S30" s="129" t="s">
        <v>198</v>
      </c>
      <c r="U30" s="129"/>
      <c r="V30" s="129"/>
      <c r="W30" s="129"/>
      <c r="X30" s="129"/>
      <c r="Z30" s="16"/>
      <c r="AB30" s="87" t="s">
        <v>272</v>
      </c>
    </row>
    <row r="31" spans="2:52" s="333" customFormat="1" ht="21" customHeight="1">
      <c r="B31" s="790"/>
      <c r="C31" s="792"/>
      <c r="D31" s="28"/>
      <c r="E31" s="28"/>
      <c r="F31" s="28"/>
      <c r="G31" s="28"/>
      <c r="H31" s="28"/>
      <c r="I31" s="28"/>
      <c r="J31" s="28"/>
      <c r="K31" s="28"/>
      <c r="L31" s="28"/>
      <c r="M31" s="28"/>
      <c r="N31" s="795"/>
      <c r="O31" s="795"/>
      <c r="P31" s="795"/>
      <c r="Q31" s="795" t="s">
        <v>52</v>
      </c>
      <c r="R31" s="795"/>
      <c r="S31" s="817"/>
      <c r="T31" s="817"/>
      <c r="U31" s="817"/>
      <c r="V31" s="817"/>
      <c r="W31" s="817"/>
      <c r="X31" s="817"/>
      <c r="Y31" s="817"/>
      <c r="Z31" s="29"/>
      <c r="AB31" s="333" t="s">
        <v>176</v>
      </c>
    </row>
    <row r="32" spans="2:52" s="333" customFormat="1" ht="16.149999999999999" customHeight="1">
      <c r="B32" s="790"/>
      <c r="C32" s="782" t="s">
        <v>53</v>
      </c>
      <c r="D32" s="760" t="s">
        <v>41</v>
      </c>
      <c r="E32" s="760"/>
      <c r="F32" s="760"/>
      <c r="G32" s="760"/>
      <c r="H32" s="785" t="s">
        <v>54</v>
      </c>
      <c r="I32" s="786"/>
      <c r="J32" s="760"/>
      <c r="K32" s="760" t="s">
        <v>44</v>
      </c>
      <c r="L32" s="760"/>
      <c r="M32" s="760"/>
      <c r="N32" s="760" t="s">
        <v>45</v>
      </c>
      <c r="O32" s="760"/>
      <c r="P32" s="760"/>
      <c r="Q32" s="760"/>
      <c r="R32" s="760" t="s">
        <v>55</v>
      </c>
      <c r="S32" s="760"/>
      <c r="T32" s="760"/>
      <c r="U32" s="780" t="s">
        <v>56</v>
      </c>
      <c r="V32" s="760"/>
      <c r="W32" s="760" t="s">
        <v>47</v>
      </c>
      <c r="X32" s="760"/>
      <c r="Y32" s="760"/>
      <c r="Z32" s="332"/>
    </row>
    <row r="33" spans="2:26" s="333" customFormat="1" ht="16.149999999999999" customHeight="1">
      <c r="B33" s="790"/>
      <c r="C33" s="783"/>
      <c r="D33" s="763"/>
      <c r="E33" s="763"/>
      <c r="F33" s="763"/>
      <c r="G33" s="763"/>
      <c r="H33" s="787"/>
      <c r="I33" s="787"/>
      <c r="J33" s="763"/>
      <c r="K33" s="763"/>
      <c r="L33" s="763"/>
      <c r="M33" s="763"/>
      <c r="N33" s="763"/>
      <c r="O33" s="763"/>
      <c r="P33" s="763"/>
      <c r="Q33" s="763"/>
      <c r="R33" s="763"/>
      <c r="S33" s="763"/>
      <c r="T33" s="763"/>
      <c r="U33" s="763"/>
      <c r="V33" s="763"/>
      <c r="W33" s="763"/>
      <c r="X33" s="763"/>
      <c r="Y33" s="763"/>
      <c r="Z33" s="16"/>
    </row>
    <row r="34" spans="2:26" s="333" customFormat="1" ht="16.149999999999999" customHeight="1">
      <c r="B34" s="790"/>
      <c r="C34" s="783"/>
      <c r="H34" s="787" t="s">
        <v>58</v>
      </c>
      <c r="I34" s="787"/>
      <c r="J34" s="787"/>
      <c r="K34" s="788"/>
      <c r="L34" s="788"/>
      <c r="M34" s="788"/>
      <c r="N34" s="788"/>
      <c r="O34" s="788"/>
      <c r="P34" s="788"/>
      <c r="Q34" s="788"/>
      <c r="R34" s="788"/>
      <c r="S34" s="788"/>
      <c r="T34" s="788"/>
      <c r="U34" s="788"/>
      <c r="V34" s="788"/>
      <c r="W34" s="788"/>
      <c r="X34" s="788"/>
      <c r="Z34" s="16"/>
    </row>
    <row r="35" spans="2:26" s="333" customFormat="1" ht="16.149999999999999" customHeight="1">
      <c r="B35" s="790"/>
      <c r="C35" s="783"/>
      <c r="H35" s="787"/>
      <c r="I35" s="787"/>
      <c r="J35" s="787"/>
      <c r="K35" s="788"/>
      <c r="L35" s="788"/>
      <c r="M35" s="788"/>
      <c r="N35" s="788"/>
      <c r="O35" s="788"/>
      <c r="P35" s="788"/>
      <c r="Q35" s="788"/>
      <c r="R35" s="788"/>
      <c r="S35" s="788"/>
      <c r="T35" s="788"/>
      <c r="U35" s="788"/>
      <c r="V35" s="788"/>
      <c r="W35" s="788"/>
      <c r="X35" s="788"/>
      <c r="Z35" s="16"/>
    </row>
    <row r="36" spans="2:26" s="333" customFormat="1" ht="9" customHeight="1">
      <c r="B36" s="790"/>
      <c r="C36" s="783"/>
      <c r="H36" s="787"/>
      <c r="I36" s="787"/>
      <c r="J36" s="787"/>
      <c r="K36" s="788"/>
      <c r="L36" s="788"/>
      <c r="M36" s="788"/>
      <c r="N36" s="788"/>
      <c r="O36" s="788"/>
      <c r="P36" s="788"/>
      <c r="Q36" s="788"/>
      <c r="R36" s="788"/>
      <c r="S36" s="788"/>
      <c r="T36" s="788"/>
      <c r="U36" s="788"/>
      <c r="V36" s="788"/>
      <c r="W36" s="788"/>
      <c r="X36" s="788"/>
      <c r="Z36" s="16"/>
    </row>
    <row r="37" spans="2:26" s="333" customFormat="1" ht="16.149999999999999" customHeight="1" thickBot="1">
      <c r="B37" s="791"/>
      <c r="C37" s="784"/>
      <c r="D37" s="34"/>
      <c r="E37" s="34"/>
      <c r="F37" s="34"/>
      <c r="G37" s="34"/>
      <c r="H37" s="34"/>
      <c r="I37" s="34"/>
      <c r="J37" s="34"/>
      <c r="K37" s="34"/>
      <c r="L37" s="34"/>
      <c r="M37" s="34"/>
      <c r="N37" s="766"/>
      <c r="O37" s="766"/>
      <c r="P37" s="766"/>
      <c r="Q37" s="766" t="s">
        <v>52</v>
      </c>
      <c r="R37" s="766"/>
      <c r="S37" s="781"/>
      <c r="T37" s="781"/>
      <c r="U37" s="781"/>
      <c r="V37" s="781"/>
      <c r="W37" s="781"/>
      <c r="X37" s="781"/>
      <c r="Y37" s="781"/>
      <c r="Z37" s="22"/>
    </row>
    <row r="38" spans="2:26" s="333" customFormat="1" ht="14.25" thickBot="1"/>
    <row r="39" spans="2:26" s="333" customFormat="1" ht="13.5" customHeight="1">
      <c r="B39" s="731" t="str">
        <f>基本情報入力!E18</f>
        <v>課長</v>
      </c>
      <c r="C39" s="732"/>
      <c r="D39" s="732"/>
      <c r="E39" s="735" t="str">
        <f>基本情報入力!H18</f>
        <v>副課長</v>
      </c>
      <c r="F39" s="732"/>
      <c r="G39" s="732"/>
      <c r="H39" s="736" t="str">
        <f>基本情報入力!K18</f>
        <v>課長補佐</v>
      </c>
      <c r="I39" s="732"/>
      <c r="J39" s="732"/>
      <c r="K39" s="738" t="str">
        <f>基本情報入力!N18</f>
        <v>総括監督員</v>
      </c>
      <c r="L39" s="739"/>
      <c r="M39" s="740"/>
      <c r="N39" s="738" t="str">
        <f>基本情報入力!Q18</f>
        <v>主任監督員</v>
      </c>
      <c r="O39" s="739"/>
      <c r="P39" s="739"/>
      <c r="Q39" s="739"/>
      <c r="R39" s="739"/>
      <c r="S39" s="747"/>
      <c r="T39" s="35"/>
      <c r="U39" s="750" t="str">
        <f>基本情報入力!T18</f>
        <v>現　場
代理人</v>
      </c>
      <c r="V39" s="751"/>
      <c r="W39" s="752"/>
      <c r="X39" s="754" t="str">
        <f>基本情報入力!W18</f>
        <v>主　任
（監　理）
技術者</v>
      </c>
      <c r="Y39" s="751"/>
      <c r="Z39" s="755"/>
    </row>
    <row r="40" spans="2:26" s="333" customFormat="1" ht="13.5" customHeight="1">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333" customFormat="1" ht="13.5" customHeight="1">
      <c r="B41" s="733"/>
      <c r="C41" s="734"/>
      <c r="D41" s="734"/>
      <c r="E41" s="734"/>
      <c r="F41" s="734"/>
      <c r="G41" s="734"/>
      <c r="H41" s="737"/>
      <c r="I41" s="734"/>
      <c r="J41" s="734"/>
      <c r="K41" s="741"/>
      <c r="L41" s="742"/>
      <c r="M41" s="743"/>
      <c r="N41" s="741"/>
      <c r="O41" s="742"/>
      <c r="P41" s="742"/>
      <c r="Q41" s="742"/>
      <c r="R41" s="742"/>
      <c r="S41" s="748"/>
      <c r="T41" s="35"/>
      <c r="U41" s="753"/>
      <c r="V41" s="726"/>
      <c r="W41" s="737"/>
      <c r="X41" s="725"/>
      <c r="Y41" s="726"/>
      <c r="Z41" s="727"/>
    </row>
    <row r="42" spans="2:26" s="333" customFormat="1" ht="13.5">
      <c r="B42" s="733"/>
      <c r="C42" s="734"/>
      <c r="D42" s="734"/>
      <c r="E42" s="734"/>
      <c r="F42" s="734"/>
      <c r="G42" s="734"/>
      <c r="H42" s="737"/>
      <c r="I42" s="734"/>
      <c r="J42" s="734"/>
      <c r="K42" s="744"/>
      <c r="L42" s="745"/>
      <c r="M42" s="746"/>
      <c r="N42" s="744"/>
      <c r="O42" s="745"/>
      <c r="P42" s="745"/>
      <c r="Q42" s="745"/>
      <c r="R42" s="745"/>
      <c r="S42" s="749"/>
      <c r="T42" s="35"/>
      <c r="U42" s="753"/>
      <c r="V42" s="726"/>
      <c r="W42" s="737"/>
      <c r="X42" s="725"/>
      <c r="Y42" s="726"/>
      <c r="Z42" s="727"/>
    </row>
    <row r="43" spans="2:26" s="333" customFormat="1" ht="13.5">
      <c r="B43" s="733"/>
      <c r="C43" s="734"/>
      <c r="D43" s="734"/>
      <c r="E43" s="734"/>
      <c r="F43" s="734"/>
      <c r="G43" s="734"/>
      <c r="H43" s="737"/>
      <c r="I43" s="734"/>
      <c r="J43" s="734"/>
      <c r="K43" s="759"/>
      <c r="L43" s="760"/>
      <c r="M43" s="761"/>
      <c r="N43" s="759"/>
      <c r="O43" s="760"/>
      <c r="P43" s="760"/>
      <c r="Q43" s="760"/>
      <c r="R43" s="760"/>
      <c r="S43" s="768"/>
      <c r="T43" s="36"/>
      <c r="U43" s="753"/>
      <c r="V43" s="726"/>
      <c r="W43" s="737"/>
      <c r="X43" s="725"/>
      <c r="Y43" s="726"/>
      <c r="Z43" s="727"/>
    </row>
    <row r="44" spans="2:26" s="333"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333" customFormat="1" ht="13.5">
      <c r="B45" s="733"/>
      <c r="C45" s="734"/>
      <c r="D45" s="734"/>
      <c r="E45" s="734"/>
      <c r="F45" s="734"/>
      <c r="G45" s="734"/>
      <c r="H45" s="737"/>
      <c r="I45" s="734"/>
      <c r="J45" s="734"/>
      <c r="K45" s="762"/>
      <c r="L45" s="763"/>
      <c r="M45" s="764"/>
      <c r="N45" s="762"/>
      <c r="O45" s="763"/>
      <c r="P45" s="763"/>
      <c r="Q45" s="763"/>
      <c r="R45" s="763"/>
      <c r="S45" s="769"/>
      <c r="T45" s="36"/>
      <c r="U45" s="753"/>
      <c r="V45" s="726"/>
      <c r="W45" s="737"/>
      <c r="X45" s="725"/>
      <c r="Y45" s="726"/>
      <c r="Z45" s="727"/>
    </row>
    <row r="46" spans="2:26" s="333" customFormat="1" ht="14.25" thickBot="1">
      <c r="B46" s="756"/>
      <c r="C46" s="757"/>
      <c r="D46" s="757"/>
      <c r="E46" s="757"/>
      <c r="F46" s="757"/>
      <c r="G46" s="757"/>
      <c r="H46" s="758"/>
      <c r="I46" s="757"/>
      <c r="J46" s="757"/>
      <c r="K46" s="765"/>
      <c r="L46" s="766"/>
      <c r="M46" s="767"/>
      <c r="N46" s="765"/>
      <c r="O46" s="766"/>
      <c r="P46" s="766"/>
      <c r="Q46" s="766"/>
      <c r="R46" s="766"/>
      <c r="S46" s="770"/>
      <c r="T46" s="36"/>
      <c r="U46" s="771"/>
      <c r="V46" s="729"/>
      <c r="W46" s="758"/>
      <c r="X46" s="728"/>
      <c r="Y46" s="729"/>
      <c r="Z46" s="730"/>
    </row>
    <row r="47" spans="2:26" ht="19.5" thickBot="1">
      <c r="B47" s="37" t="s">
        <v>63</v>
      </c>
    </row>
    <row r="48" spans="2:26" ht="9.9499999999999993" customHeight="1">
      <c r="B48" s="773" t="s">
        <v>64</v>
      </c>
      <c r="C48" s="779" t="s">
        <v>65</v>
      </c>
      <c r="D48" s="732"/>
      <c r="E48" s="732"/>
      <c r="F48" s="732" t="s">
        <v>66</v>
      </c>
      <c r="G48" s="732"/>
      <c r="H48" s="732"/>
      <c r="I48" s="736" t="s">
        <v>67</v>
      </c>
      <c r="J48" s="732"/>
      <c r="K48" s="732"/>
      <c r="L48" s="735" t="s">
        <v>68</v>
      </c>
      <c r="M48" s="735"/>
      <c r="N48" s="735"/>
      <c r="O48" s="739" t="s">
        <v>69</v>
      </c>
      <c r="P48" s="739"/>
      <c r="Q48" s="747"/>
      <c r="R48" s="333"/>
      <c r="S48" s="750" t="s">
        <v>61</v>
      </c>
      <c r="T48" s="751"/>
      <c r="U48" s="752"/>
      <c r="V48" s="754" t="s">
        <v>62</v>
      </c>
      <c r="W48" s="751"/>
      <c r="X48" s="755"/>
      <c r="Y48" s="333"/>
    </row>
    <row r="49" spans="2:34" ht="9.9499999999999993" customHeight="1">
      <c r="B49" s="774"/>
      <c r="C49" s="733"/>
      <c r="D49" s="734"/>
      <c r="E49" s="734"/>
      <c r="F49" s="734"/>
      <c r="G49" s="734"/>
      <c r="H49" s="734"/>
      <c r="I49" s="737"/>
      <c r="J49" s="734"/>
      <c r="K49" s="734"/>
      <c r="L49" s="776"/>
      <c r="M49" s="776"/>
      <c r="N49" s="776"/>
      <c r="O49" s="742"/>
      <c r="P49" s="742"/>
      <c r="Q49" s="748"/>
      <c r="R49" s="333"/>
      <c r="S49" s="753"/>
      <c r="T49" s="726"/>
      <c r="U49" s="737"/>
      <c r="V49" s="725"/>
      <c r="W49" s="726"/>
      <c r="X49" s="727"/>
      <c r="Y49" s="333"/>
    </row>
    <row r="50" spans="2:34" ht="9.9499999999999993" customHeight="1">
      <c r="B50" s="774"/>
      <c r="C50" s="733"/>
      <c r="D50" s="734"/>
      <c r="E50" s="734"/>
      <c r="F50" s="734"/>
      <c r="G50" s="734"/>
      <c r="H50" s="734"/>
      <c r="I50" s="737"/>
      <c r="J50" s="734"/>
      <c r="K50" s="734"/>
      <c r="L50" s="776"/>
      <c r="M50" s="776"/>
      <c r="N50" s="776"/>
      <c r="O50" s="742"/>
      <c r="P50" s="742"/>
      <c r="Q50" s="748"/>
      <c r="R50" s="333"/>
      <c r="S50" s="753"/>
      <c r="T50" s="726"/>
      <c r="U50" s="737"/>
      <c r="V50" s="725"/>
      <c r="W50" s="726"/>
      <c r="X50" s="727"/>
      <c r="Y50" s="333"/>
    </row>
    <row r="51" spans="2:34" ht="9.9499999999999993" customHeight="1">
      <c r="B51" s="774"/>
      <c r="C51" s="733"/>
      <c r="D51" s="734"/>
      <c r="E51" s="734"/>
      <c r="F51" s="734"/>
      <c r="G51" s="734"/>
      <c r="H51" s="734"/>
      <c r="I51" s="737"/>
      <c r="J51" s="734"/>
      <c r="K51" s="734"/>
      <c r="L51" s="776"/>
      <c r="M51" s="776"/>
      <c r="N51" s="776"/>
      <c r="O51" s="745"/>
      <c r="P51" s="745"/>
      <c r="Q51" s="749"/>
      <c r="R51" s="333"/>
      <c r="S51" s="753"/>
      <c r="T51" s="726"/>
      <c r="U51" s="737"/>
      <c r="V51" s="725"/>
      <c r="W51" s="726"/>
      <c r="X51" s="727"/>
      <c r="Y51" s="333"/>
    </row>
    <row r="52" spans="2:34" ht="12" customHeight="1">
      <c r="B52" s="774"/>
      <c r="C52" s="733"/>
      <c r="D52" s="734"/>
      <c r="E52" s="734"/>
      <c r="F52" s="734"/>
      <c r="G52" s="734"/>
      <c r="H52" s="734"/>
      <c r="I52" s="737"/>
      <c r="J52" s="734"/>
      <c r="K52" s="734"/>
      <c r="L52" s="734"/>
      <c r="M52" s="734"/>
      <c r="N52" s="734"/>
      <c r="O52" s="760"/>
      <c r="P52" s="760"/>
      <c r="Q52" s="768"/>
      <c r="R52" s="333"/>
      <c r="S52" s="753"/>
      <c r="T52" s="726"/>
      <c r="U52" s="737"/>
      <c r="V52" s="725"/>
      <c r="W52" s="726"/>
      <c r="X52" s="727"/>
      <c r="Y52" s="333"/>
    </row>
    <row r="53" spans="2:34" ht="12" customHeight="1">
      <c r="B53" s="774"/>
      <c r="C53" s="733"/>
      <c r="D53" s="734"/>
      <c r="E53" s="734"/>
      <c r="F53" s="734"/>
      <c r="G53" s="734"/>
      <c r="H53" s="734"/>
      <c r="I53" s="737"/>
      <c r="J53" s="734"/>
      <c r="K53" s="734"/>
      <c r="L53" s="734"/>
      <c r="M53" s="734"/>
      <c r="N53" s="734"/>
      <c r="O53" s="763"/>
      <c r="P53" s="763"/>
      <c r="Q53" s="769"/>
      <c r="R53" s="333"/>
      <c r="S53" s="753"/>
      <c r="T53" s="726"/>
      <c r="U53" s="737"/>
      <c r="V53" s="725"/>
      <c r="W53" s="726"/>
      <c r="X53" s="727"/>
      <c r="Y53" s="333"/>
    </row>
    <row r="54" spans="2:34" ht="12" customHeight="1">
      <c r="B54" s="774"/>
      <c r="C54" s="733"/>
      <c r="D54" s="734"/>
      <c r="E54" s="734"/>
      <c r="F54" s="734"/>
      <c r="G54" s="734"/>
      <c r="H54" s="734"/>
      <c r="I54" s="737"/>
      <c r="J54" s="734"/>
      <c r="K54" s="734"/>
      <c r="L54" s="734"/>
      <c r="M54" s="734"/>
      <c r="N54" s="734"/>
      <c r="O54" s="763"/>
      <c r="P54" s="763"/>
      <c r="Q54" s="769"/>
      <c r="R54" s="333"/>
      <c r="S54" s="753"/>
      <c r="T54" s="726"/>
      <c r="U54" s="737"/>
      <c r="V54" s="725"/>
      <c r="W54" s="726"/>
      <c r="X54" s="727"/>
      <c r="Y54" s="333"/>
    </row>
    <row r="55" spans="2:34" ht="12" customHeight="1" thickBot="1">
      <c r="B55" s="775"/>
      <c r="C55" s="756"/>
      <c r="D55" s="757"/>
      <c r="E55" s="757"/>
      <c r="F55" s="757"/>
      <c r="G55" s="757"/>
      <c r="H55" s="757"/>
      <c r="I55" s="758"/>
      <c r="J55" s="757"/>
      <c r="K55" s="757"/>
      <c r="L55" s="757"/>
      <c r="M55" s="757"/>
      <c r="N55" s="757"/>
      <c r="O55" s="766"/>
      <c r="P55" s="766"/>
      <c r="Q55" s="770"/>
      <c r="R55" s="333"/>
      <c r="S55" s="771"/>
      <c r="T55" s="729"/>
      <c r="U55" s="758"/>
      <c r="V55" s="728"/>
      <c r="W55" s="729"/>
      <c r="X55" s="730"/>
      <c r="Y55" s="333"/>
    </row>
    <row r="56" spans="2:34" ht="9.9499999999999993" customHeight="1">
      <c r="B56" s="773" t="s">
        <v>70</v>
      </c>
      <c r="C56" s="752" t="s">
        <v>65</v>
      </c>
      <c r="D56" s="732"/>
      <c r="E56" s="732"/>
      <c r="F56" s="732" t="s">
        <v>66</v>
      </c>
      <c r="G56" s="732"/>
      <c r="H56" s="732"/>
      <c r="I56" s="735" t="s">
        <v>72</v>
      </c>
      <c r="J56" s="735"/>
      <c r="K56" s="735"/>
      <c r="L56" s="738" t="s">
        <v>69</v>
      </c>
      <c r="M56" s="739"/>
      <c r="N56" s="747"/>
      <c r="O56" s="39"/>
      <c r="P56" s="39"/>
      <c r="Q56" s="39"/>
      <c r="R56"/>
      <c r="S56" s="772"/>
      <c r="T56" s="763"/>
      <c r="U56" s="763"/>
      <c r="V56" s="763"/>
      <c r="W56" s="763"/>
      <c r="X56" s="763"/>
      <c r="Y56" s="763"/>
      <c r="Z56" s="742"/>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1"/>
      <c r="M58" s="742"/>
      <c r="N58" s="748"/>
      <c r="O58" s="39"/>
      <c r="P58" s="39"/>
      <c r="Q58" s="39"/>
      <c r="S58" s="772"/>
      <c r="T58" s="763"/>
      <c r="U58" s="763"/>
      <c r="V58" s="763"/>
      <c r="W58" s="763"/>
      <c r="X58" s="763"/>
      <c r="Y58" s="763"/>
      <c r="Z58" s="763"/>
      <c r="AA58" s="763"/>
      <c r="AB58" s="763"/>
      <c r="AC58" s="742"/>
      <c r="AD58" s="742"/>
      <c r="AE58" s="742"/>
      <c r="AF58" s="742"/>
      <c r="AG58" s="742"/>
      <c r="AH58" s="742"/>
    </row>
    <row r="59" spans="2:34" ht="9.9499999999999993" customHeight="1">
      <c r="B59" s="774"/>
      <c r="C59" s="737"/>
      <c r="D59" s="734"/>
      <c r="E59" s="734"/>
      <c r="F59" s="734"/>
      <c r="G59" s="734"/>
      <c r="H59" s="734"/>
      <c r="I59" s="776"/>
      <c r="J59" s="776"/>
      <c r="K59" s="776"/>
      <c r="L59" s="744"/>
      <c r="M59" s="745"/>
      <c r="N59" s="749"/>
      <c r="O59" s="39"/>
      <c r="P59" s="39"/>
      <c r="Q59" s="39"/>
      <c r="S59" s="772"/>
      <c r="T59" s="763"/>
      <c r="U59" s="763"/>
      <c r="V59" s="763"/>
      <c r="W59" s="763"/>
      <c r="X59" s="763"/>
      <c r="Y59" s="763"/>
      <c r="Z59" s="763"/>
      <c r="AA59" s="763"/>
      <c r="AB59" s="763"/>
      <c r="AC59" s="742"/>
      <c r="AD59" s="742"/>
      <c r="AE59" s="742"/>
      <c r="AF59" s="742"/>
      <c r="AG59" s="742"/>
      <c r="AH59" s="742"/>
    </row>
    <row r="60" spans="2:34" ht="12" customHeight="1">
      <c r="B60" s="774"/>
      <c r="C60" s="737"/>
      <c r="D60" s="734"/>
      <c r="E60" s="734"/>
      <c r="F60" s="734"/>
      <c r="G60" s="734"/>
      <c r="H60" s="734"/>
      <c r="I60" s="737"/>
      <c r="J60" s="734"/>
      <c r="K60" s="734"/>
      <c r="L60" s="734"/>
      <c r="M60" s="734"/>
      <c r="N60" s="777"/>
      <c r="O60" s="20"/>
      <c r="P60" s="333"/>
      <c r="Q60" s="333"/>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333"/>
      <c r="P61" s="333"/>
      <c r="Q61" s="333"/>
      <c r="S61" s="772"/>
      <c r="T61" s="763"/>
      <c r="U61" s="763"/>
      <c r="V61" s="763"/>
      <c r="W61" s="763"/>
      <c r="X61" s="763"/>
      <c r="Y61" s="763"/>
      <c r="Z61" s="763"/>
      <c r="AA61" s="763"/>
      <c r="AB61" s="763"/>
      <c r="AC61" s="763"/>
      <c r="AD61" s="763"/>
      <c r="AE61" s="763"/>
      <c r="AF61" s="763"/>
      <c r="AG61" s="763"/>
      <c r="AH61" s="763"/>
    </row>
    <row r="62" spans="2:34" ht="12" customHeight="1">
      <c r="B62" s="774"/>
      <c r="C62" s="737"/>
      <c r="D62" s="734"/>
      <c r="E62" s="734"/>
      <c r="F62" s="734"/>
      <c r="G62" s="734"/>
      <c r="H62" s="734"/>
      <c r="I62" s="737"/>
      <c r="J62" s="734"/>
      <c r="K62" s="734"/>
      <c r="L62" s="734"/>
      <c r="M62" s="734"/>
      <c r="N62" s="777"/>
      <c r="O62" s="333"/>
      <c r="P62" s="333"/>
      <c r="Q62" s="333"/>
      <c r="S62" s="772"/>
      <c r="T62" s="763"/>
      <c r="U62" s="763"/>
      <c r="V62" s="763"/>
      <c r="W62" s="763"/>
      <c r="X62" s="763"/>
      <c r="Y62" s="763"/>
      <c r="Z62" s="763"/>
      <c r="AA62" s="763"/>
      <c r="AB62" s="763"/>
      <c r="AC62" s="763"/>
      <c r="AD62" s="763"/>
      <c r="AE62" s="763"/>
      <c r="AF62" s="763"/>
      <c r="AG62" s="763"/>
      <c r="AH62" s="763"/>
    </row>
    <row r="63" spans="2:34" ht="12" customHeight="1" thickBot="1">
      <c r="B63" s="775"/>
      <c r="C63" s="758"/>
      <c r="D63" s="757"/>
      <c r="E63" s="757"/>
      <c r="F63" s="757"/>
      <c r="G63" s="757"/>
      <c r="H63" s="757"/>
      <c r="I63" s="758"/>
      <c r="J63" s="757"/>
      <c r="K63" s="757"/>
      <c r="L63" s="757"/>
      <c r="M63" s="757"/>
      <c r="N63" s="778"/>
      <c r="O63" s="333"/>
      <c r="P63" s="333"/>
      <c r="Q63" s="333"/>
      <c r="S63" s="772"/>
      <c r="T63" s="763"/>
      <c r="U63" s="763"/>
      <c r="V63" s="763"/>
      <c r="W63" s="763"/>
      <c r="X63" s="763"/>
      <c r="Y63" s="763"/>
      <c r="Z63" s="763"/>
      <c r="AA63" s="763"/>
      <c r="AB63" s="763"/>
      <c r="AC63" s="763"/>
      <c r="AD63" s="763"/>
      <c r="AE63" s="763"/>
      <c r="AF63" s="763"/>
      <c r="AG63" s="763"/>
      <c r="AH63" s="763"/>
    </row>
  </sheetData>
  <mergeCells count="101">
    <mergeCell ref="W60:Y63"/>
    <mergeCell ref="Z60:AB63"/>
    <mergeCell ref="AC60:AE63"/>
    <mergeCell ref="AF60:AH63"/>
    <mergeCell ref="T56:V59"/>
    <mergeCell ref="W56:Y59"/>
    <mergeCell ref="Z56:AB59"/>
    <mergeCell ref="AC56:AE59"/>
    <mergeCell ref="AF56:AH59"/>
    <mergeCell ref="C60:E63"/>
    <mergeCell ref="F60:H63"/>
    <mergeCell ref="I60:K63"/>
    <mergeCell ref="L60:N63"/>
    <mergeCell ref="T60:V63"/>
    <mergeCell ref="B56:B63"/>
    <mergeCell ref="C56:E59"/>
    <mergeCell ref="F56:H59"/>
    <mergeCell ref="I56:K59"/>
    <mergeCell ref="L56:N59"/>
    <mergeCell ref="S56:S63"/>
    <mergeCell ref="F52:H55"/>
    <mergeCell ref="I52:K55"/>
    <mergeCell ref="L52:N55"/>
    <mergeCell ref="O52:Q55"/>
    <mergeCell ref="S52:U55"/>
    <mergeCell ref="V52:X55"/>
    <mergeCell ref="X43:Z46"/>
    <mergeCell ref="B48:B55"/>
    <mergeCell ref="C48:E51"/>
    <mergeCell ref="F48:H51"/>
    <mergeCell ref="I48:K51"/>
    <mergeCell ref="L48:N51"/>
    <mergeCell ref="O48:Q51"/>
    <mergeCell ref="S48:U51"/>
    <mergeCell ref="V48:X51"/>
    <mergeCell ref="C52:E55"/>
    <mergeCell ref="B43:D46"/>
    <mergeCell ref="E43:G46"/>
    <mergeCell ref="H43:J46"/>
    <mergeCell ref="K43:M46"/>
    <mergeCell ref="N43:S46"/>
    <mergeCell ref="U43:W46"/>
    <mergeCell ref="B39:D42"/>
    <mergeCell ref="E39:G42"/>
    <mergeCell ref="H39:J42"/>
    <mergeCell ref="K39:M42"/>
    <mergeCell ref="N39:S42"/>
    <mergeCell ref="U39:W42"/>
    <mergeCell ref="X39:Z42"/>
    <mergeCell ref="N32:P33"/>
    <mergeCell ref="Q32:Q33"/>
    <mergeCell ref="R32:S33"/>
    <mergeCell ref="T32:T33"/>
    <mergeCell ref="U32:V33"/>
    <mergeCell ref="W32:Y33"/>
    <mergeCell ref="C32:C37"/>
    <mergeCell ref="D32:G33"/>
    <mergeCell ref="H32:I33"/>
    <mergeCell ref="J32:J33"/>
    <mergeCell ref="K32:L33"/>
    <mergeCell ref="M32:M33"/>
    <mergeCell ref="H34:J36"/>
    <mergeCell ref="K34:X36"/>
    <mergeCell ref="N37:P37"/>
    <mergeCell ref="Q37:R37"/>
    <mergeCell ref="C24:E24"/>
    <mergeCell ref="F24:G24"/>
    <mergeCell ref="H24:L24"/>
    <mergeCell ref="M24:Y24"/>
    <mergeCell ref="B25:B37"/>
    <mergeCell ref="C25:C31"/>
    <mergeCell ref="D25:G26"/>
    <mergeCell ref="H25:I26"/>
    <mergeCell ref="J25:J26"/>
    <mergeCell ref="K25:L26"/>
    <mergeCell ref="W25:Y26"/>
    <mergeCell ref="H27:J29"/>
    <mergeCell ref="K27:X29"/>
    <mergeCell ref="O30:R30"/>
    <mergeCell ref="N31:P31"/>
    <mergeCell ref="Q31:R31"/>
    <mergeCell ref="S31:Y31"/>
    <mergeCell ref="M25:M26"/>
    <mergeCell ref="N25:P26"/>
    <mergeCell ref="Q25:Q26"/>
    <mergeCell ref="R25:S26"/>
    <mergeCell ref="T25:T26"/>
    <mergeCell ref="U25:V26"/>
    <mergeCell ref="S37:Y37"/>
    <mergeCell ref="B5:E6"/>
    <mergeCell ref="F5:Z5"/>
    <mergeCell ref="F6:H6"/>
    <mergeCell ref="J6:Y6"/>
    <mergeCell ref="B7:E7"/>
    <mergeCell ref="F7:Z7"/>
    <mergeCell ref="B3:Z3"/>
    <mergeCell ref="B4:E4"/>
    <mergeCell ref="F4:H4"/>
    <mergeCell ref="I4:K4"/>
    <mergeCell ref="L4:N4"/>
    <mergeCell ref="O4:Z4"/>
  </mergeCells>
  <phoneticPr fontId="3"/>
  <conditionalFormatting sqref="F7:Z7">
    <cfRule type="containsBlanks" dxfId="45" priority="4">
      <formula>LEN(TRIM(F7))=0</formula>
    </cfRule>
  </conditionalFormatting>
  <conditionalFormatting sqref="O30">
    <cfRule type="containsBlanks" dxfId="44" priority="1">
      <formula>LEN(TRIM(O30))=0</formula>
    </cfRule>
  </conditionalFormatting>
  <conditionalFormatting sqref="O4:Z4">
    <cfRule type="containsBlanks" dxfId="43" priority="2">
      <formula>LEN(TRIM(O4))=0</formula>
    </cfRule>
  </conditionalFormatting>
  <conditionalFormatting sqref="S31:Y31">
    <cfRule type="containsBlanks" dxfId="42" priority="3">
      <formula>LEN(TRIM(S31))=0</formula>
    </cfRule>
  </conditionalFormatting>
  <printOptions horizontalCentered="1"/>
  <pageMargins left="0.78740157480314965" right="0.78740157480314965" top="0.98425196850393704" bottom="0.98425196850393704" header="0.51181102362204722" footer="0.51181102362204722"/>
  <pageSetup paperSize="9" scale="83"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15822-9B6D-4751-8E0D-C07F7D37A949}">
  <sheetPr>
    <pageSetUpPr fitToPage="1"/>
  </sheetPr>
  <dimension ref="B1:AZ63"/>
  <sheetViews>
    <sheetView view="pageBreakPreview" zoomScale="60" zoomScaleNormal="55" workbookViewId="0"/>
  </sheetViews>
  <sheetFormatPr defaultRowHeight="18.75"/>
  <cols>
    <col min="1" max="1" width="39.375" style="38" customWidth="1"/>
    <col min="2" max="165" width="3.25" style="38" customWidth="1"/>
    <col min="166" max="258" width="9" style="38"/>
    <col min="259" max="421" width="3.25" style="38" customWidth="1"/>
    <col min="422" max="514" width="9" style="38"/>
    <col min="515" max="677" width="3.25" style="38" customWidth="1"/>
    <col min="678" max="770" width="9" style="38"/>
    <col min="771" max="933" width="3.25" style="38" customWidth="1"/>
    <col min="934" max="1026" width="9" style="38"/>
    <col min="1027" max="1189" width="3.25" style="38" customWidth="1"/>
    <col min="1190" max="1282" width="9" style="38"/>
    <col min="1283" max="1445" width="3.25" style="38" customWidth="1"/>
    <col min="1446" max="1538" width="9" style="38"/>
    <col min="1539" max="1701" width="3.25" style="38" customWidth="1"/>
    <col min="1702" max="1794" width="9" style="38"/>
    <col min="1795" max="1957" width="3.25" style="38" customWidth="1"/>
    <col min="1958" max="2050" width="9" style="38"/>
    <col min="2051" max="2213" width="3.25" style="38" customWidth="1"/>
    <col min="2214" max="2306" width="9" style="38"/>
    <col min="2307" max="2469" width="3.25" style="38" customWidth="1"/>
    <col min="2470" max="2562" width="9" style="38"/>
    <col min="2563" max="2725" width="3.25" style="38" customWidth="1"/>
    <col min="2726" max="2818" width="9" style="38"/>
    <col min="2819" max="2981" width="3.25" style="38" customWidth="1"/>
    <col min="2982" max="3074" width="9" style="38"/>
    <col min="3075" max="3237" width="3.25" style="38" customWidth="1"/>
    <col min="3238" max="3330" width="9" style="38"/>
    <col min="3331" max="3493" width="3.25" style="38" customWidth="1"/>
    <col min="3494" max="3586" width="9" style="38"/>
    <col min="3587" max="3749" width="3.25" style="38" customWidth="1"/>
    <col min="3750" max="3842" width="9" style="38"/>
    <col min="3843" max="4005" width="3.25" style="38" customWidth="1"/>
    <col min="4006" max="4098" width="9" style="38"/>
    <col min="4099" max="4261" width="3.25" style="38" customWidth="1"/>
    <col min="4262" max="4354" width="9" style="38"/>
    <col min="4355" max="4517" width="3.25" style="38" customWidth="1"/>
    <col min="4518" max="4610" width="9" style="38"/>
    <col min="4611" max="4773" width="3.25" style="38" customWidth="1"/>
    <col min="4774" max="4866" width="9" style="38"/>
    <col min="4867" max="5029" width="3.25" style="38" customWidth="1"/>
    <col min="5030" max="5122" width="9" style="38"/>
    <col min="5123" max="5285" width="3.25" style="38" customWidth="1"/>
    <col min="5286" max="5378" width="9" style="38"/>
    <col min="5379" max="5541" width="3.25" style="38" customWidth="1"/>
    <col min="5542" max="5634" width="9" style="38"/>
    <col min="5635" max="5797" width="3.25" style="38" customWidth="1"/>
    <col min="5798" max="5890" width="9" style="38"/>
    <col min="5891" max="6053" width="3.25" style="38" customWidth="1"/>
    <col min="6054" max="6146" width="9" style="38"/>
    <col min="6147" max="6309" width="3.25" style="38" customWidth="1"/>
    <col min="6310" max="6402" width="9" style="38"/>
    <col min="6403" max="6565" width="3.25" style="38" customWidth="1"/>
    <col min="6566" max="6658" width="9" style="38"/>
    <col min="6659" max="6821" width="3.25" style="38" customWidth="1"/>
    <col min="6822" max="6914" width="9" style="38"/>
    <col min="6915" max="7077" width="3.25" style="38" customWidth="1"/>
    <col min="7078" max="7170" width="9" style="38"/>
    <col min="7171" max="7333" width="3.25" style="38" customWidth="1"/>
    <col min="7334" max="7426" width="9" style="38"/>
    <col min="7427" max="7589" width="3.25" style="38" customWidth="1"/>
    <col min="7590" max="7682" width="9" style="38"/>
    <col min="7683" max="7845" width="3.25" style="38" customWidth="1"/>
    <col min="7846" max="7938" width="9" style="38"/>
    <col min="7939" max="8101" width="3.25" style="38" customWidth="1"/>
    <col min="8102" max="8194" width="9" style="38"/>
    <col min="8195" max="8357" width="3.25" style="38" customWidth="1"/>
    <col min="8358" max="8450" width="9" style="38"/>
    <col min="8451" max="8613" width="3.25" style="38" customWidth="1"/>
    <col min="8614" max="8706" width="9" style="38"/>
    <col min="8707" max="8869" width="3.25" style="38" customWidth="1"/>
    <col min="8870" max="8962" width="9" style="38"/>
    <col min="8963" max="9125" width="3.25" style="38" customWidth="1"/>
    <col min="9126" max="9218" width="9" style="38"/>
    <col min="9219" max="9381" width="3.25" style="38" customWidth="1"/>
    <col min="9382" max="9474" width="9" style="38"/>
    <col min="9475" max="9637" width="3.25" style="38" customWidth="1"/>
    <col min="9638" max="9730" width="9" style="38"/>
    <col min="9731" max="9893" width="3.25" style="38" customWidth="1"/>
    <col min="9894" max="9986" width="9" style="38"/>
    <col min="9987" max="10149" width="3.25" style="38" customWidth="1"/>
    <col min="10150" max="10242" width="9" style="38"/>
    <col min="10243" max="10405" width="3.25" style="38" customWidth="1"/>
    <col min="10406" max="10498" width="9" style="38"/>
    <col min="10499" max="10661" width="3.25" style="38" customWidth="1"/>
    <col min="10662" max="10754" width="9" style="38"/>
    <col min="10755" max="10917" width="3.25" style="38" customWidth="1"/>
    <col min="10918" max="11010" width="9" style="38"/>
    <col min="11011" max="11173" width="3.25" style="38" customWidth="1"/>
    <col min="11174" max="11266" width="9" style="38"/>
    <col min="11267" max="11429" width="3.25" style="38" customWidth="1"/>
    <col min="11430" max="11522" width="9" style="38"/>
    <col min="11523" max="11685" width="3.25" style="38" customWidth="1"/>
    <col min="11686" max="11778" width="9" style="38"/>
    <col min="11779" max="11941" width="3.25" style="38" customWidth="1"/>
    <col min="11942" max="12034" width="9" style="38"/>
    <col min="12035" max="12197" width="3.25" style="38" customWidth="1"/>
    <col min="12198" max="12290" width="9" style="38"/>
    <col min="12291" max="12453" width="3.25" style="38" customWidth="1"/>
    <col min="12454" max="12546" width="9" style="38"/>
    <col min="12547" max="12709" width="3.25" style="38" customWidth="1"/>
    <col min="12710" max="12802" width="9" style="38"/>
    <col min="12803" max="12965" width="3.25" style="38" customWidth="1"/>
    <col min="12966" max="13058" width="9" style="38"/>
    <col min="13059" max="13221" width="3.25" style="38" customWidth="1"/>
    <col min="13222" max="13314" width="9" style="38"/>
    <col min="13315" max="13477" width="3.25" style="38" customWidth="1"/>
    <col min="13478" max="13570" width="9" style="38"/>
    <col min="13571" max="13733" width="3.25" style="38" customWidth="1"/>
    <col min="13734" max="13826" width="9" style="38"/>
    <col min="13827" max="13989" width="3.25" style="38" customWidth="1"/>
    <col min="13990" max="14082" width="9" style="38"/>
    <col min="14083" max="14245" width="3.25" style="38" customWidth="1"/>
    <col min="14246" max="14338" width="9" style="38"/>
    <col min="14339" max="14501" width="3.25" style="38" customWidth="1"/>
    <col min="14502" max="14594" width="9" style="38"/>
    <col min="14595" max="14757" width="3.25" style="38" customWidth="1"/>
    <col min="14758" max="14850" width="9" style="38"/>
    <col min="14851" max="15013" width="3.25" style="38" customWidth="1"/>
    <col min="15014" max="15106" width="9" style="38"/>
    <col min="15107" max="15269" width="3.25" style="38" customWidth="1"/>
    <col min="15270" max="15362" width="9" style="38"/>
    <col min="15363" max="15525" width="3.25" style="38" customWidth="1"/>
    <col min="15526" max="15618" width="9" style="38"/>
    <col min="15619" max="15781" width="3.25" style="38" customWidth="1"/>
    <col min="15782" max="15874" width="9" style="38"/>
    <col min="15875" max="16037" width="3.25" style="38" customWidth="1"/>
    <col min="16038" max="16130" width="9" style="38"/>
    <col min="16131" max="16293" width="3.25" style="38" customWidth="1"/>
    <col min="16294" max="16384" width="9" style="38"/>
  </cols>
  <sheetData>
    <row r="1" spans="2:52" ht="23.25" customHeight="1"/>
    <row r="2" spans="2:52" s="15" customFormat="1" ht="13.5">
      <c r="B2" s="12" t="s">
        <v>27</v>
      </c>
    </row>
    <row r="3" spans="2:52"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2" s="15" customFormat="1" ht="26.1" customHeight="1">
      <c r="B4" s="804" t="s">
        <v>29</v>
      </c>
      <c r="C4" s="751"/>
      <c r="D4" s="751"/>
      <c r="E4" s="755"/>
      <c r="F4" s="805" t="s">
        <v>30</v>
      </c>
      <c r="G4" s="806"/>
      <c r="H4" s="806"/>
      <c r="I4" s="751" t="s">
        <v>31</v>
      </c>
      <c r="J4" s="806"/>
      <c r="K4" s="807"/>
      <c r="L4" s="808" t="s">
        <v>32</v>
      </c>
      <c r="M4" s="751"/>
      <c r="N4" s="752"/>
      <c r="O4" s="812"/>
      <c r="P4" s="813"/>
      <c r="Q4" s="813"/>
      <c r="R4" s="813"/>
      <c r="S4" s="813"/>
      <c r="T4" s="813"/>
      <c r="U4" s="813"/>
      <c r="V4" s="813"/>
      <c r="W4" s="813"/>
      <c r="X4" s="813"/>
      <c r="Y4" s="813"/>
      <c r="Z4" s="814"/>
      <c r="AB4" s="87" t="s">
        <v>186</v>
      </c>
    </row>
    <row r="5" spans="2:52" s="15"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15" t="s">
        <v>185</v>
      </c>
    </row>
    <row r="6" spans="2:52"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2"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2" s="15"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2" s="15" customFormat="1" ht="18" customHeight="1">
      <c r="B9" s="20"/>
      <c r="C9" s="127" t="s">
        <v>195</v>
      </c>
      <c r="D9" s="127"/>
      <c r="E9" s="127"/>
      <c r="F9" s="127"/>
      <c r="G9" s="127"/>
      <c r="H9" s="127"/>
      <c r="I9" s="127"/>
      <c r="J9" s="127"/>
      <c r="K9" s="127"/>
      <c r="L9" s="127"/>
      <c r="M9" s="127"/>
      <c r="N9" s="127"/>
      <c r="O9" s="127"/>
      <c r="P9" s="127"/>
      <c r="Q9" s="127"/>
      <c r="R9" s="127"/>
      <c r="S9" s="127"/>
      <c r="T9" s="127"/>
      <c r="U9" s="127"/>
      <c r="V9" s="127"/>
      <c r="W9" s="127"/>
      <c r="X9" s="127"/>
      <c r="Y9" s="127"/>
      <c r="Z9" s="1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2:52"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2:52" s="15" customFormat="1" ht="18" customHeight="1">
      <c r="B11" s="20"/>
      <c r="C11" s="127" t="s">
        <v>486</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2:52" s="15" customFormat="1" ht="18" customHeight="1">
      <c r="B12" s="20"/>
      <c r="C12" s="127" t="s">
        <v>196</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2:52" s="15" customFormat="1" ht="18" customHeight="1">
      <c r="B13" s="2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2:52" s="15" customFormat="1" ht="18" customHeight="1">
      <c r="B14" s="20"/>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2:52" s="15"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2:52" s="15" customFormat="1" ht="18" customHeight="1">
      <c r="B16" s="20"/>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2:52" s="15"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2:52" s="15" customFormat="1" ht="18" customHeight="1">
      <c r="B18" s="20"/>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2:52" s="15"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2:52"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2:52"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2:52"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2:52"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2" s="15" customFormat="1" ht="16.149999999999999" customHeight="1">
      <c r="B25" s="790"/>
      <c r="C25" s="782" t="s">
        <v>7</v>
      </c>
      <c r="D25" s="760" t="s">
        <v>41</v>
      </c>
      <c r="E25" s="760"/>
      <c r="F25" s="760"/>
      <c r="G25" s="760"/>
      <c r="H25" s="793" t="s">
        <v>42</v>
      </c>
      <c r="I25" s="793"/>
      <c r="J25" s="760"/>
      <c r="K25" s="760" t="s">
        <v>54</v>
      </c>
      <c r="L25" s="760"/>
      <c r="M25" s="760"/>
      <c r="N25" s="760" t="s">
        <v>44</v>
      </c>
      <c r="O25" s="760"/>
      <c r="P25" s="760"/>
      <c r="Q25" s="760"/>
      <c r="R25" s="760" t="s">
        <v>45</v>
      </c>
      <c r="S25" s="760"/>
      <c r="T25" s="760"/>
      <c r="U25" s="760" t="s">
        <v>56</v>
      </c>
      <c r="V25" s="760"/>
      <c r="W25" s="760" t="s">
        <v>47</v>
      </c>
      <c r="X25" s="760"/>
      <c r="Y25" s="760"/>
      <c r="Z25" s="32"/>
    </row>
    <row r="26" spans="2:52" s="15" customFormat="1" ht="16.149999999999999" customHeight="1">
      <c r="B26" s="790"/>
      <c r="C26" s="783"/>
      <c r="D26" s="763"/>
      <c r="E26" s="763"/>
      <c r="F26" s="763"/>
      <c r="G26" s="763"/>
      <c r="H26" s="794"/>
      <c r="I26" s="794"/>
      <c r="J26" s="763"/>
      <c r="K26" s="763"/>
      <c r="L26" s="763"/>
      <c r="M26" s="763"/>
      <c r="N26" s="763"/>
      <c r="O26" s="763"/>
      <c r="P26" s="763"/>
      <c r="Q26" s="763"/>
      <c r="R26" s="763"/>
      <c r="S26" s="763"/>
      <c r="T26" s="763"/>
      <c r="U26" s="763"/>
      <c r="V26" s="763"/>
      <c r="W26" s="763"/>
      <c r="X26" s="763"/>
      <c r="Y26" s="763"/>
      <c r="Z26" s="16"/>
      <c r="AG26" s="39"/>
    </row>
    <row r="27" spans="2:52" s="15" customFormat="1" ht="16.149999999999999" customHeight="1">
      <c r="B27" s="790"/>
      <c r="C27" s="783"/>
      <c r="H27" s="787" t="s">
        <v>49</v>
      </c>
      <c r="I27" s="787"/>
      <c r="J27" s="787"/>
      <c r="K27" s="815" t="s">
        <v>487</v>
      </c>
      <c r="L27" s="815"/>
      <c r="M27" s="815"/>
      <c r="N27" s="815"/>
      <c r="O27" s="815"/>
      <c r="P27" s="815"/>
      <c r="Q27" s="815"/>
      <c r="R27" s="815"/>
      <c r="S27" s="815"/>
      <c r="T27" s="815"/>
      <c r="U27" s="815"/>
      <c r="V27" s="815"/>
      <c r="W27" s="815"/>
      <c r="X27" s="815"/>
      <c r="Z27" s="16"/>
    </row>
    <row r="28" spans="2:52" s="15" customFormat="1" ht="16.149999999999999" customHeight="1">
      <c r="B28" s="790"/>
      <c r="C28" s="783"/>
      <c r="H28" s="787"/>
      <c r="I28" s="787"/>
      <c r="J28" s="787"/>
      <c r="K28" s="815"/>
      <c r="L28" s="815"/>
      <c r="M28" s="815"/>
      <c r="N28" s="815"/>
      <c r="O28" s="815"/>
      <c r="P28" s="815"/>
      <c r="Q28" s="815"/>
      <c r="R28" s="815"/>
      <c r="S28" s="815"/>
      <c r="T28" s="815"/>
      <c r="U28" s="815"/>
      <c r="V28" s="815"/>
      <c r="W28" s="815"/>
      <c r="X28" s="815"/>
      <c r="Z28" s="16"/>
    </row>
    <row r="29" spans="2:52" s="15" customFormat="1" ht="71.25" customHeight="1">
      <c r="B29" s="790"/>
      <c r="C29" s="783"/>
      <c r="H29" s="787"/>
      <c r="I29" s="787"/>
      <c r="J29" s="787"/>
      <c r="K29" s="815"/>
      <c r="L29" s="815"/>
      <c r="M29" s="815"/>
      <c r="N29" s="815"/>
      <c r="O29" s="815"/>
      <c r="P29" s="815"/>
      <c r="Q29" s="815"/>
      <c r="R29" s="815"/>
      <c r="S29" s="815"/>
      <c r="T29" s="815"/>
      <c r="U29" s="815"/>
      <c r="V29" s="815"/>
      <c r="W29" s="815"/>
      <c r="X29" s="815"/>
      <c r="Z29" s="16"/>
    </row>
    <row r="30" spans="2:52" s="15" customFormat="1" ht="21" customHeight="1">
      <c r="B30" s="790"/>
      <c r="C30" s="783"/>
      <c r="K30" s="129" t="s">
        <v>197</v>
      </c>
      <c r="L30" s="128"/>
      <c r="M30" s="128"/>
      <c r="N30" s="128"/>
      <c r="O30" s="816"/>
      <c r="P30" s="816"/>
      <c r="Q30" s="816"/>
      <c r="R30" s="816"/>
      <c r="S30" s="129" t="s">
        <v>198</v>
      </c>
      <c r="U30" s="129"/>
      <c r="V30" s="129"/>
      <c r="W30" s="129"/>
      <c r="X30" s="129"/>
      <c r="Z30" s="16"/>
      <c r="AB30" s="87" t="s">
        <v>292</v>
      </c>
    </row>
    <row r="31" spans="2:52" s="15" customFormat="1" ht="21" customHeight="1">
      <c r="B31" s="790"/>
      <c r="C31" s="792"/>
      <c r="D31" s="28"/>
      <c r="E31" s="28"/>
      <c r="F31" s="28"/>
      <c r="G31" s="28"/>
      <c r="H31" s="28"/>
      <c r="I31" s="28"/>
      <c r="J31" s="28"/>
      <c r="K31" s="28"/>
      <c r="L31" s="28"/>
      <c r="M31" s="28"/>
      <c r="N31" s="795"/>
      <c r="O31" s="795"/>
      <c r="P31" s="795"/>
      <c r="Q31" s="795" t="s">
        <v>52</v>
      </c>
      <c r="R31" s="795"/>
      <c r="S31" s="817"/>
      <c r="T31" s="817"/>
      <c r="U31" s="817"/>
      <c r="V31" s="817"/>
      <c r="W31" s="817"/>
      <c r="X31" s="817"/>
      <c r="Y31" s="817"/>
      <c r="Z31" s="29"/>
      <c r="AB31" s="15" t="s">
        <v>176</v>
      </c>
    </row>
    <row r="32" spans="2:52" s="15" customFormat="1" ht="16.149999999999999" customHeight="1">
      <c r="B32" s="790"/>
      <c r="C32" s="782" t="s">
        <v>53</v>
      </c>
      <c r="D32" s="760" t="s">
        <v>41</v>
      </c>
      <c r="E32" s="760"/>
      <c r="F32" s="760"/>
      <c r="G32" s="760"/>
      <c r="H32" s="785" t="s">
        <v>54</v>
      </c>
      <c r="I32" s="786"/>
      <c r="J32" s="760"/>
      <c r="K32" s="760" t="s">
        <v>44</v>
      </c>
      <c r="L32" s="760"/>
      <c r="M32" s="760"/>
      <c r="N32" s="760" t="s">
        <v>45</v>
      </c>
      <c r="O32" s="760"/>
      <c r="P32" s="760"/>
      <c r="Q32" s="760"/>
      <c r="R32" s="760" t="s">
        <v>55</v>
      </c>
      <c r="S32" s="760"/>
      <c r="T32" s="760"/>
      <c r="U32" s="780" t="s">
        <v>56</v>
      </c>
      <c r="V32" s="760"/>
      <c r="W32" s="760" t="s">
        <v>47</v>
      </c>
      <c r="X32" s="760"/>
      <c r="Y32" s="760"/>
      <c r="Z32" s="32"/>
    </row>
    <row r="33" spans="2:26" s="15" customFormat="1" ht="16.149999999999999" customHeight="1">
      <c r="B33" s="790"/>
      <c r="C33" s="783"/>
      <c r="D33" s="763"/>
      <c r="E33" s="763"/>
      <c r="F33" s="763"/>
      <c r="G33" s="763"/>
      <c r="H33" s="787"/>
      <c r="I33" s="787"/>
      <c r="J33" s="763"/>
      <c r="K33" s="763"/>
      <c r="L33" s="763"/>
      <c r="M33" s="763"/>
      <c r="N33" s="763"/>
      <c r="O33" s="763"/>
      <c r="P33" s="763"/>
      <c r="Q33" s="763"/>
      <c r="R33" s="763"/>
      <c r="S33" s="763"/>
      <c r="T33" s="763"/>
      <c r="U33" s="763"/>
      <c r="V33" s="763"/>
      <c r="W33" s="763"/>
      <c r="X33" s="763"/>
      <c r="Y33" s="763"/>
      <c r="Z33" s="16"/>
    </row>
    <row r="34" spans="2:26" s="15" customFormat="1" ht="16.149999999999999" customHeight="1">
      <c r="B34" s="790"/>
      <c r="C34" s="783"/>
      <c r="H34" s="787" t="s">
        <v>58</v>
      </c>
      <c r="I34" s="787"/>
      <c r="J34" s="787"/>
      <c r="K34" s="788"/>
      <c r="L34" s="788"/>
      <c r="M34" s="788"/>
      <c r="N34" s="788"/>
      <c r="O34" s="788"/>
      <c r="P34" s="788"/>
      <c r="Q34" s="788"/>
      <c r="R34" s="788"/>
      <c r="S34" s="788"/>
      <c r="T34" s="788"/>
      <c r="U34" s="788"/>
      <c r="V34" s="788"/>
      <c r="W34" s="788"/>
      <c r="X34" s="788"/>
      <c r="Z34" s="16"/>
    </row>
    <row r="35" spans="2:26" s="15" customFormat="1" ht="16.149999999999999" customHeight="1">
      <c r="B35" s="790"/>
      <c r="C35" s="783"/>
      <c r="H35" s="787"/>
      <c r="I35" s="787"/>
      <c r="J35" s="787"/>
      <c r="K35" s="788"/>
      <c r="L35" s="788"/>
      <c r="M35" s="788"/>
      <c r="N35" s="788"/>
      <c r="O35" s="788"/>
      <c r="P35" s="788"/>
      <c r="Q35" s="788"/>
      <c r="R35" s="788"/>
      <c r="S35" s="788"/>
      <c r="T35" s="788"/>
      <c r="U35" s="788"/>
      <c r="V35" s="788"/>
      <c r="W35" s="788"/>
      <c r="X35" s="788"/>
      <c r="Z35" s="16"/>
    </row>
    <row r="36" spans="2:26" s="15" customFormat="1" ht="9" customHeight="1">
      <c r="B36" s="790"/>
      <c r="C36" s="783"/>
      <c r="H36" s="787"/>
      <c r="I36" s="787"/>
      <c r="J36" s="787"/>
      <c r="K36" s="788"/>
      <c r="L36" s="788"/>
      <c r="M36" s="788"/>
      <c r="N36" s="788"/>
      <c r="O36" s="788"/>
      <c r="P36" s="788"/>
      <c r="Q36" s="788"/>
      <c r="R36" s="788"/>
      <c r="S36" s="788"/>
      <c r="T36" s="788"/>
      <c r="U36" s="788"/>
      <c r="V36" s="788"/>
      <c r="W36" s="788"/>
      <c r="X36" s="788"/>
      <c r="Z36" s="16"/>
    </row>
    <row r="37" spans="2:26" s="15" customFormat="1" ht="16.149999999999999" customHeight="1" thickBot="1">
      <c r="B37" s="791"/>
      <c r="C37" s="784"/>
      <c r="D37" s="34"/>
      <c r="E37" s="34"/>
      <c r="F37" s="34"/>
      <c r="G37" s="34"/>
      <c r="H37" s="34"/>
      <c r="I37" s="34"/>
      <c r="J37" s="34"/>
      <c r="K37" s="34"/>
      <c r="L37" s="34"/>
      <c r="M37" s="34"/>
      <c r="N37" s="766"/>
      <c r="O37" s="766"/>
      <c r="P37" s="766"/>
      <c r="Q37" s="766" t="s">
        <v>52</v>
      </c>
      <c r="R37" s="766"/>
      <c r="S37" s="781"/>
      <c r="T37" s="781"/>
      <c r="U37" s="781"/>
      <c r="V37" s="781"/>
      <c r="W37" s="781"/>
      <c r="X37" s="781"/>
      <c r="Y37" s="781"/>
      <c r="Z37" s="22"/>
    </row>
    <row r="38" spans="2:26" s="15" customFormat="1" ht="14.25" thickBot="1"/>
    <row r="39" spans="2:26" s="15" customFormat="1" ht="13.5" customHeight="1">
      <c r="B39" s="731" t="str">
        <f>基本情報入力!E18</f>
        <v>課長</v>
      </c>
      <c r="C39" s="732"/>
      <c r="D39" s="732"/>
      <c r="E39" s="735" t="str">
        <f>基本情報入力!H18</f>
        <v>副課長</v>
      </c>
      <c r="F39" s="732"/>
      <c r="G39" s="732"/>
      <c r="H39" s="736" t="str">
        <f>基本情報入力!K18</f>
        <v>課長補佐</v>
      </c>
      <c r="I39" s="732"/>
      <c r="J39" s="732"/>
      <c r="K39" s="738" t="str">
        <f>基本情報入力!N18</f>
        <v>総括監督員</v>
      </c>
      <c r="L39" s="739"/>
      <c r="M39" s="740"/>
      <c r="N39" s="738" t="str">
        <f>基本情報入力!Q18</f>
        <v>主任監督員</v>
      </c>
      <c r="O39" s="739"/>
      <c r="P39" s="739"/>
      <c r="Q39" s="739"/>
      <c r="R39" s="739"/>
      <c r="S39" s="747"/>
      <c r="T39" s="35"/>
      <c r="U39" s="750" t="str">
        <f>基本情報入力!T18</f>
        <v>現　場
代理人</v>
      </c>
      <c r="V39" s="751"/>
      <c r="W39" s="752"/>
      <c r="X39" s="754" t="str">
        <f>基本情報入力!W18</f>
        <v>主　任
（監　理）
技術者</v>
      </c>
      <c r="Y39" s="751"/>
      <c r="Z39" s="755"/>
    </row>
    <row r="40" spans="2:26" s="15" customFormat="1" ht="13.5" customHeight="1">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ustomHeight="1">
      <c r="B41" s="733"/>
      <c r="C41" s="734"/>
      <c r="D41" s="734"/>
      <c r="E41" s="734"/>
      <c r="F41" s="734"/>
      <c r="G41" s="734"/>
      <c r="H41" s="737"/>
      <c r="I41" s="734"/>
      <c r="J41" s="734"/>
      <c r="K41" s="741"/>
      <c r="L41" s="742"/>
      <c r="M41" s="743"/>
      <c r="N41" s="741"/>
      <c r="O41" s="742"/>
      <c r="P41" s="742"/>
      <c r="Q41" s="742"/>
      <c r="R41" s="742"/>
      <c r="S41" s="748"/>
      <c r="T41" s="35"/>
      <c r="U41" s="753"/>
      <c r="V41" s="726"/>
      <c r="W41" s="737"/>
      <c r="X41" s="725"/>
      <c r="Y41" s="726"/>
      <c r="Z41" s="727"/>
    </row>
    <row r="42" spans="2:26" s="15" customFormat="1" ht="13.5">
      <c r="B42" s="733"/>
      <c r="C42" s="734"/>
      <c r="D42" s="734"/>
      <c r="E42" s="734"/>
      <c r="F42" s="734"/>
      <c r="G42" s="734"/>
      <c r="H42" s="737"/>
      <c r="I42" s="734"/>
      <c r="J42" s="734"/>
      <c r="K42" s="744"/>
      <c r="L42" s="745"/>
      <c r="M42" s="746"/>
      <c r="N42" s="744"/>
      <c r="O42" s="745"/>
      <c r="P42" s="745"/>
      <c r="Q42" s="745"/>
      <c r="R42" s="745"/>
      <c r="S42" s="749"/>
      <c r="T42" s="35"/>
      <c r="U42" s="753"/>
      <c r="V42" s="726"/>
      <c r="W42" s="737"/>
      <c r="X42" s="725"/>
      <c r="Y42" s="726"/>
      <c r="Z42" s="727"/>
    </row>
    <row r="43" spans="2:26" s="15" customFormat="1" ht="13.5">
      <c r="B43" s="733"/>
      <c r="C43" s="734"/>
      <c r="D43" s="734"/>
      <c r="E43" s="734"/>
      <c r="F43" s="734"/>
      <c r="G43" s="734"/>
      <c r="H43" s="737"/>
      <c r="I43" s="734"/>
      <c r="J43" s="734"/>
      <c r="K43" s="759"/>
      <c r="L43" s="760"/>
      <c r="M43" s="761"/>
      <c r="N43" s="759"/>
      <c r="O43" s="760"/>
      <c r="P43" s="760"/>
      <c r="Q43" s="760"/>
      <c r="R43" s="760"/>
      <c r="S43" s="768"/>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3.5">
      <c r="B45" s="733"/>
      <c r="C45" s="734"/>
      <c r="D45" s="734"/>
      <c r="E45" s="734"/>
      <c r="F45" s="734"/>
      <c r="G45" s="734"/>
      <c r="H45" s="737"/>
      <c r="I45" s="734"/>
      <c r="J45" s="734"/>
      <c r="K45" s="762"/>
      <c r="L45" s="763"/>
      <c r="M45" s="764"/>
      <c r="N45" s="762"/>
      <c r="O45" s="763"/>
      <c r="P45" s="763"/>
      <c r="Q45" s="763"/>
      <c r="R45" s="763"/>
      <c r="S45" s="769"/>
      <c r="T45" s="36"/>
      <c r="U45" s="753"/>
      <c r="V45" s="726"/>
      <c r="W45" s="737"/>
      <c r="X45" s="725"/>
      <c r="Y45" s="726"/>
      <c r="Z45" s="727"/>
    </row>
    <row r="46" spans="2:26" s="15" customFormat="1" ht="14.25" thickBot="1">
      <c r="B46" s="756"/>
      <c r="C46" s="757"/>
      <c r="D46" s="757"/>
      <c r="E46" s="757"/>
      <c r="F46" s="757"/>
      <c r="G46" s="757"/>
      <c r="H46" s="758"/>
      <c r="I46" s="757"/>
      <c r="J46" s="757"/>
      <c r="K46" s="765"/>
      <c r="L46" s="766"/>
      <c r="M46" s="767"/>
      <c r="N46" s="765"/>
      <c r="O46" s="766"/>
      <c r="P46" s="766"/>
      <c r="Q46" s="766"/>
      <c r="R46" s="766"/>
      <c r="S46" s="770"/>
      <c r="T46" s="36"/>
      <c r="U46" s="771"/>
      <c r="V46" s="729"/>
      <c r="W46" s="758"/>
      <c r="X46" s="728"/>
      <c r="Y46" s="729"/>
      <c r="Z46" s="730"/>
    </row>
    <row r="47" spans="2:26" ht="19.5" thickBot="1">
      <c r="B47" s="37" t="s">
        <v>63</v>
      </c>
    </row>
    <row r="48" spans="2:26" ht="9.9499999999999993" customHeight="1">
      <c r="B48" s="773" t="s">
        <v>64</v>
      </c>
      <c r="C48" s="779" t="s">
        <v>65</v>
      </c>
      <c r="D48" s="732"/>
      <c r="E48" s="732"/>
      <c r="F48" s="732" t="s">
        <v>66</v>
      </c>
      <c r="G48" s="732"/>
      <c r="H48" s="732"/>
      <c r="I48" s="736" t="s">
        <v>67</v>
      </c>
      <c r="J48" s="732"/>
      <c r="K48" s="732"/>
      <c r="L48" s="735" t="s">
        <v>68</v>
      </c>
      <c r="M48" s="735"/>
      <c r="N48" s="735"/>
      <c r="O48" s="739" t="s">
        <v>69</v>
      </c>
      <c r="P48" s="739"/>
      <c r="Q48" s="747"/>
      <c r="R48" s="15"/>
      <c r="S48" s="750" t="s">
        <v>61</v>
      </c>
      <c r="T48" s="751"/>
      <c r="U48" s="752"/>
      <c r="V48" s="754" t="s">
        <v>62</v>
      </c>
      <c r="W48" s="751"/>
      <c r="X48" s="755"/>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2"/>
      <c r="P50" s="742"/>
      <c r="Q50" s="748"/>
      <c r="R50" s="15"/>
      <c r="S50" s="753"/>
      <c r="T50" s="726"/>
      <c r="U50" s="737"/>
      <c r="V50" s="725"/>
      <c r="W50" s="726"/>
      <c r="X50" s="727"/>
      <c r="Y50" s="15"/>
    </row>
    <row r="51" spans="2:34" ht="9.9499999999999993" customHeight="1">
      <c r="B51" s="774"/>
      <c r="C51" s="733"/>
      <c r="D51" s="734"/>
      <c r="E51" s="734"/>
      <c r="F51" s="734"/>
      <c r="G51" s="734"/>
      <c r="H51" s="734"/>
      <c r="I51" s="737"/>
      <c r="J51" s="734"/>
      <c r="K51" s="734"/>
      <c r="L51" s="776"/>
      <c r="M51" s="776"/>
      <c r="N51" s="776"/>
      <c r="O51" s="745"/>
      <c r="P51" s="745"/>
      <c r="Q51" s="749"/>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0"/>
      <c r="P52" s="760"/>
      <c r="Q52" s="768"/>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c r="B54" s="774"/>
      <c r="C54" s="733"/>
      <c r="D54" s="734"/>
      <c r="E54" s="734"/>
      <c r="F54" s="734"/>
      <c r="G54" s="734"/>
      <c r="H54" s="734"/>
      <c r="I54" s="737"/>
      <c r="J54" s="734"/>
      <c r="K54" s="734"/>
      <c r="L54" s="734"/>
      <c r="M54" s="734"/>
      <c r="N54" s="734"/>
      <c r="O54" s="763"/>
      <c r="P54" s="763"/>
      <c r="Q54" s="769"/>
      <c r="R54" s="15"/>
      <c r="S54" s="753"/>
      <c r="T54" s="726"/>
      <c r="U54" s="737"/>
      <c r="V54" s="725"/>
      <c r="W54" s="726"/>
      <c r="X54" s="727"/>
      <c r="Y54" s="15"/>
    </row>
    <row r="55" spans="2:34" ht="12" customHeight="1" thickBot="1">
      <c r="B55" s="775"/>
      <c r="C55" s="756"/>
      <c r="D55" s="757"/>
      <c r="E55" s="757"/>
      <c r="F55" s="757"/>
      <c r="G55" s="757"/>
      <c r="H55" s="757"/>
      <c r="I55" s="758"/>
      <c r="J55" s="757"/>
      <c r="K55" s="757"/>
      <c r="L55" s="757"/>
      <c r="M55" s="757"/>
      <c r="N55" s="757"/>
      <c r="O55" s="766"/>
      <c r="P55" s="766"/>
      <c r="Q55" s="770"/>
      <c r="R55" s="15"/>
      <c r="S55" s="771"/>
      <c r="T55" s="729"/>
      <c r="U55" s="758"/>
      <c r="V55" s="728"/>
      <c r="W55" s="729"/>
      <c r="X55" s="730"/>
      <c r="Y55" s="15"/>
    </row>
    <row r="56" spans="2:34" ht="9.9499999999999993" customHeight="1">
      <c r="B56" s="773" t="s">
        <v>70</v>
      </c>
      <c r="C56" s="752" t="s">
        <v>65</v>
      </c>
      <c r="D56" s="732"/>
      <c r="E56" s="732"/>
      <c r="F56" s="732" t="s">
        <v>66</v>
      </c>
      <c r="G56" s="732"/>
      <c r="H56" s="732"/>
      <c r="I56" s="735" t="s">
        <v>72</v>
      </c>
      <c r="J56" s="735"/>
      <c r="K56" s="735"/>
      <c r="L56" s="738" t="s">
        <v>69</v>
      </c>
      <c r="M56" s="739"/>
      <c r="N56" s="747"/>
      <c r="O56" s="39"/>
      <c r="P56" s="39"/>
      <c r="Q56" s="39"/>
      <c r="R56"/>
      <c r="S56" s="772"/>
      <c r="T56" s="763"/>
      <c r="U56" s="763"/>
      <c r="V56" s="763"/>
      <c r="W56" s="763"/>
      <c r="X56" s="763"/>
      <c r="Y56" s="763"/>
      <c r="Z56" s="742"/>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1"/>
      <c r="M58" s="742"/>
      <c r="N58" s="748"/>
      <c r="O58" s="39"/>
      <c r="P58" s="39"/>
      <c r="Q58" s="39"/>
      <c r="S58" s="772"/>
      <c r="T58" s="763"/>
      <c r="U58" s="763"/>
      <c r="V58" s="763"/>
      <c r="W58" s="763"/>
      <c r="X58" s="763"/>
      <c r="Y58" s="763"/>
      <c r="Z58" s="763"/>
      <c r="AA58" s="763"/>
      <c r="AB58" s="763"/>
      <c r="AC58" s="742"/>
      <c r="AD58" s="742"/>
      <c r="AE58" s="742"/>
      <c r="AF58" s="742"/>
      <c r="AG58" s="742"/>
      <c r="AH58" s="742"/>
    </row>
    <row r="59" spans="2:34" ht="9.9499999999999993" customHeight="1">
      <c r="B59" s="774"/>
      <c r="C59" s="737"/>
      <c r="D59" s="734"/>
      <c r="E59" s="734"/>
      <c r="F59" s="734"/>
      <c r="G59" s="734"/>
      <c r="H59" s="734"/>
      <c r="I59" s="776"/>
      <c r="J59" s="776"/>
      <c r="K59" s="776"/>
      <c r="L59" s="744"/>
      <c r="M59" s="745"/>
      <c r="N59" s="749"/>
      <c r="O59" s="39"/>
      <c r="P59" s="39"/>
      <c r="Q59" s="39"/>
      <c r="S59" s="772"/>
      <c r="T59" s="763"/>
      <c r="U59" s="763"/>
      <c r="V59" s="763"/>
      <c r="W59" s="763"/>
      <c r="X59" s="763"/>
      <c r="Y59" s="763"/>
      <c r="Z59" s="763"/>
      <c r="AA59" s="763"/>
      <c r="AB59" s="763"/>
      <c r="AC59" s="742"/>
      <c r="AD59" s="742"/>
      <c r="AE59" s="742"/>
      <c r="AF59" s="742"/>
      <c r="AG59" s="742"/>
      <c r="AH59" s="742"/>
    </row>
    <row r="60" spans="2:34" ht="12" customHeight="1">
      <c r="B60" s="774"/>
      <c r="C60" s="737"/>
      <c r="D60" s="734"/>
      <c r="E60" s="734"/>
      <c r="F60" s="734"/>
      <c r="G60" s="734"/>
      <c r="H60" s="734"/>
      <c r="I60" s="737"/>
      <c r="J60" s="734"/>
      <c r="K60" s="734"/>
      <c r="L60" s="734"/>
      <c r="M60" s="734"/>
      <c r="N60" s="777"/>
      <c r="O60" s="20"/>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c r="B62" s="774"/>
      <c r="C62" s="737"/>
      <c r="D62" s="734"/>
      <c r="E62" s="734"/>
      <c r="F62" s="734"/>
      <c r="G62" s="734"/>
      <c r="H62" s="734"/>
      <c r="I62" s="737"/>
      <c r="J62" s="734"/>
      <c r="K62" s="734"/>
      <c r="L62" s="734"/>
      <c r="M62" s="734"/>
      <c r="N62" s="777"/>
      <c r="O62" s="15"/>
      <c r="P62" s="15"/>
      <c r="Q62" s="15"/>
      <c r="S62" s="772"/>
      <c r="T62" s="763"/>
      <c r="U62" s="763"/>
      <c r="V62" s="763"/>
      <c r="W62" s="763"/>
      <c r="X62" s="763"/>
      <c r="Y62" s="763"/>
      <c r="Z62" s="763"/>
      <c r="AA62" s="763"/>
      <c r="AB62" s="763"/>
      <c r="AC62" s="763"/>
      <c r="AD62" s="763"/>
      <c r="AE62" s="763"/>
      <c r="AF62" s="763"/>
      <c r="AG62" s="763"/>
      <c r="AH62" s="763"/>
    </row>
    <row r="63" spans="2:34" ht="12" customHeight="1" thickBot="1">
      <c r="B63" s="775"/>
      <c r="C63" s="758"/>
      <c r="D63" s="757"/>
      <c r="E63" s="757"/>
      <c r="F63" s="757"/>
      <c r="G63" s="757"/>
      <c r="H63" s="757"/>
      <c r="I63" s="758"/>
      <c r="J63" s="757"/>
      <c r="K63" s="757"/>
      <c r="L63" s="757"/>
      <c r="M63" s="757"/>
      <c r="N63" s="778"/>
      <c r="O63" s="15"/>
      <c r="P63" s="15"/>
      <c r="Q63" s="15"/>
      <c r="S63" s="772"/>
      <c r="T63" s="763"/>
      <c r="U63" s="763"/>
      <c r="V63" s="763"/>
      <c r="W63" s="763"/>
      <c r="X63" s="763"/>
      <c r="Y63" s="763"/>
      <c r="Z63" s="763"/>
      <c r="AA63" s="763"/>
      <c r="AB63" s="763"/>
      <c r="AC63" s="763"/>
      <c r="AD63" s="763"/>
      <c r="AE63" s="763"/>
      <c r="AF63" s="763"/>
      <c r="AG63" s="763"/>
      <c r="AH63" s="763"/>
    </row>
  </sheetData>
  <mergeCells count="101">
    <mergeCell ref="B5:E6"/>
    <mergeCell ref="F5:Z5"/>
    <mergeCell ref="F6:H6"/>
    <mergeCell ref="J6:Y6"/>
    <mergeCell ref="B7:E7"/>
    <mergeCell ref="F7:Z7"/>
    <mergeCell ref="B3:Z3"/>
    <mergeCell ref="B4:E4"/>
    <mergeCell ref="F4:H4"/>
    <mergeCell ref="I4:K4"/>
    <mergeCell ref="L4:N4"/>
    <mergeCell ref="O4:Z4"/>
    <mergeCell ref="C24:E24"/>
    <mergeCell ref="F24:G24"/>
    <mergeCell ref="H24:L24"/>
    <mergeCell ref="M24:Y24"/>
    <mergeCell ref="B25:B37"/>
    <mergeCell ref="C25:C31"/>
    <mergeCell ref="D25:G26"/>
    <mergeCell ref="H25:I26"/>
    <mergeCell ref="J25:J26"/>
    <mergeCell ref="U25:V26"/>
    <mergeCell ref="W25:Y26"/>
    <mergeCell ref="H27:J29"/>
    <mergeCell ref="K27:X29"/>
    <mergeCell ref="N31:P31"/>
    <mergeCell ref="Q31:R31"/>
    <mergeCell ref="S31:Y31"/>
    <mergeCell ref="K25:L26"/>
    <mergeCell ref="M25:M26"/>
    <mergeCell ref="N25:P26"/>
    <mergeCell ref="Q25:Q26"/>
    <mergeCell ref="R25:S26"/>
    <mergeCell ref="T25:T26"/>
    <mergeCell ref="C32:C37"/>
    <mergeCell ref="D32:G33"/>
    <mergeCell ref="H32:I33"/>
    <mergeCell ref="J32:J33"/>
    <mergeCell ref="K32:L33"/>
    <mergeCell ref="M32:M33"/>
    <mergeCell ref="H34:J36"/>
    <mergeCell ref="K34:X36"/>
    <mergeCell ref="N37:P37"/>
    <mergeCell ref="Q37:R37"/>
    <mergeCell ref="F52:H55"/>
    <mergeCell ref="I52:K55"/>
    <mergeCell ref="L52:N55"/>
    <mergeCell ref="O52:Q55"/>
    <mergeCell ref="S52:U55"/>
    <mergeCell ref="V52:X55"/>
    <mergeCell ref="B48:B55"/>
    <mergeCell ref="C48:E51"/>
    <mergeCell ref="F48:H51"/>
    <mergeCell ref="I48:K51"/>
    <mergeCell ref="L48:N51"/>
    <mergeCell ref="O48:Q51"/>
    <mergeCell ref="S48:U51"/>
    <mergeCell ref="V48:X51"/>
    <mergeCell ref="C52:E55"/>
    <mergeCell ref="C60:E63"/>
    <mergeCell ref="F60:H63"/>
    <mergeCell ref="I60:K63"/>
    <mergeCell ref="L60:N63"/>
    <mergeCell ref="T60:V63"/>
    <mergeCell ref="B56:B63"/>
    <mergeCell ref="C56:E59"/>
    <mergeCell ref="F56:H59"/>
    <mergeCell ref="I56:K59"/>
    <mergeCell ref="L56:N59"/>
    <mergeCell ref="S56:S63"/>
    <mergeCell ref="W60:Y63"/>
    <mergeCell ref="Z60:AB63"/>
    <mergeCell ref="AC60:AE63"/>
    <mergeCell ref="AF60:AH63"/>
    <mergeCell ref="O30:R30"/>
    <mergeCell ref="T56:V59"/>
    <mergeCell ref="W56:Y59"/>
    <mergeCell ref="Z56:AB59"/>
    <mergeCell ref="AC56:AE59"/>
    <mergeCell ref="AF56:AH59"/>
    <mergeCell ref="S37:Y37"/>
    <mergeCell ref="X43:Z46"/>
    <mergeCell ref="N32:P33"/>
    <mergeCell ref="Q32:Q33"/>
    <mergeCell ref="R32:S33"/>
    <mergeCell ref="T32:T33"/>
    <mergeCell ref="U32:V33"/>
    <mergeCell ref="W32:Y33"/>
    <mergeCell ref="B39:D42"/>
    <mergeCell ref="E39:G42"/>
    <mergeCell ref="H39:J42"/>
    <mergeCell ref="K39:M42"/>
    <mergeCell ref="N39:S42"/>
    <mergeCell ref="U39:W42"/>
    <mergeCell ref="X39:Z42"/>
    <mergeCell ref="B43:D46"/>
    <mergeCell ref="E43:G46"/>
    <mergeCell ref="H43:J46"/>
    <mergeCell ref="K43:M46"/>
    <mergeCell ref="N43:S46"/>
    <mergeCell ref="U43:W46"/>
  </mergeCells>
  <phoneticPr fontId="3"/>
  <conditionalFormatting sqref="F7:Z7">
    <cfRule type="containsBlanks" dxfId="41" priority="4">
      <formula>LEN(TRIM(F7))=0</formula>
    </cfRule>
  </conditionalFormatting>
  <conditionalFormatting sqref="O30">
    <cfRule type="containsBlanks" dxfId="40" priority="1">
      <formula>LEN(TRIM(O30))=0</formula>
    </cfRule>
  </conditionalFormatting>
  <conditionalFormatting sqref="O4:Z4">
    <cfRule type="containsBlanks" dxfId="39" priority="2">
      <formula>LEN(TRIM(O4))=0</formula>
    </cfRule>
  </conditionalFormatting>
  <conditionalFormatting sqref="S31:Y31">
    <cfRule type="containsBlanks" dxfId="38" priority="3">
      <formula>LEN(TRIM(S31))=0</formula>
    </cfRule>
  </conditionalFormatting>
  <printOptions horizontalCentered="1"/>
  <pageMargins left="0.78740157480314965" right="0.78740157480314965" top="0.98425196850393704" bottom="0.98425196850393704" header="0.51181102362204722" footer="0.51181102362204722"/>
  <pageSetup paperSize="9" scale="83"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57051-6289-440D-A9D1-DED37062D7EB}">
  <sheetPr>
    <pageSetUpPr fitToPage="1"/>
  </sheetPr>
  <dimension ref="B1:BA62"/>
  <sheetViews>
    <sheetView view="pageBreakPreview" topLeftCell="A5" zoomScaleNormal="55" zoomScaleSheetLayoutView="100" workbookViewId="0"/>
  </sheetViews>
  <sheetFormatPr defaultRowHeight="18.75"/>
  <cols>
    <col min="1" max="1" width="39.375" style="38" customWidth="1"/>
    <col min="2" max="19" width="3.375" style="38" customWidth="1"/>
    <col min="20" max="20" width="1.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3" ht="23.25" customHeight="1"/>
    <row r="2" spans="2:53" s="13" customFormat="1" ht="13.5">
      <c r="B2" s="12" t="s">
        <v>27</v>
      </c>
    </row>
    <row r="3" spans="2:53" s="13"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3" s="13" customFormat="1" ht="26.1" customHeight="1">
      <c r="B4" s="804" t="s">
        <v>29</v>
      </c>
      <c r="C4" s="751"/>
      <c r="D4" s="751"/>
      <c r="E4" s="755"/>
      <c r="F4" s="805" t="s">
        <v>30</v>
      </c>
      <c r="G4" s="806"/>
      <c r="H4" s="806"/>
      <c r="I4" s="751" t="s">
        <v>31</v>
      </c>
      <c r="J4" s="806"/>
      <c r="K4" s="807"/>
      <c r="L4" s="808" t="s">
        <v>32</v>
      </c>
      <c r="M4" s="751"/>
      <c r="N4" s="752"/>
      <c r="O4" s="818"/>
      <c r="P4" s="819"/>
      <c r="Q4" s="819"/>
      <c r="R4" s="819"/>
      <c r="S4" s="819"/>
      <c r="T4" s="819"/>
      <c r="U4" s="819"/>
      <c r="V4" s="819"/>
      <c r="W4" s="819"/>
      <c r="X4" s="819"/>
      <c r="Y4" s="819"/>
      <c r="Z4" s="820"/>
      <c r="AB4" s="87" t="s">
        <v>175</v>
      </c>
    </row>
    <row r="5" spans="2:53" s="13"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13" t="s">
        <v>176</v>
      </c>
    </row>
    <row r="6" spans="2:53" s="13"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3" s="13"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3" s="13"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3" s="13" customFormat="1" ht="18" customHeight="1">
      <c r="B9" s="20"/>
      <c r="C9" s="83" t="s">
        <v>100</v>
      </c>
      <c r="D9" s="83"/>
      <c r="E9" s="83"/>
      <c r="F9" s="83"/>
      <c r="G9" s="83"/>
      <c r="H9" s="83"/>
      <c r="I9" s="83"/>
      <c r="J9" s="83"/>
      <c r="K9" s="83"/>
      <c r="L9" s="83"/>
      <c r="M9" s="83"/>
      <c r="N9" s="83"/>
      <c r="O9" s="83"/>
      <c r="P9" s="83"/>
      <c r="Q9" s="83"/>
      <c r="R9" s="83"/>
      <c r="S9" s="83"/>
      <c r="T9" s="83"/>
      <c r="U9" s="83"/>
      <c r="V9" s="83"/>
      <c r="W9" s="83"/>
      <c r="X9" s="83"/>
      <c r="Y9" s="83"/>
      <c r="Z9" s="84"/>
      <c r="AE9" s="82"/>
      <c r="AF9" s="82"/>
      <c r="AG9" s="82"/>
      <c r="AH9" s="82"/>
      <c r="AI9" s="82"/>
      <c r="AJ9" s="82"/>
      <c r="AK9" s="82"/>
      <c r="AL9" s="82"/>
      <c r="AM9" s="82"/>
      <c r="AN9" s="82"/>
      <c r="AO9" s="82"/>
      <c r="AP9" s="82"/>
      <c r="AQ9" s="82"/>
      <c r="AR9" s="82"/>
      <c r="AS9" s="82"/>
      <c r="AT9" s="82"/>
      <c r="AU9" s="82"/>
      <c r="AV9" s="82"/>
      <c r="AW9" s="82"/>
      <c r="AX9" s="82"/>
      <c r="AY9" s="82"/>
      <c r="AZ9" s="82"/>
      <c r="BA9" s="82"/>
    </row>
    <row r="10" spans="2:53" s="13" customFormat="1" ht="18" customHeight="1">
      <c r="B10" s="20"/>
      <c r="C10" s="83"/>
      <c r="D10" s="83"/>
      <c r="E10" s="83"/>
      <c r="F10" s="83"/>
      <c r="G10" s="83"/>
      <c r="H10" s="83"/>
      <c r="I10" s="83"/>
      <c r="J10" s="83"/>
      <c r="K10" s="83"/>
      <c r="L10" s="83"/>
      <c r="M10" s="83"/>
      <c r="N10" s="83"/>
      <c r="O10" s="83"/>
      <c r="P10" s="83"/>
      <c r="Q10" s="83"/>
      <c r="R10" s="83"/>
      <c r="S10" s="83"/>
      <c r="T10" s="83"/>
      <c r="U10" s="83"/>
      <c r="V10" s="83"/>
      <c r="W10" s="83"/>
      <c r="X10" s="83"/>
      <c r="Y10" s="83"/>
      <c r="Z10" s="84"/>
      <c r="AE10" s="82"/>
      <c r="AF10" s="82"/>
      <c r="AG10" s="82"/>
      <c r="AH10" s="82"/>
      <c r="AI10" s="82"/>
      <c r="AJ10" s="82"/>
      <c r="AK10" s="82"/>
      <c r="AL10" s="82"/>
      <c r="AM10" s="82"/>
      <c r="AN10" s="82"/>
      <c r="AO10" s="82"/>
      <c r="AP10" s="82"/>
      <c r="AQ10" s="82"/>
      <c r="AR10" s="82"/>
      <c r="AS10" s="82"/>
      <c r="AT10" s="82"/>
      <c r="AU10" s="82"/>
      <c r="AV10" s="82"/>
      <c r="AW10" s="82"/>
      <c r="AX10" s="82"/>
      <c r="AY10" s="82"/>
      <c r="AZ10" s="82"/>
      <c r="BA10" s="82"/>
    </row>
    <row r="11" spans="2:53" s="13" customFormat="1" ht="18" customHeight="1">
      <c r="B11" s="20"/>
      <c r="C11" s="83" t="s">
        <v>357</v>
      </c>
      <c r="D11" s="83"/>
      <c r="E11" s="83"/>
      <c r="F11" s="83"/>
      <c r="G11" s="83"/>
      <c r="H11" s="83"/>
      <c r="I11" s="83"/>
      <c r="J11" s="83"/>
      <c r="K11" s="83"/>
      <c r="L11" s="83"/>
      <c r="M11" s="83"/>
      <c r="N11" s="83"/>
      <c r="O11" s="83"/>
      <c r="P11" s="83"/>
      <c r="Q11" s="83"/>
      <c r="R11" s="83"/>
      <c r="S11" s="83"/>
      <c r="T11" s="83"/>
      <c r="U11" s="83"/>
      <c r="V11" s="83"/>
      <c r="W11" s="83"/>
      <c r="X11" s="83"/>
      <c r="Y11" s="83"/>
      <c r="Z11" s="84"/>
      <c r="AE11" s="82"/>
      <c r="AF11" s="82"/>
      <c r="AG11" s="82"/>
      <c r="AH11" s="82"/>
      <c r="AI11" s="82"/>
      <c r="AJ11" s="82"/>
      <c r="AK11" s="82"/>
      <c r="AL11" s="82"/>
      <c r="AM11" s="82"/>
      <c r="AN11" s="82"/>
      <c r="AO11" s="82"/>
      <c r="AP11" s="82"/>
      <c r="AQ11" s="82"/>
      <c r="AR11" s="82"/>
      <c r="AS11" s="82"/>
      <c r="AT11" s="82"/>
      <c r="AU11" s="82"/>
      <c r="AV11" s="82"/>
      <c r="AW11" s="82"/>
      <c r="AX11" s="82"/>
      <c r="AY11" s="82"/>
      <c r="AZ11" s="82"/>
      <c r="BA11" s="82"/>
    </row>
    <row r="12" spans="2:53" s="13" customFormat="1" ht="18" customHeight="1">
      <c r="B12" s="20"/>
      <c r="C12" s="83" t="s">
        <v>101</v>
      </c>
      <c r="D12" s="83"/>
      <c r="E12" s="83"/>
      <c r="F12" s="83"/>
      <c r="G12" s="83"/>
      <c r="H12" s="83"/>
      <c r="I12" s="83"/>
      <c r="J12" s="83"/>
      <c r="K12" s="83"/>
      <c r="L12" s="83"/>
      <c r="M12" s="83"/>
      <c r="N12" s="83"/>
      <c r="O12" s="83"/>
      <c r="P12" s="83"/>
      <c r="Q12" s="83"/>
      <c r="R12" s="83"/>
      <c r="S12" s="83"/>
      <c r="T12" s="83"/>
      <c r="U12" s="83"/>
      <c r="V12" s="83"/>
      <c r="W12" s="83"/>
      <c r="X12" s="83"/>
      <c r="Y12" s="83"/>
      <c r="Z12" s="84"/>
      <c r="AE12" s="82"/>
      <c r="AF12" s="82"/>
      <c r="AG12" s="82"/>
      <c r="AH12" s="82"/>
      <c r="AI12" s="82"/>
      <c r="AJ12" s="82"/>
      <c r="AK12" s="82"/>
      <c r="AL12" s="82"/>
      <c r="AM12" s="82"/>
      <c r="AN12" s="82"/>
      <c r="AO12" s="82"/>
      <c r="AP12" s="82"/>
      <c r="AQ12" s="82"/>
      <c r="AR12" s="82"/>
      <c r="AS12" s="82"/>
      <c r="AT12" s="82"/>
      <c r="AU12" s="82"/>
      <c r="AV12" s="82"/>
      <c r="AW12" s="82"/>
      <c r="AX12" s="82"/>
      <c r="AY12" s="82"/>
      <c r="AZ12" s="82"/>
      <c r="BA12" s="82"/>
    </row>
    <row r="13" spans="2:53" s="13" customFormat="1" ht="18" customHeight="1">
      <c r="B13" s="20"/>
      <c r="C13" s="83"/>
      <c r="D13" s="83"/>
      <c r="E13" s="83"/>
      <c r="F13" s="83"/>
      <c r="G13" s="83"/>
      <c r="H13" s="83"/>
      <c r="I13" s="83"/>
      <c r="J13" s="83"/>
      <c r="K13" s="83"/>
      <c r="L13" s="83"/>
      <c r="M13" s="83"/>
      <c r="N13" s="83"/>
      <c r="O13" s="83"/>
      <c r="P13" s="83"/>
      <c r="Q13" s="83"/>
      <c r="R13" s="83"/>
      <c r="S13" s="83"/>
      <c r="T13" s="83"/>
      <c r="U13" s="83"/>
      <c r="V13" s="83"/>
      <c r="W13" s="83"/>
      <c r="X13" s="83"/>
      <c r="Y13" s="83"/>
      <c r="Z13" s="84"/>
      <c r="AE13" s="82"/>
      <c r="AF13" s="82"/>
      <c r="AG13" s="82"/>
      <c r="AH13" s="82"/>
      <c r="AI13" s="82"/>
      <c r="AJ13" s="82"/>
      <c r="AK13" s="82"/>
      <c r="AL13" s="82"/>
      <c r="AM13" s="82"/>
      <c r="AN13" s="82"/>
      <c r="AO13" s="82"/>
      <c r="AP13" s="82"/>
      <c r="AQ13" s="82"/>
      <c r="AR13" s="82"/>
      <c r="AS13" s="82"/>
      <c r="AT13" s="82"/>
      <c r="AU13" s="82"/>
      <c r="AV13" s="82"/>
      <c r="AW13" s="82"/>
      <c r="AX13" s="82"/>
      <c r="AY13" s="82"/>
      <c r="AZ13" s="82"/>
      <c r="BA13" s="82"/>
    </row>
    <row r="14" spans="2:53" s="13" customFormat="1" ht="18" customHeight="1">
      <c r="B14" s="20"/>
      <c r="C14" s="83" t="s">
        <v>103</v>
      </c>
      <c r="D14" s="83"/>
      <c r="E14" s="83"/>
      <c r="F14" s="83"/>
      <c r="G14" s="83"/>
      <c r="H14" s="83"/>
      <c r="I14" s="83"/>
      <c r="J14" s="83"/>
      <c r="L14" s="826"/>
      <c r="M14" s="826"/>
      <c r="N14" s="826"/>
      <c r="O14" s="826"/>
      <c r="P14" s="826"/>
      <c r="Q14" s="826"/>
      <c r="R14" s="826"/>
      <c r="S14" s="83" t="s">
        <v>356</v>
      </c>
      <c r="T14" s="83"/>
      <c r="U14" s="83"/>
      <c r="V14" s="83"/>
      <c r="W14" s="83"/>
      <c r="X14" s="83"/>
      <c r="Y14" s="83"/>
      <c r="Z14" s="84"/>
      <c r="AB14" s="87" t="s">
        <v>293</v>
      </c>
      <c r="AE14" s="82"/>
      <c r="AF14" s="82"/>
      <c r="AG14" s="82"/>
      <c r="AH14" s="82"/>
      <c r="AI14" s="82"/>
      <c r="AJ14" s="82"/>
      <c r="AK14" s="82"/>
      <c r="AL14" s="82"/>
      <c r="AM14" s="82"/>
      <c r="AN14" s="82"/>
      <c r="AO14" s="82"/>
      <c r="AP14" s="82"/>
      <c r="AQ14" s="82"/>
      <c r="AR14" s="82"/>
      <c r="AS14" s="82"/>
      <c r="AT14" s="82"/>
      <c r="AU14" s="82"/>
      <c r="AV14" s="82"/>
      <c r="AW14" s="82"/>
      <c r="AX14" s="82"/>
      <c r="AY14" s="82"/>
      <c r="AZ14" s="82"/>
      <c r="BA14" s="82"/>
    </row>
    <row r="15" spans="2:53" s="13" customFormat="1" ht="18" customHeight="1">
      <c r="B15" s="20"/>
      <c r="C15" s="83"/>
      <c r="D15" s="83"/>
      <c r="E15" s="83"/>
      <c r="F15" s="83"/>
      <c r="G15" s="83"/>
      <c r="H15" s="83"/>
      <c r="I15" s="83"/>
      <c r="J15" s="83"/>
      <c r="K15" s="83"/>
      <c r="L15" s="83"/>
      <c r="M15" s="83"/>
      <c r="N15" s="83"/>
      <c r="O15" s="83"/>
      <c r="P15" s="83"/>
      <c r="Q15" s="83"/>
      <c r="R15" s="83"/>
      <c r="S15" s="83"/>
      <c r="T15" s="83"/>
      <c r="U15" s="83"/>
      <c r="V15" s="83"/>
      <c r="W15" s="83"/>
      <c r="X15" s="83"/>
      <c r="Y15" s="83"/>
      <c r="Z15" s="84"/>
      <c r="AE15" s="82"/>
      <c r="AF15" s="82"/>
      <c r="AG15" s="82"/>
      <c r="AH15" s="82"/>
      <c r="AI15" s="82"/>
      <c r="AJ15" s="82"/>
      <c r="AK15" s="82"/>
      <c r="AL15" s="82"/>
      <c r="AM15" s="82"/>
      <c r="AN15" s="82"/>
      <c r="AO15" s="82"/>
      <c r="AP15" s="82"/>
      <c r="AQ15" s="82"/>
      <c r="AR15" s="82"/>
      <c r="AS15" s="82"/>
      <c r="AT15" s="82"/>
      <c r="AU15" s="82"/>
      <c r="AV15" s="82"/>
      <c r="AW15" s="82"/>
      <c r="AX15" s="82"/>
      <c r="AY15" s="82"/>
      <c r="AZ15" s="82"/>
      <c r="BA15" s="82"/>
    </row>
    <row r="16" spans="2:53" s="13" customFormat="1" ht="18" customHeight="1">
      <c r="B16" s="20"/>
      <c r="C16" s="83" t="s">
        <v>104</v>
      </c>
      <c r="D16" s="83"/>
      <c r="E16" s="83"/>
      <c r="F16" s="83"/>
      <c r="G16" s="83"/>
      <c r="H16" s="83"/>
      <c r="I16" s="83"/>
      <c r="J16" s="83"/>
      <c r="K16" s="83"/>
      <c r="L16" s="83"/>
      <c r="M16" s="83"/>
      <c r="N16" s="83"/>
      <c r="O16" s="83"/>
      <c r="P16" s="83"/>
      <c r="Q16" s="83"/>
      <c r="R16" s="83"/>
      <c r="S16" s="83"/>
      <c r="T16" s="83"/>
      <c r="U16" s="83"/>
      <c r="V16" s="83"/>
      <c r="W16" s="83"/>
      <c r="X16" s="83"/>
      <c r="Y16" s="83"/>
      <c r="Z16" s="84"/>
      <c r="AE16" s="82"/>
      <c r="AF16" s="82"/>
      <c r="AG16" s="82"/>
      <c r="AH16" s="82"/>
      <c r="AI16" s="82"/>
      <c r="AJ16" s="82"/>
      <c r="AK16" s="82"/>
      <c r="AL16" s="82"/>
      <c r="AM16" s="82"/>
      <c r="AN16" s="82"/>
      <c r="AO16" s="82"/>
      <c r="AP16" s="82"/>
      <c r="AQ16" s="82"/>
      <c r="AR16" s="82"/>
      <c r="AS16" s="82"/>
      <c r="AT16" s="82"/>
      <c r="AU16" s="82"/>
      <c r="AV16" s="82"/>
      <c r="AW16" s="82"/>
      <c r="AX16" s="82"/>
      <c r="AY16" s="82"/>
      <c r="AZ16" s="82"/>
      <c r="BA16" s="82"/>
    </row>
    <row r="17" spans="2:53" s="13" customFormat="1" ht="18" customHeight="1">
      <c r="B17" s="20"/>
      <c r="C17" s="83"/>
      <c r="D17" s="83"/>
      <c r="E17" s="83"/>
      <c r="F17" s="83"/>
      <c r="G17" s="83"/>
      <c r="H17" s="83"/>
      <c r="I17" s="83"/>
      <c r="J17" s="83"/>
      <c r="K17" s="83"/>
      <c r="L17" s="83"/>
      <c r="M17" s="83"/>
      <c r="N17" s="83"/>
      <c r="O17" s="83"/>
      <c r="P17" s="83"/>
      <c r="Q17" s="83"/>
      <c r="R17" s="83"/>
      <c r="S17" s="83"/>
      <c r="T17" s="83"/>
      <c r="U17" s="83"/>
      <c r="V17" s="83"/>
      <c r="W17" s="83"/>
      <c r="X17" s="83"/>
      <c r="Y17" s="83"/>
      <c r="Z17" s="84"/>
      <c r="AE17" s="82"/>
      <c r="AF17" s="82"/>
      <c r="AG17" s="82"/>
      <c r="AH17" s="82"/>
      <c r="AI17" s="82"/>
      <c r="AJ17" s="82"/>
      <c r="AK17" s="82"/>
      <c r="AL17" s="82"/>
      <c r="AM17" s="82"/>
      <c r="AN17" s="82"/>
      <c r="AO17" s="82"/>
      <c r="AP17" s="82"/>
      <c r="AQ17" s="82"/>
      <c r="AR17" s="82"/>
      <c r="AS17" s="82"/>
      <c r="AT17" s="82"/>
      <c r="AU17" s="82"/>
      <c r="AV17" s="82"/>
      <c r="AW17" s="82"/>
      <c r="AX17" s="82"/>
      <c r="AY17" s="82"/>
      <c r="AZ17" s="82"/>
      <c r="BA17" s="82"/>
    </row>
    <row r="18" spans="2:53" s="13" customFormat="1" ht="18" customHeight="1">
      <c r="B18" s="20"/>
      <c r="C18" s="83"/>
      <c r="D18" s="83"/>
      <c r="E18" s="83"/>
      <c r="F18" s="83"/>
      <c r="G18" s="83"/>
      <c r="H18" s="83"/>
      <c r="I18" s="83"/>
      <c r="J18" s="83"/>
      <c r="K18" s="83"/>
      <c r="L18" s="83"/>
      <c r="M18" s="83"/>
      <c r="N18" s="83"/>
      <c r="O18" s="83"/>
      <c r="P18" s="83"/>
      <c r="Q18" s="83"/>
      <c r="R18" s="83"/>
      <c r="S18" s="83"/>
      <c r="T18" s="83"/>
      <c r="U18" s="83"/>
      <c r="V18" s="83"/>
      <c r="W18" s="83"/>
      <c r="X18" s="83"/>
      <c r="Y18" s="83"/>
      <c r="Z18" s="84"/>
      <c r="AE18" s="82"/>
      <c r="AF18" s="82"/>
      <c r="AG18" s="82"/>
      <c r="AH18" s="82"/>
      <c r="AI18" s="82"/>
      <c r="AJ18" s="82"/>
      <c r="AK18" s="82"/>
      <c r="AL18" s="82"/>
      <c r="AM18" s="82"/>
      <c r="AN18" s="82"/>
      <c r="AO18" s="82"/>
      <c r="AP18" s="82"/>
      <c r="AQ18" s="82"/>
      <c r="AR18" s="82"/>
      <c r="AS18" s="82"/>
      <c r="AT18" s="82"/>
      <c r="AU18" s="82"/>
      <c r="AV18" s="82"/>
      <c r="AW18" s="82"/>
      <c r="AX18" s="82"/>
      <c r="AY18" s="82"/>
      <c r="AZ18" s="82"/>
      <c r="BA18" s="82"/>
    </row>
    <row r="19" spans="2:53" s="13" customFormat="1" ht="18" customHeight="1">
      <c r="B19" s="20"/>
      <c r="C19" s="83"/>
      <c r="D19" s="83"/>
      <c r="E19" s="83"/>
      <c r="F19" s="83"/>
      <c r="G19" s="83"/>
      <c r="H19" s="83"/>
      <c r="I19" s="83"/>
      <c r="J19" s="83"/>
      <c r="K19" s="83"/>
      <c r="L19" s="83"/>
      <c r="M19" s="83"/>
      <c r="N19" s="83"/>
      <c r="O19" s="83"/>
      <c r="P19" s="83"/>
      <c r="Q19" s="83"/>
      <c r="R19" s="83"/>
      <c r="S19" s="83"/>
      <c r="T19" s="83"/>
      <c r="U19" s="83"/>
      <c r="V19" s="83"/>
      <c r="W19" s="83"/>
      <c r="X19" s="83"/>
      <c r="Y19" s="83"/>
      <c r="Z19" s="84"/>
      <c r="AE19" s="82"/>
      <c r="AF19" s="82"/>
      <c r="AG19" s="82"/>
      <c r="AH19" s="82"/>
      <c r="AI19" s="82"/>
      <c r="AJ19" s="82"/>
      <c r="AK19" s="82"/>
      <c r="AL19" s="82"/>
      <c r="AM19" s="82"/>
      <c r="AN19" s="82"/>
      <c r="AO19" s="82"/>
      <c r="AP19" s="82"/>
      <c r="AQ19" s="82"/>
      <c r="AR19" s="82"/>
      <c r="AS19" s="82"/>
      <c r="AT19" s="82"/>
      <c r="AU19" s="82"/>
      <c r="AV19" s="82"/>
      <c r="AW19" s="82"/>
      <c r="AX19" s="82"/>
      <c r="AY19" s="82"/>
      <c r="AZ19" s="82"/>
      <c r="BA19" s="82"/>
    </row>
    <row r="20" spans="2:53" s="13" customFormat="1" ht="18" customHeight="1">
      <c r="B20" s="20"/>
      <c r="C20" s="83"/>
      <c r="D20" s="83"/>
      <c r="E20" s="83"/>
      <c r="F20" s="83"/>
      <c r="G20" s="83"/>
      <c r="H20" s="83"/>
      <c r="I20" s="83"/>
      <c r="J20" s="83"/>
      <c r="K20" s="83"/>
      <c r="L20" s="83"/>
      <c r="M20" s="83"/>
      <c r="N20" s="83"/>
      <c r="O20" s="83"/>
      <c r="P20" s="83"/>
      <c r="Q20" s="83"/>
      <c r="R20" s="83"/>
      <c r="S20" s="83"/>
      <c r="T20" s="83"/>
      <c r="U20" s="83"/>
      <c r="V20" s="83"/>
      <c r="W20" s="83"/>
      <c r="X20" s="83"/>
      <c r="Y20" s="83"/>
      <c r="Z20" s="84"/>
      <c r="AE20" s="82"/>
      <c r="AF20" s="82"/>
      <c r="AG20" s="82"/>
      <c r="AH20" s="82"/>
      <c r="AI20" s="82"/>
      <c r="AJ20" s="82"/>
      <c r="AK20" s="82"/>
      <c r="AL20" s="82"/>
      <c r="AM20" s="82"/>
      <c r="AN20" s="82"/>
      <c r="AO20" s="82"/>
      <c r="AP20" s="82"/>
      <c r="AQ20" s="82"/>
      <c r="AR20" s="82"/>
      <c r="AS20" s="82"/>
      <c r="AT20" s="82"/>
      <c r="AU20" s="82"/>
      <c r="AV20" s="82"/>
      <c r="AW20" s="82"/>
      <c r="AX20" s="82"/>
      <c r="AY20" s="82"/>
      <c r="AZ20" s="82"/>
      <c r="BA20" s="82"/>
    </row>
    <row r="21" spans="2:53" s="13" customFormat="1" ht="18" customHeight="1">
      <c r="B21" s="20"/>
      <c r="C21" s="83"/>
      <c r="D21" s="83"/>
      <c r="E21" s="83"/>
      <c r="F21" s="83"/>
      <c r="G21" s="83"/>
      <c r="H21" s="83"/>
      <c r="I21" s="83"/>
      <c r="J21" s="83"/>
      <c r="K21" s="83"/>
      <c r="L21" s="83"/>
      <c r="M21" s="83"/>
      <c r="N21" s="83"/>
      <c r="O21" s="83"/>
      <c r="P21" s="83"/>
      <c r="Q21" s="83"/>
      <c r="R21" s="83"/>
      <c r="S21" s="83"/>
      <c r="T21" s="83"/>
      <c r="U21" s="83"/>
      <c r="V21" s="83"/>
      <c r="W21" s="83"/>
      <c r="X21" s="83"/>
      <c r="Y21" s="83"/>
      <c r="Z21" s="84"/>
      <c r="AE21" s="82"/>
      <c r="AF21" s="82"/>
      <c r="AG21" s="82"/>
      <c r="AH21" s="82"/>
      <c r="AI21" s="82"/>
      <c r="AJ21" s="82"/>
      <c r="AK21" s="82"/>
      <c r="AL21" s="82"/>
      <c r="AM21" s="82"/>
      <c r="AN21" s="82"/>
      <c r="AO21" s="82"/>
      <c r="AP21" s="82"/>
      <c r="AQ21" s="82"/>
      <c r="AR21" s="82"/>
      <c r="AS21" s="82"/>
      <c r="AT21" s="82"/>
      <c r="AU21" s="82"/>
      <c r="AV21" s="82"/>
      <c r="AW21" s="82"/>
      <c r="AX21" s="82"/>
      <c r="AY21" s="82"/>
      <c r="AZ21" s="82"/>
      <c r="BA21" s="82"/>
    </row>
    <row r="22" spans="2:53" s="13" customFormat="1" ht="18" customHeight="1">
      <c r="B22" s="20"/>
      <c r="C22" s="83"/>
      <c r="D22" s="83"/>
      <c r="E22" s="83"/>
      <c r="F22" s="83"/>
      <c r="G22" s="83"/>
      <c r="H22" s="83"/>
      <c r="I22" s="83"/>
      <c r="J22" s="83"/>
      <c r="K22" s="83"/>
      <c r="L22" s="83"/>
      <c r="M22" s="83"/>
      <c r="N22" s="83"/>
      <c r="O22" s="83"/>
      <c r="P22" s="83"/>
      <c r="Q22" s="83"/>
      <c r="R22" s="83"/>
      <c r="S22" s="83"/>
      <c r="T22" s="83"/>
      <c r="U22" s="83"/>
      <c r="V22" s="83"/>
      <c r="W22" s="83"/>
      <c r="X22" s="83"/>
      <c r="Y22" s="83"/>
      <c r="Z22" s="84"/>
      <c r="AE22" s="82"/>
      <c r="AF22" s="82"/>
      <c r="AG22" s="82"/>
      <c r="AH22" s="82"/>
      <c r="AI22" s="82"/>
      <c r="AJ22" s="82"/>
      <c r="AK22" s="82"/>
      <c r="AL22" s="82"/>
      <c r="AM22" s="82"/>
      <c r="AN22" s="82"/>
      <c r="AO22" s="82"/>
      <c r="AP22" s="82"/>
      <c r="AQ22" s="82"/>
      <c r="AR22" s="82"/>
      <c r="AS22" s="82"/>
      <c r="AT22" s="82"/>
      <c r="AU22" s="82"/>
      <c r="AV22" s="82"/>
      <c r="AW22" s="82"/>
      <c r="AX22" s="82"/>
      <c r="AY22" s="82"/>
      <c r="AZ22" s="82"/>
      <c r="BA22" s="82"/>
    </row>
    <row r="23" spans="2:53" s="13" customFormat="1" ht="18" customHeight="1">
      <c r="B23" s="20"/>
      <c r="C23" s="83"/>
      <c r="D23" s="83"/>
      <c r="E23" s="83"/>
      <c r="F23" s="83"/>
      <c r="G23" s="83"/>
      <c r="H23" s="83"/>
      <c r="I23" s="83"/>
      <c r="J23" s="83"/>
      <c r="K23" s="83"/>
      <c r="L23" s="83"/>
      <c r="M23" s="83"/>
      <c r="N23" s="83"/>
      <c r="O23" s="83"/>
      <c r="P23" s="83"/>
      <c r="Q23" s="83"/>
      <c r="R23" s="83"/>
      <c r="S23" s="83"/>
      <c r="T23" s="83"/>
      <c r="U23" s="83"/>
      <c r="V23" s="83"/>
      <c r="W23" s="83"/>
      <c r="X23" s="83"/>
      <c r="Y23" s="83"/>
      <c r="Z23" s="84"/>
      <c r="AE23" s="82"/>
      <c r="AF23" s="82"/>
      <c r="AG23" s="82"/>
      <c r="AH23" s="82"/>
      <c r="AI23" s="82"/>
      <c r="AJ23" s="82"/>
      <c r="AK23" s="82"/>
      <c r="AL23" s="82"/>
      <c r="AM23" s="82"/>
      <c r="AN23" s="82"/>
      <c r="AO23" s="82"/>
      <c r="AP23" s="82"/>
      <c r="AQ23" s="82"/>
      <c r="AR23" s="82"/>
      <c r="AS23" s="82"/>
      <c r="AT23" s="82"/>
      <c r="AU23" s="82"/>
      <c r="AV23" s="82"/>
      <c r="AW23" s="82"/>
      <c r="AX23" s="82"/>
      <c r="AY23" s="82"/>
      <c r="AZ23" s="82"/>
      <c r="BA23" s="82"/>
    </row>
    <row r="24" spans="2:53" s="13" customFormat="1" ht="26.1" customHeight="1" thickBot="1">
      <c r="B24" s="21"/>
      <c r="C24" s="766" t="s">
        <v>39</v>
      </c>
      <c r="D24" s="766"/>
      <c r="E24" s="766"/>
      <c r="F24" s="766"/>
      <c r="G24" s="766"/>
      <c r="H24" s="766" t="s">
        <v>40</v>
      </c>
      <c r="I24" s="766"/>
      <c r="J24" s="766"/>
      <c r="K24" s="766"/>
      <c r="L24" s="766"/>
      <c r="M24" s="789"/>
      <c r="N24" s="789"/>
      <c r="O24" s="789"/>
      <c r="P24" s="789"/>
      <c r="Q24" s="789"/>
      <c r="R24" s="789"/>
      <c r="S24" s="789"/>
      <c r="T24" s="789"/>
      <c r="U24" s="789"/>
      <c r="V24" s="789"/>
      <c r="W24" s="789"/>
      <c r="X24" s="789"/>
      <c r="Y24" s="789"/>
      <c r="Z24" s="22"/>
      <c r="AB24" s="87" t="s">
        <v>293</v>
      </c>
    </row>
    <row r="25" spans="2:53" s="13"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56</v>
      </c>
      <c r="V25" s="823"/>
      <c r="W25" s="763" t="s">
        <v>47</v>
      </c>
      <c r="X25" s="763"/>
      <c r="Y25" s="763"/>
      <c r="Z25" s="16"/>
    </row>
    <row r="26" spans="2:53" s="13"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3" s="13" customFormat="1" ht="15.95" customHeight="1">
      <c r="B27" s="824"/>
      <c r="C27" s="783"/>
      <c r="H27" s="787" t="s">
        <v>49</v>
      </c>
      <c r="I27" s="787"/>
      <c r="J27" s="787"/>
      <c r="K27" s="788" t="s">
        <v>50</v>
      </c>
      <c r="L27" s="788"/>
      <c r="M27" s="788"/>
      <c r="N27" s="788"/>
      <c r="O27" s="788"/>
      <c r="P27" s="788"/>
      <c r="Q27" s="788"/>
      <c r="R27" s="788"/>
      <c r="S27" s="788"/>
      <c r="T27" s="788"/>
      <c r="U27" s="788"/>
      <c r="V27" s="788"/>
      <c r="W27" s="788"/>
      <c r="X27" s="788"/>
      <c r="Z27" s="16"/>
    </row>
    <row r="28" spans="2:53" s="13" customFormat="1" ht="15.95" customHeight="1">
      <c r="B28" s="824"/>
      <c r="C28" s="783"/>
      <c r="H28" s="787"/>
      <c r="I28" s="787"/>
      <c r="J28" s="787"/>
      <c r="K28" s="788"/>
      <c r="L28" s="788"/>
      <c r="M28" s="788"/>
      <c r="N28" s="788"/>
      <c r="O28" s="788"/>
      <c r="P28" s="788"/>
      <c r="Q28" s="788"/>
      <c r="R28" s="788"/>
      <c r="S28" s="788"/>
      <c r="T28" s="788"/>
      <c r="U28" s="788"/>
      <c r="V28" s="788"/>
      <c r="W28" s="788"/>
      <c r="X28" s="788"/>
      <c r="Z28" s="16"/>
    </row>
    <row r="29" spans="2:53" s="13" customFormat="1" ht="15.95" customHeight="1">
      <c r="B29" s="824"/>
      <c r="C29" s="783"/>
      <c r="H29" s="787"/>
      <c r="I29" s="787"/>
      <c r="J29" s="787"/>
      <c r="K29" s="788"/>
      <c r="L29" s="788"/>
      <c r="M29" s="788"/>
      <c r="N29" s="788"/>
      <c r="O29" s="788"/>
      <c r="P29" s="788"/>
      <c r="Q29" s="788"/>
      <c r="R29" s="788"/>
      <c r="S29" s="788"/>
      <c r="T29" s="788"/>
      <c r="U29" s="788"/>
      <c r="V29" s="788"/>
      <c r="W29" s="788"/>
      <c r="X29" s="788"/>
      <c r="Z29" s="16"/>
    </row>
    <row r="30" spans="2:53" s="13" customFormat="1" ht="15.9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5" t="s">
        <v>176</v>
      </c>
    </row>
    <row r="31" spans="2:53" s="13"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3" s="13"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3"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3"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3"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3"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3" customFormat="1" ht="14.25" thickBot="1"/>
    <row r="38" spans="2:26" s="13"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3"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3"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3"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3" customFormat="1" ht="18" customHeight="1">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3" customFormat="1" ht="18" customHeight="1">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3" customFormat="1" ht="18" customHeight="1">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3" customFormat="1" ht="18.600000000000001" customHeight="1"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3"/>
      <c r="S47" s="750" t="s">
        <v>61</v>
      </c>
      <c r="T47" s="751"/>
      <c r="U47" s="752"/>
      <c r="V47" s="754" t="s">
        <v>62</v>
      </c>
      <c r="W47" s="751"/>
      <c r="X47" s="755"/>
      <c r="Y47" s="13"/>
    </row>
    <row r="48" spans="2:26" ht="9.9499999999999993" customHeight="1">
      <c r="B48" s="774"/>
      <c r="C48" s="733"/>
      <c r="D48" s="734"/>
      <c r="E48" s="734"/>
      <c r="F48" s="734"/>
      <c r="G48" s="734"/>
      <c r="H48" s="734"/>
      <c r="I48" s="737"/>
      <c r="J48" s="734"/>
      <c r="K48" s="734"/>
      <c r="L48" s="776"/>
      <c r="M48" s="776"/>
      <c r="N48" s="776"/>
      <c r="O48" s="742"/>
      <c r="P48" s="742"/>
      <c r="Q48" s="748"/>
      <c r="R48" s="13"/>
      <c r="S48" s="753"/>
      <c r="T48" s="726"/>
      <c r="U48" s="737"/>
      <c r="V48" s="725"/>
      <c r="W48" s="726"/>
      <c r="X48" s="727"/>
      <c r="Y48" s="13"/>
    </row>
    <row r="49" spans="2:34" ht="9.9499999999999993" customHeight="1">
      <c r="B49" s="774"/>
      <c r="C49" s="733"/>
      <c r="D49" s="734"/>
      <c r="E49" s="734"/>
      <c r="F49" s="734"/>
      <c r="G49" s="734"/>
      <c r="H49" s="734"/>
      <c r="I49" s="737"/>
      <c r="J49" s="734"/>
      <c r="K49" s="734"/>
      <c r="L49" s="776"/>
      <c r="M49" s="776"/>
      <c r="N49" s="776"/>
      <c r="O49" s="742"/>
      <c r="P49" s="742"/>
      <c r="Q49" s="748"/>
      <c r="R49" s="13"/>
      <c r="S49" s="753"/>
      <c r="T49" s="726"/>
      <c r="U49" s="737"/>
      <c r="V49" s="725"/>
      <c r="W49" s="726"/>
      <c r="X49" s="727"/>
      <c r="Y49" s="13"/>
    </row>
    <row r="50" spans="2:34" ht="9.9499999999999993" customHeight="1">
      <c r="B50" s="774"/>
      <c r="C50" s="733"/>
      <c r="D50" s="734"/>
      <c r="E50" s="734"/>
      <c r="F50" s="734"/>
      <c r="G50" s="734"/>
      <c r="H50" s="734"/>
      <c r="I50" s="737"/>
      <c r="J50" s="734"/>
      <c r="K50" s="734"/>
      <c r="L50" s="776"/>
      <c r="M50" s="776"/>
      <c r="N50" s="776"/>
      <c r="O50" s="745"/>
      <c r="P50" s="745"/>
      <c r="Q50" s="749"/>
      <c r="R50" s="13"/>
      <c r="S50" s="753"/>
      <c r="T50" s="726"/>
      <c r="U50" s="737"/>
      <c r="V50" s="725"/>
      <c r="W50" s="726"/>
      <c r="X50" s="727"/>
      <c r="Y50" s="13"/>
    </row>
    <row r="51" spans="2:34" ht="12" customHeight="1">
      <c r="B51" s="774"/>
      <c r="C51" s="733"/>
      <c r="D51" s="734"/>
      <c r="E51" s="734"/>
      <c r="F51" s="734"/>
      <c r="G51" s="734"/>
      <c r="H51" s="734"/>
      <c r="I51" s="737"/>
      <c r="J51" s="734"/>
      <c r="K51" s="734"/>
      <c r="L51" s="734"/>
      <c r="M51" s="734"/>
      <c r="N51" s="734"/>
      <c r="O51" s="760"/>
      <c r="P51" s="760"/>
      <c r="Q51" s="768"/>
      <c r="R51" s="13"/>
      <c r="S51" s="753"/>
      <c r="T51" s="726"/>
      <c r="U51" s="737"/>
      <c r="V51" s="725"/>
      <c r="W51" s="726"/>
      <c r="X51" s="727"/>
      <c r="Y51" s="13"/>
    </row>
    <row r="52" spans="2:34" ht="12" customHeight="1">
      <c r="B52" s="774"/>
      <c r="C52" s="733"/>
      <c r="D52" s="734"/>
      <c r="E52" s="734"/>
      <c r="F52" s="734"/>
      <c r="G52" s="734"/>
      <c r="H52" s="734"/>
      <c r="I52" s="737"/>
      <c r="J52" s="734"/>
      <c r="K52" s="734"/>
      <c r="L52" s="734"/>
      <c r="M52" s="734"/>
      <c r="N52" s="734"/>
      <c r="O52" s="763"/>
      <c r="P52" s="763"/>
      <c r="Q52" s="769"/>
      <c r="R52" s="13"/>
      <c r="S52" s="753"/>
      <c r="T52" s="726"/>
      <c r="U52" s="737"/>
      <c r="V52" s="725"/>
      <c r="W52" s="726"/>
      <c r="X52" s="727"/>
      <c r="Y52" s="13"/>
    </row>
    <row r="53" spans="2:34" ht="12" customHeight="1">
      <c r="B53" s="774"/>
      <c r="C53" s="733"/>
      <c r="D53" s="734"/>
      <c r="E53" s="734"/>
      <c r="F53" s="734"/>
      <c r="G53" s="734"/>
      <c r="H53" s="734"/>
      <c r="I53" s="737"/>
      <c r="J53" s="734"/>
      <c r="K53" s="734"/>
      <c r="L53" s="734"/>
      <c r="M53" s="734"/>
      <c r="N53" s="734"/>
      <c r="O53" s="763"/>
      <c r="P53" s="763"/>
      <c r="Q53" s="769"/>
      <c r="R53" s="13"/>
      <c r="S53" s="753"/>
      <c r="T53" s="726"/>
      <c r="U53" s="737"/>
      <c r="V53" s="725"/>
      <c r="W53" s="726"/>
      <c r="X53" s="727"/>
      <c r="Y53" s="13"/>
    </row>
    <row r="54" spans="2:34" ht="12" customHeight="1" thickBot="1">
      <c r="B54" s="775"/>
      <c r="C54" s="756"/>
      <c r="D54" s="757"/>
      <c r="E54" s="757"/>
      <c r="F54" s="757"/>
      <c r="G54" s="757"/>
      <c r="H54" s="757"/>
      <c r="I54" s="758"/>
      <c r="J54" s="757"/>
      <c r="K54" s="757"/>
      <c r="L54" s="757"/>
      <c r="M54" s="757"/>
      <c r="N54" s="757"/>
      <c r="O54" s="766"/>
      <c r="P54" s="766"/>
      <c r="Q54" s="770"/>
      <c r="R54" s="13"/>
      <c r="S54" s="771"/>
      <c r="T54" s="729"/>
      <c r="U54" s="758"/>
      <c r="V54" s="728"/>
      <c r="W54" s="729"/>
      <c r="X54" s="730"/>
      <c r="Y54" s="13"/>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3"/>
      <c r="Q59" s="13"/>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3"/>
      <c r="P60" s="13"/>
      <c r="Q60" s="13"/>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3"/>
      <c r="P61" s="13"/>
      <c r="Q61" s="13"/>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3"/>
      <c r="P62" s="13"/>
      <c r="Q62" s="13"/>
      <c r="S62" s="772"/>
      <c r="T62" s="763"/>
      <c r="U62" s="763"/>
      <c r="V62" s="763"/>
      <c r="W62" s="763"/>
      <c r="X62" s="763"/>
      <c r="Y62" s="763"/>
      <c r="Z62" s="763"/>
      <c r="AA62" s="763"/>
      <c r="AB62" s="763"/>
      <c r="AC62" s="763"/>
      <c r="AD62" s="763"/>
      <c r="AE62" s="763"/>
      <c r="AF62" s="763"/>
      <c r="AG62" s="763"/>
      <c r="AH62" s="763"/>
    </row>
  </sheetData>
  <mergeCells count="102">
    <mergeCell ref="L14:R14"/>
    <mergeCell ref="W59:Y62"/>
    <mergeCell ref="Z59:AB62"/>
    <mergeCell ref="AC59:AE62"/>
    <mergeCell ref="AF59:AH62"/>
    <mergeCell ref="T55:V58"/>
    <mergeCell ref="W55:Y58"/>
    <mergeCell ref="Z55:AB58"/>
    <mergeCell ref="AC55:AE58"/>
    <mergeCell ref="AF55:AH58"/>
    <mergeCell ref="S47:U50"/>
    <mergeCell ref="V47:X50"/>
    <mergeCell ref="X38:Z41"/>
    <mergeCell ref="W25:Y26"/>
    <mergeCell ref="C59:E62"/>
    <mergeCell ref="F59:H62"/>
    <mergeCell ref="I59:K62"/>
    <mergeCell ref="L59:N62"/>
    <mergeCell ref="T59:V62"/>
    <mergeCell ref="B55:B62"/>
    <mergeCell ref="C55:E58"/>
    <mergeCell ref="F55:H58"/>
    <mergeCell ref="I55:K58"/>
    <mergeCell ref="L55:N58"/>
    <mergeCell ref="S55:S62"/>
    <mergeCell ref="C51:E54"/>
    <mergeCell ref="F51:H54"/>
    <mergeCell ref="I51:K54"/>
    <mergeCell ref="L51:N54"/>
    <mergeCell ref="O51:Q54"/>
    <mergeCell ref="S51:U54"/>
    <mergeCell ref="V51:X54"/>
    <mergeCell ref="B47:B54"/>
    <mergeCell ref="C47:E50"/>
    <mergeCell ref="F47:H50"/>
    <mergeCell ref="I47:K50"/>
    <mergeCell ref="L47:N50"/>
    <mergeCell ref="O47:Q50"/>
    <mergeCell ref="B42:D45"/>
    <mergeCell ref="E42:G45"/>
    <mergeCell ref="H42:J45"/>
    <mergeCell ref="K42:M45"/>
    <mergeCell ref="N42:S45"/>
    <mergeCell ref="U42:W45"/>
    <mergeCell ref="X42:Z45"/>
    <mergeCell ref="B38:D41"/>
    <mergeCell ref="E38:G41"/>
    <mergeCell ref="H38:J41"/>
    <mergeCell ref="K38:M41"/>
    <mergeCell ref="N38:S41"/>
    <mergeCell ref="U38:W41"/>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K31:L32"/>
    <mergeCell ref="M31:M32"/>
    <mergeCell ref="B26:B29"/>
    <mergeCell ref="H27:J29"/>
    <mergeCell ref="K27:X29"/>
    <mergeCell ref="N30:O30"/>
    <mergeCell ref="P30:Q30"/>
    <mergeCell ref="R30:Y30"/>
    <mergeCell ref="M25:M26"/>
    <mergeCell ref="N25:O26"/>
    <mergeCell ref="P25:P26"/>
    <mergeCell ref="Q25:R26"/>
    <mergeCell ref="S25:S26"/>
    <mergeCell ref="U25:V26"/>
    <mergeCell ref="C24:E24"/>
    <mergeCell ref="F24:G24"/>
    <mergeCell ref="H24:L24"/>
    <mergeCell ref="M24:Y24"/>
    <mergeCell ref="C25:C30"/>
    <mergeCell ref="D25:G26"/>
    <mergeCell ref="H25:I26"/>
    <mergeCell ref="J25:J26"/>
    <mergeCell ref="K25:L26"/>
    <mergeCell ref="B5:E6"/>
    <mergeCell ref="F5:Z5"/>
    <mergeCell ref="F6:H6"/>
    <mergeCell ref="J6:Y6"/>
    <mergeCell ref="B7:E7"/>
    <mergeCell ref="F7:Z7"/>
    <mergeCell ref="B3:Z3"/>
    <mergeCell ref="B4:E4"/>
    <mergeCell ref="F4:H4"/>
    <mergeCell ref="I4:K4"/>
    <mergeCell ref="L4:N4"/>
    <mergeCell ref="O4:Z4"/>
  </mergeCells>
  <phoneticPr fontId="3"/>
  <conditionalFormatting sqref="F24:G24">
    <cfRule type="containsBlanks" dxfId="37" priority="2">
      <formula>LEN(TRIM(F24))=0</formula>
    </cfRule>
  </conditionalFormatting>
  <conditionalFormatting sqref="F7:Z7">
    <cfRule type="containsBlanks" dxfId="36" priority="4">
      <formula>LEN(TRIM(F7))=0</formula>
    </cfRule>
  </conditionalFormatting>
  <conditionalFormatting sqref="L14">
    <cfRule type="containsBlanks" dxfId="35" priority="5">
      <formula>LEN(TRIM(L14))=0</formula>
    </cfRule>
  </conditionalFormatting>
  <conditionalFormatting sqref="O4:Z4">
    <cfRule type="containsBlanks" dxfId="34" priority="3">
      <formula>LEN(TRIM(O4))=0</formula>
    </cfRule>
  </conditionalFormatting>
  <conditionalFormatting sqref="R30:Y30">
    <cfRule type="containsBlanks" dxfId="33" priority="1">
      <formula>LEN(TRIM(R30))=0</formula>
    </cfRule>
  </conditionalFormatting>
  <printOptions horizontalCentered="1"/>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11184-FE99-4E7D-8294-6056E6A93028}">
  <sheetPr>
    <pageSetUpPr fitToPage="1"/>
  </sheetPr>
  <dimension ref="B1:BB62"/>
  <sheetViews>
    <sheetView view="pageBreakPreview" zoomScale="60" zoomScaleNormal="55" workbookViewId="0"/>
  </sheetViews>
  <sheetFormatPr defaultRowHeight="18.75"/>
  <cols>
    <col min="1" max="1" width="39.375" style="38" customWidth="1"/>
    <col min="2" max="19" width="3.375" style="38" customWidth="1"/>
    <col min="20" max="20" width="1.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4" ht="23.25" customHeight="1"/>
    <row r="2" spans="2:54" s="13" customFormat="1" ht="13.5">
      <c r="B2" s="12" t="s">
        <v>27</v>
      </c>
    </row>
    <row r="3" spans="2:54" s="13"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4" s="13" customFormat="1" ht="26.1" customHeight="1">
      <c r="B4" s="804" t="s">
        <v>29</v>
      </c>
      <c r="C4" s="751"/>
      <c r="D4" s="751"/>
      <c r="E4" s="755"/>
      <c r="F4" s="805" t="s">
        <v>30</v>
      </c>
      <c r="G4" s="806"/>
      <c r="H4" s="806"/>
      <c r="I4" s="751" t="s">
        <v>31</v>
      </c>
      <c r="J4" s="806"/>
      <c r="K4" s="807"/>
      <c r="L4" s="808" t="s">
        <v>32</v>
      </c>
      <c r="M4" s="751"/>
      <c r="N4" s="752"/>
      <c r="O4" s="818"/>
      <c r="P4" s="819"/>
      <c r="Q4" s="819"/>
      <c r="R4" s="819"/>
      <c r="S4" s="819"/>
      <c r="T4" s="819"/>
      <c r="U4" s="819"/>
      <c r="V4" s="819"/>
      <c r="W4" s="819"/>
      <c r="X4" s="819"/>
      <c r="Y4" s="819"/>
      <c r="Z4" s="820"/>
      <c r="AB4" s="87" t="s">
        <v>175</v>
      </c>
    </row>
    <row r="5" spans="2:54" s="13"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13" t="s">
        <v>176</v>
      </c>
    </row>
    <row r="6" spans="2:54" s="13"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4" s="13"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4" s="13"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4" s="13" customFormat="1" ht="18" customHeight="1">
      <c r="B9" s="20"/>
      <c r="C9" s="83" t="s">
        <v>100</v>
      </c>
      <c r="D9" s="83"/>
      <c r="E9" s="83"/>
      <c r="F9" s="83"/>
      <c r="G9" s="83"/>
      <c r="H9" s="83"/>
      <c r="I9" s="83"/>
      <c r="J9" s="83"/>
      <c r="K9" s="83"/>
      <c r="L9" s="83"/>
      <c r="M9" s="83"/>
      <c r="N9" s="83"/>
      <c r="O9" s="83"/>
      <c r="P9" s="83"/>
      <c r="Q9" s="83"/>
      <c r="R9" s="83"/>
      <c r="S9" s="83"/>
      <c r="T9" s="83"/>
      <c r="U9" s="83"/>
      <c r="V9" s="83"/>
      <c r="W9" s="83"/>
      <c r="X9" s="83"/>
      <c r="Y9" s="83"/>
      <c r="Z9" s="84"/>
      <c r="AF9" s="82"/>
      <c r="AG9" s="82"/>
      <c r="AH9" s="82"/>
      <c r="AI9" s="82"/>
      <c r="AJ9" s="82"/>
      <c r="AK9" s="82"/>
      <c r="AL9" s="82"/>
      <c r="AM9" s="82"/>
      <c r="AN9" s="82"/>
      <c r="AO9" s="82"/>
      <c r="AP9" s="82"/>
      <c r="AQ9" s="82"/>
      <c r="AR9" s="82"/>
      <c r="AS9" s="82"/>
      <c r="AT9" s="82"/>
      <c r="AU9" s="82"/>
      <c r="AV9" s="82"/>
      <c r="AW9" s="82"/>
      <c r="AX9" s="82"/>
      <c r="AY9" s="82"/>
      <c r="AZ9" s="82"/>
      <c r="BA9" s="82"/>
      <c r="BB9" s="82"/>
    </row>
    <row r="10" spans="2:54" s="13" customFormat="1" ht="18" customHeight="1">
      <c r="B10" s="20"/>
      <c r="C10" s="83"/>
      <c r="D10" s="83"/>
      <c r="E10" s="83"/>
      <c r="F10" s="83"/>
      <c r="G10" s="83"/>
      <c r="H10" s="83"/>
      <c r="I10" s="83"/>
      <c r="J10" s="83"/>
      <c r="K10" s="83"/>
      <c r="L10" s="83"/>
      <c r="M10" s="83"/>
      <c r="N10" s="83"/>
      <c r="O10" s="83"/>
      <c r="P10" s="83"/>
      <c r="Q10" s="83"/>
      <c r="R10" s="83"/>
      <c r="S10" s="83"/>
      <c r="T10" s="83"/>
      <c r="U10" s="83"/>
      <c r="V10" s="83"/>
      <c r="W10" s="83"/>
      <c r="X10" s="83"/>
      <c r="Y10" s="83"/>
      <c r="Z10" s="84"/>
      <c r="AF10" s="82"/>
      <c r="AG10" s="82"/>
      <c r="AH10" s="82"/>
      <c r="AI10" s="82"/>
      <c r="AJ10" s="82"/>
      <c r="AK10" s="82"/>
      <c r="AL10" s="82"/>
      <c r="AM10" s="82"/>
      <c r="AN10" s="82"/>
      <c r="AO10" s="82"/>
      <c r="AP10" s="82"/>
      <c r="AQ10" s="82"/>
      <c r="AR10" s="82"/>
      <c r="AS10" s="82"/>
      <c r="AT10" s="82"/>
      <c r="AU10" s="82"/>
      <c r="AV10" s="82"/>
      <c r="AW10" s="82"/>
      <c r="AX10" s="82"/>
      <c r="AY10" s="82"/>
      <c r="AZ10" s="82"/>
      <c r="BA10" s="82"/>
      <c r="BB10" s="82"/>
    </row>
    <row r="11" spans="2:54" s="13" customFormat="1" ht="18" customHeight="1">
      <c r="B11" s="20"/>
      <c r="C11" s="83" t="s">
        <v>358</v>
      </c>
      <c r="D11" s="83"/>
      <c r="E11" s="83"/>
      <c r="F11" s="83"/>
      <c r="G11" s="83"/>
      <c r="H11" s="83"/>
      <c r="I11" s="83"/>
      <c r="J11" s="83"/>
      <c r="K11" s="83"/>
      <c r="L11" s="83"/>
      <c r="M11" s="83"/>
      <c r="N11" s="83"/>
      <c r="O11" s="83"/>
      <c r="P11" s="83"/>
      <c r="Q11" s="83"/>
      <c r="R11" s="83"/>
      <c r="S11" s="83"/>
      <c r="T11" s="83"/>
      <c r="U11" s="83"/>
      <c r="V11" s="83"/>
      <c r="W11" s="83"/>
      <c r="X11" s="83"/>
      <c r="Y11" s="83"/>
      <c r="Z11" s="84"/>
      <c r="AF11" s="82"/>
      <c r="AG11" s="82"/>
      <c r="AH11" s="82"/>
      <c r="AI11" s="82"/>
      <c r="AJ11" s="82"/>
      <c r="AK11" s="82"/>
      <c r="AL11" s="82"/>
      <c r="AM11" s="82"/>
      <c r="AN11" s="82"/>
      <c r="AO11" s="82"/>
      <c r="AP11" s="82"/>
      <c r="AQ11" s="82"/>
      <c r="AR11" s="82"/>
      <c r="AS11" s="82"/>
      <c r="AT11" s="82"/>
      <c r="AU11" s="82"/>
      <c r="AV11" s="82"/>
      <c r="AW11" s="82"/>
      <c r="AX11" s="82"/>
      <c r="AY11" s="82"/>
      <c r="AZ11" s="82"/>
      <c r="BA11" s="82"/>
      <c r="BB11" s="82"/>
    </row>
    <row r="12" spans="2:54" s="13" customFormat="1" ht="18" customHeight="1">
      <c r="B12" s="20"/>
      <c r="C12" s="83" t="s">
        <v>102</v>
      </c>
      <c r="D12" s="83"/>
      <c r="E12" s="83"/>
      <c r="F12" s="83"/>
      <c r="G12" s="83"/>
      <c r="H12" s="83"/>
      <c r="I12" s="83"/>
      <c r="J12" s="83"/>
      <c r="K12" s="83"/>
      <c r="L12" s="83"/>
      <c r="M12" s="83"/>
      <c r="N12" s="83"/>
      <c r="O12" s="83"/>
      <c r="P12" s="83"/>
      <c r="Q12" s="83"/>
      <c r="R12" s="83"/>
      <c r="S12" s="83"/>
      <c r="T12" s="83"/>
      <c r="U12" s="83"/>
      <c r="V12" s="83"/>
      <c r="W12" s="83"/>
      <c r="X12" s="83"/>
      <c r="Y12" s="83"/>
      <c r="Z12" s="84"/>
      <c r="AF12" s="82"/>
      <c r="AG12" s="82"/>
      <c r="AH12" s="82"/>
      <c r="AI12" s="82"/>
      <c r="AJ12" s="82"/>
      <c r="AK12" s="82"/>
      <c r="AL12" s="82"/>
      <c r="AM12" s="82"/>
      <c r="AN12" s="82"/>
      <c r="AO12" s="82"/>
      <c r="AP12" s="82"/>
      <c r="AQ12" s="82"/>
      <c r="AR12" s="82"/>
      <c r="AS12" s="82"/>
      <c r="AT12" s="82"/>
      <c r="AU12" s="82"/>
      <c r="AV12" s="82"/>
      <c r="AW12" s="82"/>
      <c r="AX12" s="82"/>
      <c r="AY12" s="82"/>
      <c r="AZ12" s="82"/>
      <c r="BA12" s="82"/>
      <c r="BB12" s="82"/>
    </row>
    <row r="13" spans="2:54" s="13" customFormat="1" ht="18" customHeight="1">
      <c r="B13" s="20"/>
      <c r="C13" s="83"/>
      <c r="D13" s="83"/>
      <c r="E13" s="83"/>
      <c r="F13" s="83"/>
      <c r="G13" s="83"/>
      <c r="H13" s="83"/>
      <c r="I13" s="83"/>
      <c r="J13" s="83"/>
      <c r="K13" s="83"/>
      <c r="L13" s="83"/>
      <c r="M13" s="83"/>
      <c r="N13" s="83"/>
      <c r="O13" s="83"/>
      <c r="P13" s="83"/>
      <c r="Q13" s="83"/>
      <c r="R13" s="83"/>
      <c r="S13" s="83"/>
      <c r="T13" s="83"/>
      <c r="U13" s="83"/>
      <c r="V13" s="83"/>
      <c r="W13" s="83"/>
      <c r="X13" s="83"/>
      <c r="Y13" s="83"/>
      <c r="Z13" s="84"/>
      <c r="AF13" s="82"/>
      <c r="AG13" s="82"/>
      <c r="AH13" s="82"/>
      <c r="AI13" s="82"/>
      <c r="AJ13" s="82"/>
      <c r="AK13" s="82"/>
      <c r="AL13" s="82"/>
      <c r="AM13" s="82"/>
      <c r="AN13" s="82"/>
      <c r="AO13" s="82"/>
      <c r="AP13" s="82"/>
      <c r="AQ13" s="82"/>
      <c r="AR13" s="82"/>
      <c r="AS13" s="82"/>
      <c r="AT13" s="82"/>
      <c r="AU13" s="82"/>
      <c r="AV13" s="82"/>
      <c r="AW13" s="82"/>
      <c r="AX13" s="82"/>
      <c r="AY13" s="82"/>
      <c r="AZ13" s="82"/>
      <c r="BA13" s="82"/>
      <c r="BB13" s="82"/>
    </row>
    <row r="14" spans="2:54" s="13" customFormat="1" ht="18" customHeight="1">
      <c r="B14" s="20"/>
      <c r="C14" s="83" t="s">
        <v>103</v>
      </c>
      <c r="D14" s="83"/>
      <c r="E14" s="83"/>
      <c r="F14" s="83"/>
      <c r="G14" s="83"/>
      <c r="H14" s="83"/>
      <c r="I14" s="83"/>
      <c r="J14" s="83"/>
      <c r="L14" s="826"/>
      <c r="M14" s="826"/>
      <c r="N14" s="826"/>
      <c r="O14" s="826"/>
      <c r="P14" s="826"/>
      <c r="Q14" s="826"/>
      <c r="R14" s="826"/>
      <c r="S14" s="83" t="s">
        <v>356</v>
      </c>
      <c r="T14" s="83"/>
      <c r="U14" s="83"/>
      <c r="V14" s="83"/>
      <c r="W14" s="83"/>
      <c r="X14" s="83"/>
      <c r="Y14" s="83"/>
      <c r="Z14" s="84"/>
      <c r="AB14" s="87" t="s">
        <v>293</v>
      </c>
      <c r="AF14" s="82"/>
      <c r="AG14" s="82"/>
      <c r="AH14" s="82"/>
      <c r="AI14" s="82"/>
      <c r="AJ14" s="82"/>
      <c r="AK14" s="82"/>
      <c r="AL14" s="82"/>
      <c r="AM14" s="82"/>
      <c r="AN14" s="82"/>
      <c r="AO14" s="82"/>
      <c r="AP14" s="82"/>
      <c r="AQ14" s="82"/>
      <c r="AR14" s="82"/>
      <c r="AS14" s="82"/>
      <c r="AT14" s="82"/>
      <c r="AU14" s="82"/>
      <c r="AV14" s="82"/>
      <c r="AW14" s="82"/>
      <c r="AX14" s="82"/>
      <c r="AY14" s="82"/>
      <c r="AZ14" s="82"/>
      <c r="BA14" s="82"/>
      <c r="BB14" s="82"/>
    </row>
    <row r="15" spans="2:54" s="13" customFormat="1" ht="18" customHeight="1">
      <c r="B15" s="20"/>
      <c r="C15" s="83"/>
      <c r="D15" s="83"/>
      <c r="E15" s="83"/>
      <c r="F15" s="83"/>
      <c r="G15" s="83"/>
      <c r="H15" s="83"/>
      <c r="I15" s="83"/>
      <c r="J15" s="83"/>
      <c r="K15" s="83"/>
      <c r="L15" s="83"/>
      <c r="M15" s="83"/>
      <c r="N15" s="83"/>
      <c r="O15" s="83"/>
      <c r="P15" s="83"/>
      <c r="Q15" s="83"/>
      <c r="R15" s="83"/>
      <c r="S15" s="83"/>
      <c r="T15" s="83"/>
      <c r="U15" s="83"/>
      <c r="V15" s="83"/>
      <c r="W15" s="83"/>
      <c r="X15" s="83"/>
      <c r="Y15" s="83"/>
      <c r="Z15" s="84"/>
      <c r="AF15" s="82"/>
      <c r="AG15" s="82"/>
      <c r="AH15" s="82"/>
      <c r="AI15" s="82"/>
      <c r="AJ15" s="82"/>
      <c r="AK15" s="82"/>
      <c r="AL15" s="82"/>
      <c r="AM15" s="82"/>
      <c r="AN15" s="82"/>
      <c r="AO15" s="82"/>
      <c r="AP15" s="82"/>
      <c r="AQ15" s="82"/>
      <c r="AR15" s="82"/>
      <c r="AS15" s="82"/>
      <c r="AT15" s="82"/>
      <c r="AU15" s="82"/>
      <c r="AV15" s="82"/>
      <c r="AW15" s="82"/>
      <c r="AX15" s="82"/>
      <c r="AY15" s="82"/>
      <c r="AZ15" s="82"/>
      <c r="BA15" s="82"/>
      <c r="BB15" s="82"/>
    </row>
    <row r="16" spans="2:54" s="13" customFormat="1" ht="18" customHeight="1">
      <c r="B16" s="20"/>
      <c r="C16" s="83" t="s">
        <v>104</v>
      </c>
      <c r="D16" s="83"/>
      <c r="E16" s="83"/>
      <c r="F16" s="83"/>
      <c r="G16" s="83"/>
      <c r="H16" s="83"/>
      <c r="I16" s="83"/>
      <c r="J16" s="83"/>
      <c r="K16" s="83"/>
      <c r="L16" s="83"/>
      <c r="M16" s="83"/>
      <c r="N16" s="83"/>
      <c r="O16" s="83"/>
      <c r="P16" s="83"/>
      <c r="Q16" s="83"/>
      <c r="R16" s="83"/>
      <c r="S16" s="83"/>
      <c r="T16" s="83"/>
      <c r="U16" s="83"/>
      <c r="V16" s="83"/>
      <c r="W16" s="83"/>
      <c r="X16" s="83"/>
      <c r="Y16" s="83"/>
      <c r="Z16" s="84"/>
      <c r="AF16" s="82"/>
      <c r="AG16" s="82"/>
      <c r="AH16" s="82"/>
      <c r="AI16" s="82"/>
      <c r="AJ16" s="82"/>
      <c r="AK16" s="82"/>
      <c r="AL16" s="82"/>
      <c r="AM16" s="82"/>
      <c r="AN16" s="82"/>
      <c r="AO16" s="82"/>
      <c r="AP16" s="82"/>
      <c r="AQ16" s="82"/>
      <c r="AR16" s="82"/>
      <c r="AS16" s="82"/>
      <c r="AT16" s="82"/>
      <c r="AU16" s="82"/>
      <c r="AV16" s="82"/>
      <c r="AW16" s="82"/>
      <c r="AX16" s="82"/>
      <c r="AY16" s="82"/>
      <c r="AZ16" s="82"/>
      <c r="BA16" s="82"/>
      <c r="BB16" s="82"/>
    </row>
    <row r="17" spans="2:54" s="13" customFormat="1" ht="18" customHeight="1">
      <c r="B17" s="20"/>
      <c r="C17" s="83"/>
      <c r="D17" s="83"/>
      <c r="E17" s="83"/>
      <c r="F17" s="83"/>
      <c r="G17" s="83"/>
      <c r="H17" s="83"/>
      <c r="I17" s="83"/>
      <c r="J17" s="83"/>
      <c r="K17" s="83"/>
      <c r="L17" s="83"/>
      <c r="M17" s="83"/>
      <c r="N17" s="83"/>
      <c r="O17" s="83"/>
      <c r="P17" s="83"/>
      <c r="Q17" s="83"/>
      <c r="R17" s="83"/>
      <c r="S17" s="83"/>
      <c r="T17" s="83"/>
      <c r="U17" s="83"/>
      <c r="V17" s="83"/>
      <c r="W17" s="83"/>
      <c r="X17" s="83"/>
      <c r="Y17" s="83"/>
      <c r="Z17" s="84"/>
      <c r="AF17" s="82"/>
      <c r="AG17" s="82"/>
      <c r="AH17" s="82"/>
      <c r="AI17" s="82"/>
      <c r="AJ17" s="82"/>
      <c r="AK17" s="82"/>
      <c r="AL17" s="82"/>
      <c r="AM17" s="82"/>
      <c r="AN17" s="82"/>
      <c r="AO17" s="82"/>
      <c r="AP17" s="82"/>
      <c r="AQ17" s="82"/>
      <c r="AR17" s="82"/>
      <c r="AS17" s="82"/>
      <c r="AT17" s="82"/>
      <c r="AU17" s="82"/>
      <c r="AV17" s="82"/>
      <c r="AW17" s="82"/>
      <c r="AX17" s="82"/>
      <c r="AY17" s="82"/>
      <c r="AZ17" s="82"/>
      <c r="BA17" s="82"/>
      <c r="BB17" s="82"/>
    </row>
    <row r="18" spans="2:54" s="13" customFormat="1" ht="18" customHeight="1">
      <c r="B18" s="20"/>
      <c r="C18" s="83"/>
      <c r="D18" s="83"/>
      <c r="E18" s="83"/>
      <c r="F18" s="83"/>
      <c r="G18" s="83"/>
      <c r="H18" s="83"/>
      <c r="I18" s="83"/>
      <c r="J18" s="83"/>
      <c r="K18" s="83"/>
      <c r="L18" s="83"/>
      <c r="M18" s="83"/>
      <c r="N18" s="83"/>
      <c r="O18" s="83"/>
      <c r="P18" s="83"/>
      <c r="Q18" s="83"/>
      <c r="R18" s="83"/>
      <c r="S18" s="83"/>
      <c r="T18" s="83"/>
      <c r="U18" s="83"/>
      <c r="V18" s="83"/>
      <c r="W18" s="83"/>
      <c r="X18" s="83"/>
      <c r="Y18" s="83"/>
      <c r="Z18" s="84"/>
      <c r="AF18" s="82"/>
      <c r="AG18" s="82"/>
      <c r="AH18" s="82"/>
      <c r="AI18" s="82"/>
      <c r="AJ18" s="82"/>
      <c r="AK18" s="82"/>
      <c r="AL18" s="82"/>
      <c r="AM18" s="82"/>
      <c r="AN18" s="82"/>
      <c r="AO18" s="82"/>
      <c r="AP18" s="82"/>
      <c r="AQ18" s="82"/>
      <c r="AR18" s="82"/>
      <c r="AS18" s="82"/>
      <c r="AT18" s="82"/>
      <c r="AU18" s="82"/>
      <c r="AV18" s="82"/>
      <c r="AW18" s="82"/>
      <c r="AX18" s="82"/>
      <c r="AY18" s="82"/>
      <c r="AZ18" s="82"/>
      <c r="BA18" s="82"/>
      <c r="BB18" s="82"/>
    </row>
    <row r="19" spans="2:54" s="13" customFormat="1" ht="18" customHeight="1">
      <c r="B19" s="20"/>
      <c r="C19" s="83"/>
      <c r="D19" s="83"/>
      <c r="E19" s="83"/>
      <c r="F19" s="83"/>
      <c r="G19" s="83"/>
      <c r="H19" s="83"/>
      <c r="I19" s="83"/>
      <c r="J19" s="83"/>
      <c r="K19" s="83"/>
      <c r="L19" s="83"/>
      <c r="M19" s="83"/>
      <c r="N19" s="83"/>
      <c r="O19" s="83"/>
      <c r="P19" s="83"/>
      <c r="Q19" s="83"/>
      <c r="R19" s="83"/>
      <c r="S19" s="83"/>
      <c r="T19" s="83"/>
      <c r="U19" s="83"/>
      <c r="V19" s="83"/>
      <c r="W19" s="83"/>
      <c r="X19" s="83"/>
      <c r="Y19" s="83"/>
      <c r="Z19" s="84"/>
      <c r="AF19" s="82"/>
      <c r="AG19" s="82"/>
      <c r="AH19" s="82"/>
      <c r="AI19" s="82"/>
      <c r="AJ19" s="82"/>
      <c r="AK19" s="82"/>
      <c r="AL19" s="82"/>
      <c r="AM19" s="82"/>
      <c r="AN19" s="82"/>
      <c r="AO19" s="82"/>
      <c r="AP19" s="82"/>
      <c r="AQ19" s="82"/>
      <c r="AR19" s="82"/>
      <c r="AS19" s="82"/>
      <c r="AT19" s="82"/>
      <c r="AU19" s="82"/>
      <c r="AV19" s="82"/>
      <c r="AW19" s="82"/>
      <c r="AX19" s="82"/>
      <c r="AY19" s="82"/>
      <c r="AZ19" s="82"/>
      <c r="BA19" s="82"/>
      <c r="BB19" s="82"/>
    </row>
    <row r="20" spans="2:54" s="13" customFormat="1" ht="18" customHeight="1">
      <c r="B20" s="20"/>
      <c r="C20" s="83"/>
      <c r="D20" s="83"/>
      <c r="E20" s="83"/>
      <c r="F20" s="83"/>
      <c r="G20" s="83"/>
      <c r="H20" s="83"/>
      <c r="I20" s="83"/>
      <c r="J20" s="83"/>
      <c r="K20" s="83"/>
      <c r="L20" s="83"/>
      <c r="M20" s="83"/>
      <c r="N20" s="83"/>
      <c r="O20" s="83"/>
      <c r="P20" s="83"/>
      <c r="Q20" s="83"/>
      <c r="R20" s="83"/>
      <c r="S20" s="83"/>
      <c r="T20" s="83"/>
      <c r="U20" s="83"/>
      <c r="V20" s="83"/>
      <c r="W20" s="83"/>
      <c r="X20" s="83"/>
      <c r="Y20" s="83"/>
      <c r="Z20" s="84"/>
      <c r="AF20" s="82"/>
      <c r="AG20" s="82"/>
      <c r="AH20" s="82"/>
      <c r="AI20" s="82"/>
      <c r="AJ20" s="82"/>
      <c r="AK20" s="82"/>
      <c r="AL20" s="82"/>
      <c r="AM20" s="82"/>
      <c r="AN20" s="82"/>
      <c r="AO20" s="82"/>
      <c r="AP20" s="82"/>
      <c r="AQ20" s="82"/>
      <c r="AR20" s="82"/>
      <c r="AS20" s="82"/>
      <c r="AT20" s="82"/>
      <c r="AU20" s="82"/>
      <c r="AV20" s="82"/>
      <c r="AW20" s="82"/>
      <c r="AX20" s="82"/>
      <c r="AY20" s="82"/>
      <c r="AZ20" s="82"/>
      <c r="BA20" s="82"/>
      <c r="BB20" s="82"/>
    </row>
    <row r="21" spans="2:54" s="13" customFormat="1" ht="18" customHeight="1">
      <c r="B21" s="20"/>
      <c r="C21" s="83"/>
      <c r="D21" s="83"/>
      <c r="E21" s="83"/>
      <c r="F21" s="83"/>
      <c r="G21" s="83"/>
      <c r="H21" s="83"/>
      <c r="I21" s="83"/>
      <c r="J21" s="83"/>
      <c r="K21" s="83"/>
      <c r="L21" s="83"/>
      <c r="M21" s="83"/>
      <c r="N21" s="83"/>
      <c r="O21" s="83"/>
      <c r="P21" s="83"/>
      <c r="Q21" s="83"/>
      <c r="R21" s="83"/>
      <c r="S21" s="83"/>
      <c r="T21" s="83"/>
      <c r="U21" s="83"/>
      <c r="V21" s="83"/>
      <c r="W21" s="83"/>
      <c r="X21" s="83"/>
      <c r="Y21" s="83"/>
      <c r="Z21" s="84"/>
      <c r="AF21" s="82"/>
      <c r="AG21" s="82"/>
      <c r="AH21" s="82"/>
      <c r="AI21" s="82"/>
      <c r="AJ21" s="82"/>
      <c r="AK21" s="82"/>
      <c r="AL21" s="82"/>
      <c r="AM21" s="82"/>
      <c r="AN21" s="82"/>
      <c r="AO21" s="82"/>
      <c r="AP21" s="82"/>
      <c r="AQ21" s="82"/>
      <c r="AR21" s="82"/>
      <c r="AS21" s="82"/>
      <c r="AT21" s="82"/>
      <c r="AU21" s="82"/>
      <c r="AV21" s="82"/>
      <c r="AW21" s="82"/>
      <c r="AX21" s="82"/>
      <c r="AY21" s="82"/>
      <c r="AZ21" s="82"/>
      <c r="BA21" s="82"/>
      <c r="BB21" s="82"/>
    </row>
    <row r="22" spans="2:54" s="13" customFormat="1" ht="18" customHeight="1">
      <c r="B22" s="20"/>
      <c r="C22" s="83"/>
      <c r="D22" s="83"/>
      <c r="E22" s="83"/>
      <c r="F22" s="83"/>
      <c r="G22" s="83"/>
      <c r="H22" s="83"/>
      <c r="I22" s="83"/>
      <c r="J22" s="83"/>
      <c r="K22" s="83"/>
      <c r="L22" s="83"/>
      <c r="M22" s="83"/>
      <c r="N22" s="83"/>
      <c r="O22" s="83"/>
      <c r="P22" s="83"/>
      <c r="Q22" s="83"/>
      <c r="R22" s="83"/>
      <c r="S22" s="83"/>
      <c r="T22" s="83"/>
      <c r="U22" s="83"/>
      <c r="V22" s="83"/>
      <c r="W22" s="83"/>
      <c r="X22" s="83"/>
      <c r="Y22" s="83"/>
      <c r="Z22" s="84"/>
      <c r="AF22" s="82"/>
      <c r="AG22" s="82"/>
      <c r="AH22" s="82"/>
      <c r="AI22" s="82"/>
      <c r="AJ22" s="82"/>
      <c r="AK22" s="82"/>
      <c r="AL22" s="82"/>
      <c r="AM22" s="82"/>
      <c r="AN22" s="82"/>
      <c r="AO22" s="82"/>
      <c r="AP22" s="82"/>
      <c r="AQ22" s="82"/>
      <c r="AR22" s="82"/>
      <c r="AS22" s="82"/>
      <c r="AT22" s="82"/>
      <c r="AU22" s="82"/>
      <c r="AV22" s="82"/>
      <c r="AW22" s="82"/>
      <c r="AX22" s="82"/>
      <c r="AY22" s="82"/>
      <c r="AZ22" s="82"/>
      <c r="BA22" s="82"/>
      <c r="BB22" s="82"/>
    </row>
    <row r="23" spans="2:54" s="13" customFormat="1" ht="18" customHeight="1">
      <c r="B23" s="20"/>
      <c r="C23" s="83"/>
      <c r="D23" s="83"/>
      <c r="E23" s="83"/>
      <c r="F23" s="83"/>
      <c r="G23" s="83"/>
      <c r="H23" s="83"/>
      <c r="I23" s="83"/>
      <c r="J23" s="83"/>
      <c r="K23" s="83"/>
      <c r="L23" s="83"/>
      <c r="M23" s="83"/>
      <c r="N23" s="83"/>
      <c r="O23" s="83"/>
      <c r="P23" s="83"/>
      <c r="Q23" s="83"/>
      <c r="R23" s="83"/>
      <c r="S23" s="83"/>
      <c r="T23" s="83"/>
      <c r="U23" s="83"/>
      <c r="V23" s="83"/>
      <c r="W23" s="83"/>
      <c r="X23" s="83"/>
      <c r="Y23" s="83"/>
      <c r="Z23" s="84"/>
      <c r="AF23" s="82"/>
      <c r="AG23" s="82"/>
      <c r="AH23" s="82"/>
      <c r="AI23" s="82"/>
      <c r="AJ23" s="82"/>
      <c r="AK23" s="82"/>
      <c r="AL23" s="82"/>
      <c r="AM23" s="82"/>
      <c r="AN23" s="82"/>
      <c r="AO23" s="82"/>
      <c r="AP23" s="82"/>
      <c r="AQ23" s="82"/>
      <c r="AR23" s="82"/>
      <c r="AS23" s="82"/>
      <c r="AT23" s="82"/>
      <c r="AU23" s="82"/>
      <c r="AV23" s="82"/>
      <c r="AW23" s="82"/>
      <c r="AX23" s="82"/>
      <c r="AY23" s="82"/>
      <c r="AZ23" s="82"/>
      <c r="BA23" s="82"/>
      <c r="BB23" s="82"/>
    </row>
    <row r="24" spans="2:54" s="13" customFormat="1" ht="26.1" customHeight="1" thickBot="1">
      <c r="B24" s="21"/>
      <c r="C24" s="766" t="s">
        <v>39</v>
      </c>
      <c r="D24" s="766"/>
      <c r="E24" s="766"/>
      <c r="F24" s="766"/>
      <c r="G24" s="766"/>
      <c r="H24" s="766" t="s">
        <v>40</v>
      </c>
      <c r="I24" s="766"/>
      <c r="J24" s="766"/>
      <c r="K24" s="766"/>
      <c r="L24" s="766"/>
      <c r="M24" s="789"/>
      <c r="N24" s="789"/>
      <c r="O24" s="789"/>
      <c r="P24" s="789"/>
      <c r="Q24" s="789"/>
      <c r="R24" s="789"/>
      <c r="S24" s="789"/>
      <c r="T24" s="789"/>
      <c r="U24" s="789"/>
      <c r="V24" s="789"/>
      <c r="W24" s="789"/>
      <c r="X24" s="789"/>
      <c r="Y24" s="789"/>
      <c r="Z24" s="22"/>
      <c r="AB24" s="87" t="s">
        <v>293</v>
      </c>
    </row>
    <row r="25" spans="2:54" s="13"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56</v>
      </c>
      <c r="V25" s="823"/>
      <c r="W25" s="763" t="s">
        <v>47</v>
      </c>
      <c r="X25" s="763"/>
      <c r="Y25" s="763"/>
      <c r="Z25" s="16"/>
    </row>
    <row r="26" spans="2:54" s="13"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4" s="13" customFormat="1" ht="15.95" customHeight="1">
      <c r="B27" s="824"/>
      <c r="C27" s="783"/>
      <c r="H27" s="787" t="s">
        <v>49</v>
      </c>
      <c r="I27" s="787"/>
      <c r="J27" s="787"/>
      <c r="K27" s="86" t="s">
        <v>108</v>
      </c>
      <c r="L27" s="86"/>
      <c r="M27" s="86"/>
      <c r="N27" s="86"/>
      <c r="O27" s="86"/>
      <c r="P27" s="86"/>
      <c r="Q27" s="86"/>
      <c r="R27" s="86"/>
      <c r="S27" s="86"/>
      <c r="T27" s="86"/>
      <c r="U27" s="86"/>
      <c r="V27" s="86"/>
      <c r="W27" s="86"/>
      <c r="X27" s="86"/>
      <c r="Z27" s="16"/>
    </row>
    <row r="28" spans="2:54" s="13" customFormat="1" ht="15.95" customHeight="1">
      <c r="B28" s="824"/>
      <c r="C28" s="783"/>
      <c r="H28" s="787"/>
      <c r="I28" s="787"/>
      <c r="J28" s="787"/>
      <c r="K28" s="86" t="s">
        <v>109</v>
      </c>
      <c r="L28" s="86"/>
      <c r="M28" s="86"/>
      <c r="N28" s="86"/>
      <c r="O28" s="86"/>
      <c r="P28" s="86"/>
      <c r="Q28" s="86"/>
      <c r="R28" s="86"/>
      <c r="S28" s="86"/>
      <c r="T28" s="86"/>
      <c r="U28" s="86"/>
      <c r="V28" s="86"/>
      <c r="W28" s="86"/>
      <c r="X28" s="86"/>
      <c r="Z28" s="16"/>
    </row>
    <row r="29" spans="2:54" s="13" customFormat="1" ht="15.95" customHeight="1">
      <c r="B29" s="824"/>
      <c r="C29" s="783"/>
      <c r="H29" s="787"/>
      <c r="I29" s="787"/>
      <c r="J29" s="787"/>
      <c r="K29" s="86" t="s">
        <v>110</v>
      </c>
      <c r="L29" s="86"/>
      <c r="M29" s="86"/>
      <c r="N29" s="86"/>
      <c r="O29" s="763"/>
      <c r="P29" s="763"/>
      <c r="Q29" s="763"/>
      <c r="R29" s="763"/>
      <c r="S29" s="86" t="s">
        <v>111</v>
      </c>
      <c r="T29" s="86"/>
      <c r="U29" s="86"/>
      <c r="V29" s="86"/>
      <c r="W29" s="86"/>
      <c r="X29" s="86"/>
      <c r="Z29" s="16"/>
      <c r="AB29" s="87" t="s">
        <v>293</v>
      </c>
    </row>
    <row r="30" spans="2:54" s="13" customFormat="1" ht="15.9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3" t="s">
        <v>176</v>
      </c>
    </row>
    <row r="31" spans="2:54" s="13"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4" s="13"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3"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3"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3"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3"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3" customFormat="1" ht="14.25" thickBot="1"/>
    <row r="38" spans="2:26" s="13"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3"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3"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3"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3" customFormat="1" ht="18" customHeight="1">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3" customFormat="1" ht="18" customHeight="1">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3" customFormat="1" ht="18" customHeight="1">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3" customFormat="1" ht="18.600000000000001" customHeight="1"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3"/>
      <c r="S47" s="750" t="s">
        <v>61</v>
      </c>
      <c r="T47" s="751"/>
      <c r="U47" s="752"/>
      <c r="V47" s="754" t="s">
        <v>62</v>
      </c>
      <c r="W47" s="751"/>
      <c r="X47" s="755"/>
      <c r="Y47" s="13"/>
    </row>
    <row r="48" spans="2:26" ht="9.9499999999999993" customHeight="1">
      <c r="B48" s="774"/>
      <c r="C48" s="733"/>
      <c r="D48" s="734"/>
      <c r="E48" s="734"/>
      <c r="F48" s="734"/>
      <c r="G48" s="734"/>
      <c r="H48" s="734"/>
      <c r="I48" s="737"/>
      <c r="J48" s="734"/>
      <c r="K48" s="734"/>
      <c r="L48" s="776"/>
      <c r="M48" s="776"/>
      <c r="N48" s="776"/>
      <c r="O48" s="742"/>
      <c r="P48" s="742"/>
      <c r="Q48" s="748"/>
      <c r="R48" s="13"/>
      <c r="S48" s="753"/>
      <c r="T48" s="726"/>
      <c r="U48" s="737"/>
      <c r="V48" s="725"/>
      <c r="W48" s="726"/>
      <c r="X48" s="727"/>
      <c r="Y48" s="13"/>
    </row>
    <row r="49" spans="2:34" ht="9.9499999999999993" customHeight="1">
      <c r="B49" s="774"/>
      <c r="C49" s="733"/>
      <c r="D49" s="734"/>
      <c r="E49" s="734"/>
      <c r="F49" s="734"/>
      <c r="G49" s="734"/>
      <c r="H49" s="734"/>
      <c r="I49" s="737"/>
      <c r="J49" s="734"/>
      <c r="K49" s="734"/>
      <c r="L49" s="776"/>
      <c r="M49" s="776"/>
      <c r="N49" s="776"/>
      <c r="O49" s="742"/>
      <c r="P49" s="742"/>
      <c r="Q49" s="748"/>
      <c r="R49" s="13"/>
      <c r="S49" s="753"/>
      <c r="T49" s="726"/>
      <c r="U49" s="737"/>
      <c r="V49" s="725"/>
      <c r="W49" s="726"/>
      <c r="X49" s="727"/>
      <c r="Y49" s="13"/>
    </row>
    <row r="50" spans="2:34" ht="9.9499999999999993" customHeight="1">
      <c r="B50" s="774"/>
      <c r="C50" s="733"/>
      <c r="D50" s="734"/>
      <c r="E50" s="734"/>
      <c r="F50" s="734"/>
      <c r="G50" s="734"/>
      <c r="H50" s="734"/>
      <c r="I50" s="737"/>
      <c r="J50" s="734"/>
      <c r="K50" s="734"/>
      <c r="L50" s="776"/>
      <c r="M50" s="776"/>
      <c r="N50" s="776"/>
      <c r="O50" s="745"/>
      <c r="P50" s="745"/>
      <c r="Q50" s="749"/>
      <c r="R50" s="13"/>
      <c r="S50" s="753"/>
      <c r="T50" s="726"/>
      <c r="U50" s="737"/>
      <c r="V50" s="725"/>
      <c r="W50" s="726"/>
      <c r="X50" s="727"/>
      <c r="Y50" s="13"/>
    </row>
    <row r="51" spans="2:34" ht="12" customHeight="1">
      <c r="B51" s="774"/>
      <c r="C51" s="733"/>
      <c r="D51" s="734"/>
      <c r="E51" s="734"/>
      <c r="F51" s="734"/>
      <c r="G51" s="734"/>
      <c r="H51" s="734"/>
      <c r="I51" s="737"/>
      <c r="J51" s="734"/>
      <c r="K51" s="734"/>
      <c r="L51" s="734"/>
      <c r="M51" s="734"/>
      <c r="N51" s="734"/>
      <c r="O51" s="760"/>
      <c r="P51" s="760"/>
      <c r="Q51" s="768"/>
      <c r="R51" s="13"/>
      <c r="S51" s="753"/>
      <c r="T51" s="726"/>
      <c r="U51" s="737"/>
      <c r="V51" s="725"/>
      <c r="W51" s="726"/>
      <c r="X51" s="727"/>
      <c r="Y51" s="13"/>
    </row>
    <row r="52" spans="2:34" ht="12" customHeight="1">
      <c r="B52" s="774"/>
      <c r="C52" s="733"/>
      <c r="D52" s="734"/>
      <c r="E52" s="734"/>
      <c r="F52" s="734"/>
      <c r="G52" s="734"/>
      <c r="H52" s="734"/>
      <c r="I52" s="737"/>
      <c r="J52" s="734"/>
      <c r="K52" s="734"/>
      <c r="L52" s="734"/>
      <c r="M52" s="734"/>
      <c r="N52" s="734"/>
      <c r="O52" s="763"/>
      <c r="P52" s="763"/>
      <c r="Q52" s="769"/>
      <c r="R52" s="13"/>
      <c r="S52" s="753"/>
      <c r="T52" s="726"/>
      <c r="U52" s="737"/>
      <c r="V52" s="725"/>
      <c r="W52" s="726"/>
      <c r="X52" s="727"/>
      <c r="Y52" s="13"/>
    </row>
    <row r="53" spans="2:34" ht="12" customHeight="1">
      <c r="B53" s="774"/>
      <c r="C53" s="733"/>
      <c r="D53" s="734"/>
      <c r="E53" s="734"/>
      <c r="F53" s="734"/>
      <c r="G53" s="734"/>
      <c r="H53" s="734"/>
      <c r="I53" s="737"/>
      <c r="J53" s="734"/>
      <c r="K53" s="734"/>
      <c r="L53" s="734"/>
      <c r="M53" s="734"/>
      <c r="N53" s="734"/>
      <c r="O53" s="763"/>
      <c r="P53" s="763"/>
      <c r="Q53" s="769"/>
      <c r="R53" s="13"/>
      <c r="S53" s="753"/>
      <c r="T53" s="726"/>
      <c r="U53" s="737"/>
      <c r="V53" s="725"/>
      <c r="W53" s="726"/>
      <c r="X53" s="727"/>
      <c r="Y53" s="13"/>
    </row>
    <row r="54" spans="2:34" ht="12" customHeight="1" thickBot="1">
      <c r="B54" s="775"/>
      <c r="C54" s="756"/>
      <c r="D54" s="757"/>
      <c r="E54" s="757"/>
      <c r="F54" s="757"/>
      <c r="G54" s="757"/>
      <c r="H54" s="757"/>
      <c r="I54" s="758"/>
      <c r="J54" s="757"/>
      <c r="K54" s="757"/>
      <c r="L54" s="757"/>
      <c r="M54" s="757"/>
      <c r="N54" s="757"/>
      <c r="O54" s="766"/>
      <c r="P54" s="766"/>
      <c r="Q54" s="770"/>
      <c r="R54" s="13"/>
      <c r="S54" s="771"/>
      <c r="T54" s="729"/>
      <c r="U54" s="758"/>
      <c r="V54" s="728"/>
      <c r="W54" s="729"/>
      <c r="X54" s="730"/>
      <c r="Y54" s="13"/>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3"/>
      <c r="Q59" s="13"/>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3"/>
      <c r="P60" s="13"/>
      <c r="Q60" s="13"/>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3"/>
      <c r="P61" s="13"/>
      <c r="Q61" s="13"/>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3"/>
      <c r="P62" s="13"/>
      <c r="Q62" s="13"/>
      <c r="S62" s="772"/>
      <c r="T62" s="763"/>
      <c r="U62" s="763"/>
      <c r="V62" s="763"/>
      <c r="W62" s="763"/>
      <c r="X62" s="763"/>
      <c r="Y62" s="763"/>
      <c r="Z62" s="763"/>
      <c r="AA62" s="763"/>
      <c r="AB62" s="763"/>
      <c r="AC62" s="763"/>
      <c r="AD62" s="763"/>
      <c r="AE62" s="763"/>
      <c r="AF62" s="763"/>
      <c r="AG62" s="763"/>
      <c r="AH62" s="763"/>
    </row>
  </sheetData>
  <mergeCells count="102">
    <mergeCell ref="W59:Y62"/>
    <mergeCell ref="Z59:AB62"/>
    <mergeCell ref="AC59:AE62"/>
    <mergeCell ref="AF59:AH62"/>
    <mergeCell ref="L14:R14"/>
    <mergeCell ref="O29:R29"/>
    <mergeCell ref="T55:V58"/>
    <mergeCell ref="W55:Y58"/>
    <mergeCell ref="Z55:AB58"/>
    <mergeCell ref="AC55:AE58"/>
    <mergeCell ref="AF55:AH58"/>
    <mergeCell ref="S47:U50"/>
    <mergeCell ref="V47:X50"/>
    <mergeCell ref="X38:Z41"/>
    <mergeCell ref="W25:Y26"/>
    <mergeCell ref="C59:E62"/>
    <mergeCell ref="F59:H62"/>
    <mergeCell ref="I59:K62"/>
    <mergeCell ref="L59:N62"/>
    <mergeCell ref="T59:V62"/>
    <mergeCell ref="B55:B62"/>
    <mergeCell ref="C55:E58"/>
    <mergeCell ref="F55:H58"/>
    <mergeCell ref="I55:K58"/>
    <mergeCell ref="L55:N58"/>
    <mergeCell ref="S55:S62"/>
    <mergeCell ref="C51:E54"/>
    <mergeCell ref="F51:H54"/>
    <mergeCell ref="I51:K54"/>
    <mergeCell ref="L51:N54"/>
    <mergeCell ref="O51:Q54"/>
    <mergeCell ref="S51:U54"/>
    <mergeCell ref="V51:X54"/>
    <mergeCell ref="B47:B54"/>
    <mergeCell ref="C47:E50"/>
    <mergeCell ref="F47:H50"/>
    <mergeCell ref="I47:K50"/>
    <mergeCell ref="L47:N50"/>
    <mergeCell ref="O47:Q50"/>
    <mergeCell ref="B42:D45"/>
    <mergeCell ref="E42:G45"/>
    <mergeCell ref="H42:J45"/>
    <mergeCell ref="K42:M45"/>
    <mergeCell ref="N42:S45"/>
    <mergeCell ref="U42:W45"/>
    <mergeCell ref="X42:Z45"/>
    <mergeCell ref="B38:D41"/>
    <mergeCell ref="E38:G41"/>
    <mergeCell ref="H38:J41"/>
    <mergeCell ref="K38:M41"/>
    <mergeCell ref="N38:S41"/>
    <mergeCell ref="U38:W41"/>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K31:L32"/>
    <mergeCell ref="M31:M32"/>
    <mergeCell ref="B26:B29"/>
    <mergeCell ref="H27:J29"/>
    <mergeCell ref="N30:O30"/>
    <mergeCell ref="P30:Q30"/>
    <mergeCell ref="R30:Y30"/>
    <mergeCell ref="M25:M26"/>
    <mergeCell ref="N25:O26"/>
    <mergeCell ref="P25:P26"/>
    <mergeCell ref="Q25:R26"/>
    <mergeCell ref="S25:S26"/>
    <mergeCell ref="U25:V26"/>
    <mergeCell ref="C24:E24"/>
    <mergeCell ref="F24:G24"/>
    <mergeCell ref="H24:L24"/>
    <mergeCell ref="M24:Y24"/>
    <mergeCell ref="C25:C30"/>
    <mergeCell ref="D25:G26"/>
    <mergeCell ref="H25:I26"/>
    <mergeCell ref="J25:J26"/>
    <mergeCell ref="K25:L26"/>
    <mergeCell ref="B5:E6"/>
    <mergeCell ref="F5:Z5"/>
    <mergeCell ref="F6:H6"/>
    <mergeCell ref="J6:Y6"/>
    <mergeCell ref="B7:E7"/>
    <mergeCell ref="F7:Z7"/>
    <mergeCell ref="B3:Z3"/>
    <mergeCell ref="B4:E4"/>
    <mergeCell ref="F4:H4"/>
    <mergeCell ref="I4:K4"/>
    <mergeCell ref="L4:N4"/>
    <mergeCell ref="O4:Z4"/>
  </mergeCells>
  <phoneticPr fontId="3"/>
  <conditionalFormatting sqref="F24:G24">
    <cfRule type="containsBlanks" dxfId="32" priority="8">
      <formula>LEN(TRIM(F24))=0</formula>
    </cfRule>
  </conditionalFormatting>
  <conditionalFormatting sqref="F7:Z7">
    <cfRule type="containsBlanks" dxfId="31" priority="1">
      <formula>LEN(TRIM(F7))=0</formula>
    </cfRule>
  </conditionalFormatting>
  <conditionalFormatting sqref="L14">
    <cfRule type="containsBlanks" dxfId="30" priority="7">
      <formula>LEN(TRIM(L14))=0</formula>
    </cfRule>
  </conditionalFormatting>
  <conditionalFormatting sqref="O29:R29">
    <cfRule type="containsBlanks" dxfId="29" priority="3">
      <formula>LEN(TRIM(O29))=0</formula>
    </cfRule>
  </conditionalFormatting>
  <conditionalFormatting sqref="O4:Z4">
    <cfRule type="containsBlanks" dxfId="28" priority="5">
      <formula>LEN(TRIM(O4))=0</formula>
    </cfRule>
  </conditionalFormatting>
  <conditionalFormatting sqref="R30:Y30">
    <cfRule type="containsBlanks" dxfId="27" priority="2">
      <formula>LEN(TRIM(R30))=0</formula>
    </cfRule>
  </conditionalFormatting>
  <printOptions horizontalCentered="1"/>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17113-0652-47D2-B711-3197E051701E}">
  <sheetPr>
    <pageSetUpPr fitToPage="1"/>
  </sheetPr>
  <dimension ref="B1:O25"/>
  <sheetViews>
    <sheetView view="pageBreakPreview" zoomScale="60" zoomScaleNormal="55" workbookViewId="0"/>
  </sheetViews>
  <sheetFormatPr defaultRowHeight="18.75"/>
  <cols>
    <col min="1" max="1" width="39.375" style="40" customWidth="1"/>
    <col min="2" max="4" width="9" style="40"/>
    <col min="5" max="5" width="36.875" style="41" customWidth="1"/>
    <col min="6" max="6" width="18.375" style="40" hidden="1" customWidth="1"/>
    <col min="7" max="7" width="9" style="40"/>
    <col min="8" max="8" width="0" style="40" hidden="1" customWidth="1"/>
    <col min="9" max="9" width="9" style="40"/>
    <col min="10" max="10" width="8.5" style="40" customWidth="1"/>
    <col min="11" max="11" width="8.875" style="40" customWidth="1"/>
    <col min="12" max="12" width="4.625" style="40" hidden="1" customWidth="1"/>
    <col min="13" max="260" width="9" style="40"/>
    <col min="261" max="261" width="36.875" style="40" customWidth="1"/>
    <col min="262" max="262" width="0" style="40" hidden="1" customWidth="1"/>
    <col min="263" max="263" width="9" style="40"/>
    <col min="264" max="264" width="0" style="40" hidden="1" customWidth="1"/>
    <col min="265" max="265" width="9" style="40"/>
    <col min="266" max="266" width="8.5" style="40" customWidth="1"/>
    <col min="267" max="267" width="8.875" style="40" customWidth="1"/>
    <col min="268" max="268" width="0" style="40" hidden="1" customWidth="1"/>
    <col min="269" max="516" width="9" style="40"/>
    <col min="517" max="517" width="36.875" style="40" customWidth="1"/>
    <col min="518" max="518" width="0" style="40" hidden="1" customWidth="1"/>
    <col min="519" max="519" width="9" style="40"/>
    <col min="520" max="520" width="0" style="40" hidden="1" customWidth="1"/>
    <col min="521" max="521" width="9" style="40"/>
    <col min="522" max="522" width="8.5" style="40" customWidth="1"/>
    <col min="523" max="523" width="8.875" style="40" customWidth="1"/>
    <col min="524" max="524" width="0" style="40" hidden="1" customWidth="1"/>
    <col min="525" max="772" width="9" style="40"/>
    <col min="773" max="773" width="36.875" style="40" customWidth="1"/>
    <col min="774" max="774" width="0" style="40" hidden="1" customWidth="1"/>
    <col min="775" max="775" width="9" style="40"/>
    <col min="776" max="776" width="0" style="40" hidden="1" customWidth="1"/>
    <col min="777" max="777" width="9" style="40"/>
    <col min="778" max="778" width="8.5" style="40" customWidth="1"/>
    <col min="779" max="779" width="8.875" style="40" customWidth="1"/>
    <col min="780" max="780" width="0" style="40" hidden="1" customWidth="1"/>
    <col min="781" max="1028" width="9" style="40"/>
    <col min="1029" max="1029" width="36.875" style="40" customWidth="1"/>
    <col min="1030" max="1030" width="0" style="40" hidden="1" customWidth="1"/>
    <col min="1031" max="1031" width="9" style="40"/>
    <col min="1032" max="1032" width="0" style="40" hidden="1" customWidth="1"/>
    <col min="1033" max="1033" width="9" style="40"/>
    <col min="1034" max="1034" width="8.5" style="40" customWidth="1"/>
    <col min="1035" max="1035" width="8.875" style="40" customWidth="1"/>
    <col min="1036" max="1036" width="0" style="40" hidden="1" customWidth="1"/>
    <col min="1037" max="1284" width="9" style="40"/>
    <col min="1285" max="1285" width="36.875" style="40" customWidth="1"/>
    <col min="1286" max="1286" width="0" style="40" hidden="1" customWidth="1"/>
    <col min="1287" max="1287" width="9" style="40"/>
    <col min="1288" max="1288" width="0" style="40" hidden="1" customWidth="1"/>
    <col min="1289" max="1289" width="9" style="40"/>
    <col min="1290" max="1290" width="8.5" style="40" customWidth="1"/>
    <col min="1291" max="1291" width="8.875" style="40" customWidth="1"/>
    <col min="1292" max="1292" width="0" style="40" hidden="1" customWidth="1"/>
    <col min="1293" max="1540" width="9" style="40"/>
    <col min="1541" max="1541" width="36.875" style="40" customWidth="1"/>
    <col min="1542" max="1542" width="0" style="40" hidden="1" customWidth="1"/>
    <col min="1543" max="1543" width="9" style="40"/>
    <col min="1544" max="1544" width="0" style="40" hidden="1" customWidth="1"/>
    <col min="1545" max="1545" width="9" style="40"/>
    <col min="1546" max="1546" width="8.5" style="40" customWidth="1"/>
    <col min="1547" max="1547" width="8.875" style="40" customWidth="1"/>
    <col min="1548" max="1548" width="0" style="40" hidden="1" customWidth="1"/>
    <col min="1549" max="1796" width="9" style="40"/>
    <col min="1797" max="1797" width="36.875" style="40" customWidth="1"/>
    <col min="1798" max="1798" width="0" style="40" hidden="1" customWidth="1"/>
    <col min="1799" max="1799" width="9" style="40"/>
    <col min="1800" max="1800" width="0" style="40" hidden="1" customWidth="1"/>
    <col min="1801" max="1801" width="9" style="40"/>
    <col min="1802" max="1802" width="8.5" style="40" customWidth="1"/>
    <col min="1803" max="1803" width="8.875" style="40" customWidth="1"/>
    <col min="1804" max="1804" width="0" style="40" hidden="1" customWidth="1"/>
    <col min="1805" max="2052" width="9" style="40"/>
    <col min="2053" max="2053" width="36.875" style="40" customWidth="1"/>
    <col min="2054" max="2054" width="0" style="40" hidden="1" customWidth="1"/>
    <col min="2055" max="2055" width="9" style="40"/>
    <col min="2056" max="2056" width="0" style="40" hidden="1" customWidth="1"/>
    <col min="2057" max="2057" width="9" style="40"/>
    <col min="2058" max="2058" width="8.5" style="40" customWidth="1"/>
    <col min="2059" max="2059" width="8.875" style="40" customWidth="1"/>
    <col min="2060" max="2060" width="0" style="40" hidden="1" customWidth="1"/>
    <col min="2061" max="2308" width="9" style="40"/>
    <col min="2309" max="2309" width="36.875" style="40" customWidth="1"/>
    <col min="2310" max="2310" width="0" style="40" hidden="1" customWidth="1"/>
    <col min="2311" max="2311" width="9" style="40"/>
    <col min="2312" max="2312" width="0" style="40" hidden="1" customWidth="1"/>
    <col min="2313" max="2313" width="9" style="40"/>
    <col min="2314" max="2314" width="8.5" style="40" customWidth="1"/>
    <col min="2315" max="2315" width="8.875" style="40" customWidth="1"/>
    <col min="2316" max="2316" width="0" style="40" hidden="1" customWidth="1"/>
    <col min="2317" max="2564" width="9" style="40"/>
    <col min="2565" max="2565" width="36.875" style="40" customWidth="1"/>
    <col min="2566" max="2566" width="0" style="40" hidden="1" customWidth="1"/>
    <col min="2567" max="2567" width="9" style="40"/>
    <col min="2568" max="2568" width="0" style="40" hidden="1" customWidth="1"/>
    <col min="2569" max="2569" width="9" style="40"/>
    <col min="2570" max="2570" width="8.5" style="40" customWidth="1"/>
    <col min="2571" max="2571" width="8.875" style="40" customWidth="1"/>
    <col min="2572" max="2572" width="0" style="40" hidden="1" customWidth="1"/>
    <col min="2573" max="2820" width="9" style="40"/>
    <col min="2821" max="2821" width="36.875" style="40" customWidth="1"/>
    <col min="2822" max="2822" width="0" style="40" hidden="1" customWidth="1"/>
    <col min="2823" max="2823" width="9" style="40"/>
    <col min="2824" max="2824" width="0" style="40" hidden="1" customWidth="1"/>
    <col min="2825" max="2825" width="9" style="40"/>
    <col min="2826" max="2826" width="8.5" style="40" customWidth="1"/>
    <col min="2827" max="2827" width="8.875" style="40" customWidth="1"/>
    <col min="2828" max="2828" width="0" style="40" hidden="1" customWidth="1"/>
    <col min="2829" max="3076" width="9" style="40"/>
    <col min="3077" max="3077" width="36.875" style="40" customWidth="1"/>
    <col min="3078" max="3078" width="0" style="40" hidden="1" customWidth="1"/>
    <col min="3079" max="3079" width="9" style="40"/>
    <col min="3080" max="3080" width="0" style="40" hidden="1" customWidth="1"/>
    <col min="3081" max="3081" width="9" style="40"/>
    <col min="3082" max="3082" width="8.5" style="40" customWidth="1"/>
    <col min="3083" max="3083" width="8.875" style="40" customWidth="1"/>
    <col min="3084" max="3084" width="0" style="40" hidden="1" customWidth="1"/>
    <col min="3085" max="3332" width="9" style="40"/>
    <col min="3333" max="3333" width="36.875" style="40" customWidth="1"/>
    <col min="3334" max="3334" width="0" style="40" hidden="1" customWidth="1"/>
    <col min="3335" max="3335" width="9" style="40"/>
    <col min="3336" max="3336" width="0" style="40" hidden="1" customWidth="1"/>
    <col min="3337" max="3337" width="9" style="40"/>
    <col min="3338" max="3338" width="8.5" style="40" customWidth="1"/>
    <col min="3339" max="3339" width="8.875" style="40" customWidth="1"/>
    <col min="3340" max="3340" width="0" style="40" hidden="1" customWidth="1"/>
    <col min="3341" max="3588" width="9" style="40"/>
    <col min="3589" max="3589" width="36.875" style="40" customWidth="1"/>
    <col min="3590" max="3590" width="0" style="40" hidden="1" customWidth="1"/>
    <col min="3591" max="3591" width="9" style="40"/>
    <col min="3592" max="3592" width="0" style="40" hidden="1" customWidth="1"/>
    <col min="3593" max="3593" width="9" style="40"/>
    <col min="3594" max="3594" width="8.5" style="40" customWidth="1"/>
    <col min="3595" max="3595" width="8.875" style="40" customWidth="1"/>
    <col min="3596" max="3596" width="0" style="40" hidden="1" customWidth="1"/>
    <col min="3597" max="3844" width="9" style="40"/>
    <col min="3845" max="3845" width="36.875" style="40" customWidth="1"/>
    <col min="3846" max="3846" width="0" style="40" hidden="1" customWidth="1"/>
    <col min="3847" max="3847" width="9" style="40"/>
    <col min="3848" max="3848" width="0" style="40" hidden="1" customWidth="1"/>
    <col min="3849" max="3849" width="9" style="40"/>
    <col min="3850" max="3850" width="8.5" style="40" customWidth="1"/>
    <col min="3851" max="3851" width="8.875" style="40" customWidth="1"/>
    <col min="3852" max="3852" width="0" style="40" hidden="1" customWidth="1"/>
    <col min="3853" max="4100" width="9" style="40"/>
    <col min="4101" max="4101" width="36.875" style="40" customWidth="1"/>
    <col min="4102" max="4102" width="0" style="40" hidden="1" customWidth="1"/>
    <col min="4103" max="4103" width="9" style="40"/>
    <col min="4104" max="4104" width="0" style="40" hidden="1" customWidth="1"/>
    <col min="4105" max="4105" width="9" style="40"/>
    <col min="4106" max="4106" width="8.5" style="40" customWidth="1"/>
    <col min="4107" max="4107" width="8.875" style="40" customWidth="1"/>
    <col min="4108" max="4108" width="0" style="40" hidden="1" customWidth="1"/>
    <col min="4109" max="4356" width="9" style="40"/>
    <col min="4357" max="4357" width="36.875" style="40" customWidth="1"/>
    <col min="4358" max="4358" width="0" style="40" hidden="1" customWidth="1"/>
    <col min="4359" max="4359" width="9" style="40"/>
    <col min="4360" max="4360" width="0" style="40" hidden="1" customWidth="1"/>
    <col min="4361" max="4361" width="9" style="40"/>
    <col min="4362" max="4362" width="8.5" style="40" customWidth="1"/>
    <col min="4363" max="4363" width="8.875" style="40" customWidth="1"/>
    <col min="4364" max="4364" width="0" style="40" hidden="1" customWidth="1"/>
    <col min="4365" max="4612" width="9" style="40"/>
    <col min="4613" max="4613" width="36.875" style="40" customWidth="1"/>
    <col min="4614" max="4614" width="0" style="40" hidden="1" customWidth="1"/>
    <col min="4615" max="4615" width="9" style="40"/>
    <col min="4616" max="4616" width="0" style="40" hidden="1" customWidth="1"/>
    <col min="4617" max="4617" width="9" style="40"/>
    <col min="4618" max="4618" width="8.5" style="40" customWidth="1"/>
    <col min="4619" max="4619" width="8.875" style="40" customWidth="1"/>
    <col min="4620" max="4620" width="0" style="40" hidden="1" customWidth="1"/>
    <col min="4621" max="4868" width="9" style="40"/>
    <col min="4869" max="4869" width="36.875" style="40" customWidth="1"/>
    <col min="4870" max="4870" width="0" style="40" hidden="1" customWidth="1"/>
    <col min="4871" max="4871" width="9" style="40"/>
    <col min="4872" max="4872" width="0" style="40" hidden="1" customWidth="1"/>
    <col min="4873" max="4873" width="9" style="40"/>
    <col min="4874" max="4874" width="8.5" style="40" customWidth="1"/>
    <col min="4875" max="4875" width="8.875" style="40" customWidth="1"/>
    <col min="4876" max="4876" width="0" style="40" hidden="1" customWidth="1"/>
    <col min="4877" max="5124" width="9" style="40"/>
    <col min="5125" max="5125" width="36.875" style="40" customWidth="1"/>
    <col min="5126" max="5126" width="0" style="40" hidden="1" customWidth="1"/>
    <col min="5127" max="5127" width="9" style="40"/>
    <col min="5128" max="5128" width="0" style="40" hidden="1" customWidth="1"/>
    <col min="5129" max="5129" width="9" style="40"/>
    <col min="5130" max="5130" width="8.5" style="40" customWidth="1"/>
    <col min="5131" max="5131" width="8.875" style="40" customWidth="1"/>
    <col min="5132" max="5132" width="0" style="40" hidden="1" customWidth="1"/>
    <col min="5133" max="5380" width="9" style="40"/>
    <col min="5381" max="5381" width="36.875" style="40" customWidth="1"/>
    <col min="5382" max="5382" width="0" style="40" hidden="1" customWidth="1"/>
    <col min="5383" max="5383" width="9" style="40"/>
    <col min="5384" max="5384" width="0" style="40" hidden="1" customWidth="1"/>
    <col min="5385" max="5385" width="9" style="40"/>
    <col min="5386" max="5386" width="8.5" style="40" customWidth="1"/>
    <col min="5387" max="5387" width="8.875" style="40" customWidth="1"/>
    <col min="5388" max="5388" width="0" style="40" hidden="1" customWidth="1"/>
    <col min="5389" max="5636" width="9" style="40"/>
    <col min="5637" max="5637" width="36.875" style="40" customWidth="1"/>
    <col min="5638" max="5638" width="0" style="40" hidden="1" customWidth="1"/>
    <col min="5639" max="5639" width="9" style="40"/>
    <col min="5640" max="5640" width="0" style="40" hidden="1" customWidth="1"/>
    <col min="5641" max="5641" width="9" style="40"/>
    <col min="5642" max="5642" width="8.5" style="40" customWidth="1"/>
    <col min="5643" max="5643" width="8.875" style="40" customWidth="1"/>
    <col min="5644" max="5644" width="0" style="40" hidden="1" customWidth="1"/>
    <col min="5645" max="5892" width="9" style="40"/>
    <col min="5893" max="5893" width="36.875" style="40" customWidth="1"/>
    <col min="5894" max="5894" width="0" style="40" hidden="1" customWidth="1"/>
    <col min="5895" max="5895" width="9" style="40"/>
    <col min="5896" max="5896" width="0" style="40" hidden="1" customWidth="1"/>
    <col min="5897" max="5897" width="9" style="40"/>
    <col min="5898" max="5898" width="8.5" style="40" customWidth="1"/>
    <col min="5899" max="5899" width="8.875" style="40" customWidth="1"/>
    <col min="5900" max="5900" width="0" style="40" hidden="1" customWidth="1"/>
    <col min="5901" max="6148" width="9" style="40"/>
    <col min="6149" max="6149" width="36.875" style="40" customWidth="1"/>
    <col min="6150" max="6150" width="0" style="40" hidden="1" customWidth="1"/>
    <col min="6151" max="6151" width="9" style="40"/>
    <col min="6152" max="6152" width="0" style="40" hidden="1" customWidth="1"/>
    <col min="6153" max="6153" width="9" style="40"/>
    <col min="6154" max="6154" width="8.5" style="40" customWidth="1"/>
    <col min="6155" max="6155" width="8.875" style="40" customWidth="1"/>
    <col min="6156" max="6156" width="0" style="40" hidden="1" customWidth="1"/>
    <col min="6157" max="6404" width="9" style="40"/>
    <col min="6405" max="6405" width="36.875" style="40" customWidth="1"/>
    <col min="6406" max="6406" width="0" style="40" hidden="1" customWidth="1"/>
    <col min="6407" max="6407" width="9" style="40"/>
    <col min="6408" max="6408" width="0" style="40" hidden="1" customWidth="1"/>
    <col min="6409" max="6409" width="9" style="40"/>
    <col min="6410" max="6410" width="8.5" style="40" customWidth="1"/>
    <col min="6411" max="6411" width="8.875" style="40" customWidth="1"/>
    <col min="6412" max="6412" width="0" style="40" hidden="1" customWidth="1"/>
    <col min="6413" max="6660" width="9" style="40"/>
    <col min="6661" max="6661" width="36.875" style="40" customWidth="1"/>
    <col min="6662" max="6662" width="0" style="40" hidden="1" customWidth="1"/>
    <col min="6663" max="6663" width="9" style="40"/>
    <col min="6664" max="6664" width="0" style="40" hidden="1" customWidth="1"/>
    <col min="6665" max="6665" width="9" style="40"/>
    <col min="6666" max="6666" width="8.5" style="40" customWidth="1"/>
    <col min="6667" max="6667" width="8.875" style="40" customWidth="1"/>
    <col min="6668" max="6668" width="0" style="40" hidden="1" customWidth="1"/>
    <col min="6669" max="6916" width="9" style="40"/>
    <col min="6917" max="6917" width="36.875" style="40" customWidth="1"/>
    <col min="6918" max="6918" width="0" style="40" hidden="1" customWidth="1"/>
    <col min="6919" max="6919" width="9" style="40"/>
    <col min="6920" max="6920" width="0" style="40" hidden="1" customWidth="1"/>
    <col min="6921" max="6921" width="9" style="40"/>
    <col min="6922" max="6922" width="8.5" style="40" customWidth="1"/>
    <col min="6923" max="6923" width="8.875" style="40" customWidth="1"/>
    <col min="6924" max="6924" width="0" style="40" hidden="1" customWidth="1"/>
    <col min="6925" max="7172" width="9" style="40"/>
    <col min="7173" max="7173" width="36.875" style="40" customWidth="1"/>
    <col min="7174" max="7174" width="0" style="40" hidden="1" customWidth="1"/>
    <col min="7175" max="7175" width="9" style="40"/>
    <col min="7176" max="7176" width="0" style="40" hidden="1" customWidth="1"/>
    <col min="7177" max="7177" width="9" style="40"/>
    <col min="7178" max="7178" width="8.5" style="40" customWidth="1"/>
    <col min="7179" max="7179" width="8.875" style="40" customWidth="1"/>
    <col min="7180" max="7180" width="0" style="40" hidden="1" customWidth="1"/>
    <col min="7181" max="7428" width="9" style="40"/>
    <col min="7429" max="7429" width="36.875" style="40" customWidth="1"/>
    <col min="7430" max="7430" width="0" style="40" hidden="1" customWidth="1"/>
    <col min="7431" max="7431" width="9" style="40"/>
    <col min="7432" max="7432" width="0" style="40" hidden="1" customWidth="1"/>
    <col min="7433" max="7433" width="9" style="40"/>
    <col min="7434" max="7434" width="8.5" style="40" customWidth="1"/>
    <col min="7435" max="7435" width="8.875" style="40" customWidth="1"/>
    <col min="7436" max="7436" width="0" style="40" hidden="1" customWidth="1"/>
    <col min="7437" max="7684" width="9" style="40"/>
    <col min="7685" max="7685" width="36.875" style="40" customWidth="1"/>
    <col min="7686" max="7686" width="0" style="40" hidden="1" customWidth="1"/>
    <col min="7687" max="7687" width="9" style="40"/>
    <col min="7688" max="7688" width="0" style="40" hidden="1" customWidth="1"/>
    <col min="7689" max="7689" width="9" style="40"/>
    <col min="7690" max="7690" width="8.5" style="40" customWidth="1"/>
    <col min="7691" max="7691" width="8.875" style="40" customWidth="1"/>
    <col min="7692" max="7692" width="0" style="40" hidden="1" customWidth="1"/>
    <col min="7693" max="7940" width="9" style="40"/>
    <col min="7941" max="7941" width="36.875" style="40" customWidth="1"/>
    <col min="7942" max="7942" width="0" style="40" hidden="1" customWidth="1"/>
    <col min="7943" max="7943" width="9" style="40"/>
    <col min="7944" max="7944" width="0" style="40" hidden="1" customWidth="1"/>
    <col min="7945" max="7945" width="9" style="40"/>
    <col min="7946" max="7946" width="8.5" style="40" customWidth="1"/>
    <col min="7947" max="7947" width="8.875" style="40" customWidth="1"/>
    <col min="7948" max="7948" width="0" style="40" hidden="1" customWidth="1"/>
    <col min="7949" max="8196" width="9" style="40"/>
    <col min="8197" max="8197" width="36.875" style="40" customWidth="1"/>
    <col min="8198" max="8198" width="0" style="40" hidden="1" customWidth="1"/>
    <col min="8199" max="8199" width="9" style="40"/>
    <col min="8200" max="8200" width="0" style="40" hidden="1" customWidth="1"/>
    <col min="8201" max="8201" width="9" style="40"/>
    <col min="8202" max="8202" width="8.5" style="40" customWidth="1"/>
    <col min="8203" max="8203" width="8.875" style="40" customWidth="1"/>
    <col min="8204" max="8204" width="0" style="40" hidden="1" customWidth="1"/>
    <col min="8205" max="8452" width="9" style="40"/>
    <col min="8453" max="8453" width="36.875" style="40" customWidth="1"/>
    <col min="8454" max="8454" width="0" style="40" hidden="1" customWidth="1"/>
    <col min="8455" max="8455" width="9" style="40"/>
    <col min="8456" max="8456" width="0" style="40" hidden="1" customWidth="1"/>
    <col min="8457" max="8457" width="9" style="40"/>
    <col min="8458" max="8458" width="8.5" style="40" customWidth="1"/>
    <col min="8459" max="8459" width="8.875" style="40" customWidth="1"/>
    <col min="8460" max="8460" width="0" style="40" hidden="1" customWidth="1"/>
    <col min="8461" max="8708" width="9" style="40"/>
    <col min="8709" max="8709" width="36.875" style="40" customWidth="1"/>
    <col min="8710" max="8710" width="0" style="40" hidden="1" customWidth="1"/>
    <col min="8711" max="8711" width="9" style="40"/>
    <col min="8712" max="8712" width="0" style="40" hidden="1" customWidth="1"/>
    <col min="8713" max="8713" width="9" style="40"/>
    <col min="8714" max="8714" width="8.5" style="40" customWidth="1"/>
    <col min="8715" max="8715" width="8.875" style="40" customWidth="1"/>
    <col min="8716" max="8716" width="0" style="40" hidden="1" customWidth="1"/>
    <col min="8717" max="8964" width="9" style="40"/>
    <col min="8965" max="8965" width="36.875" style="40" customWidth="1"/>
    <col min="8966" max="8966" width="0" style="40" hidden="1" customWidth="1"/>
    <col min="8967" max="8967" width="9" style="40"/>
    <col min="8968" max="8968" width="0" style="40" hidden="1" customWidth="1"/>
    <col min="8969" max="8969" width="9" style="40"/>
    <col min="8970" max="8970" width="8.5" style="40" customWidth="1"/>
    <col min="8971" max="8971" width="8.875" style="40" customWidth="1"/>
    <col min="8972" max="8972" width="0" style="40" hidden="1" customWidth="1"/>
    <col min="8973" max="9220" width="9" style="40"/>
    <col min="9221" max="9221" width="36.875" style="40" customWidth="1"/>
    <col min="9222" max="9222" width="0" style="40" hidden="1" customWidth="1"/>
    <col min="9223" max="9223" width="9" style="40"/>
    <col min="9224" max="9224" width="0" style="40" hidden="1" customWidth="1"/>
    <col min="9225" max="9225" width="9" style="40"/>
    <col min="9226" max="9226" width="8.5" style="40" customWidth="1"/>
    <col min="9227" max="9227" width="8.875" style="40" customWidth="1"/>
    <col min="9228" max="9228" width="0" style="40" hidden="1" customWidth="1"/>
    <col min="9229" max="9476" width="9" style="40"/>
    <col min="9477" max="9477" width="36.875" style="40" customWidth="1"/>
    <col min="9478" max="9478" width="0" style="40" hidden="1" customWidth="1"/>
    <col min="9479" max="9479" width="9" style="40"/>
    <col min="9480" max="9480" width="0" style="40" hidden="1" customWidth="1"/>
    <col min="9481" max="9481" width="9" style="40"/>
    <col min="9482" max="9482" width="8.5" style="40" customWidth="1"/>
    <col min="9483" max="9483" width="8.875" style="40" customWidth="1"/>
    <col min="9484" max="9484" width="0" style="40" hidden="1" customWidth="1"/>
    <col min="9485" max="9732" width="9" style="40"/>
    <col min="9733" max="9733" width="36.875" style="40" customWidth="1"/>
    <col min="9734" max="9734" width="0" style="40" hidden="1" customWidth="1"/>
    <col min="9735" max="9735" width="9" style="40"/>
    <col min="9736" max="9736" width="0" style="40" hidden="1" customWidth="1"/>
    <col min="9737" max="9737" width="9" style="40"/>
    <col min="9738" max="9738" width="8.5" style="40" customWidth="1"/>
    <col min="9739" max="9739" width="8.875" style="40" customWidth="1"/>
    <col min="9740" max="9740" width="0" style="40" hidden="1" customWidth="1"/>
    <col min="9741" max="9988" width="9" style="40"/>
    <col min="9989" max="9989" width="36.875" style="40" customWidth="1"/>
    <col min="9990" max="9990" width="0" style="40" hidden="1" customWidth="1"/>
    <col min="9991" max="9991" width="9" style="40"/>
    <col min="9992" max="9992" width="0" style="40" hidden="1" customWidth="1"/>
    <col min="9993" max="9993" width="9" style="40"/>
    <col min="9994" max="9994" width="8.5" style="40" customWidth="1"/>
    <col min="9995" max="9995" width="8.875" style="40" customWidth="1"/>
    <col min="9996" max="9996" width="0" style="40" hidden="1" customWidth="1"/>
    <col min="9997" max="10244" width="9" style="40"/>
    <col min="10245" max="10245" width="36.875" style="40" customWidth="1"/>
    <col min="10246" max="10246" width="0" style="40" hidden="1" customWidth="1"/>
    <col min="10247" max="10247" width="9" style="40"/>
    <col min="10248" max="10248" width="0" style="40" hidden="1" customWidth="1"/>
    <col min="10249" max="10249" width="9" style="40"/>
    <col min="10250" max="10250" width="8.5" style="40" customWidth="1"/>
    <col min="10251" max="10251" width="8.875" style="40" customWidth="1"/>
    <col min="10252" max="10252" width="0" style="40" hidden="1" customWidth="1"/>
    <col min="10253" max="10500" width="9" style="40"/>
    <col min="10501" max="10501" width="36.875" style="40" customWidth="1"/>
    <col min="10502" max="10502" width="0" style="40" hidden="1" customWidth="1"/>
    <col min="10503" max="10503" width="9" style="40"/>
    <col min="10504" max="10504" width="0" style="40" hidden="1" customWidth="1"/>
    <col min="10505" max="10505" width="9" style="40"/>
    <col min="10506" max="10506" width="8.5" style="40" customWidth="1"/>
    <col min="10507" max="10507" width="8.875" style="40" customWidth="1"/>
    <col min="10508" max="10508" width="0" style="40" hidden="1" customWidth="1"/>
    <col min="10509" max="10756" width="9" style="40"/>
    <col min="10757" max="10757" width="36.875" style="40" customWidth="1"/>
    <col min="10758" max="10758" width="0" style="40" hidden="1" customWidth="1"/>
    <col min="10759" max="10759" width="9" style="40"/>
    <col min="10760" max="10760" width="0" style="40" hidden="1" customWidth="1"/>
    <col min="10761" max="10761" width="9" style="40"/>
    <col min="10762" max="10762" width="8.5" style="40" customWidth="1"/>
    <col min="10763" max="10763" width="8.875" style="40" customWidth="1"/>
    <col min="10764" max="10764" width="0" style="40" hidden="1" customWidth="1"/>
    <col min="10765" max="11012" width="9" style="40"/>
    <col min="11013" max="11013" width="36.875" style="40" customWidth="1"/>
    <col min="11014" max="11014" width="0" style="40" hidden="1" customWidth="1"/>
    <col min="11015" max="11015" width="9" style="40"/>
    <col min="11016" max="11016" width="0" style="40" hidden="1" customWidth="1"/>
    <col min="11017" max="11017" width="9" style="40"/>
    <col min="11018" max="11018" width="8.5" style="40" customWidth="1"/>
    <col min="11019" max="11019" width="8.875" style="40" customWidth="1"/>
    <col min="11020" max="11020" width="0" style="40" hidden="1" customWidth="1"/>
    <col min="11021" max="11268" width="9" style="40"/>
    <col min="11269" max="11269" width="36.875" style="40" customWidth="1"/>
    <col min="11270" max="11270" width="0" style="40" hidden="1" customWidth="1"/>
    <col min="11271" max="11271" width="9" style="40"/>
    <col min="11272" max="11272" width="0" style="40" hidden="1" customWidth="1"/>
    <col min="11273" max="11273" width="9" style="40"/>
    <col min="11274" max="11274" width="8.5" style="40" customWidth="1"/>
    <col min="11275" max="11275" width="8.875" style="40" customWidth="1"/>
    <col min="11276" max="11276" width="0" style="40" hidden="1" customWidth="1"/>
    <col min="11277" max="11524" width="9" style="40"/>
    <col min="11525" max="11525" width="36.875" style="40" customWidth="1"/>
    <col min="11526" max="11526" width="0" style="40" hidden="1" customWidth="1"/>
    <col min="11527" max="11527" width="9" style="40"/>
    <col min="11528" max="11528" width="0" style="40" hidden="1" customWidth="1"/>
    <col min="11529" max="11529" width="9" style="40"/>
    <col min="11530" max="11530" width="8.5" style="40" customWidth="1"/>
    <col min="11531" max="11531" width="8.875" style="40" customWidth="1"/>
    <col min="11532" max="11532" width="0" style="40" hidden="1" customWidth="1"/>
    <col min="11533" max="11780" width="9" style="40"/>
    <col min="11781" max="11781" width="36.875" style="40" customWidth="1"/>
    <col min="11782" max="11782" width="0" style="40" hidden="1" customWidth="1"/>
    <col min="11783" max="11783" width="9" style="40"/>
    <col min="11784" max="11784" width="0" style="40" hidden="1" customWidth="1"/>
    <col min="11785" max="11785" width="9" style="40"/>
    <col min="11786" max="11786" width="8.5" style="40" customWidth="1"/>
    <col min="11787" max="11787" width="8.875" style="40" customWidth="1"/>
    <col min="11788" max="11788" width="0" style="40" hidden="1" customWidth="1"/>
    <col min="11789" max="12036" width="9" style="40"/>
    <col min="12037" max="12037" width="36.875" style="40" customWidth="1"/>
    <col min="12038" max="12038" width="0" style="40" hidden="1" customWidth="1"/>
    <col min="12039" max="12039" width="9" style="40"/>
    <col min="12040" max="12040" width="0" style="40" hidden="1" customWidth="1"/>
    <col min="12041" max="12041" width="9" style="40"/>
    <col min="12042" max="12042" width="8.5" style="40" customWidth="1"/>
    <col min="12043" max="12043" width="8.875" style="40" customWidth="1"/>
    <col min="12044" max="12044" width="0" style="40" hidden="1" customWidth="1"/>
    <col min="12045" max="12292" width="9" style="40"/>
    <col min="12293" max="12293" width="36.875" style="40" customWidth="1"/>
    <col min="12294" max="12294" width="0" style="40" hidden="1" customWidth="1"/>
    <col min="12295" max="12295" width="9" style="40"/>
    <col min="12296" max="12296" width="0" style="40" hidden="1" customWidth="1"/>
    <col min="12297" max="12297" width="9" style="40"/>
    <col min="12298" max="12298" width="8.5" style="40" customWidth="1"/>
    <col min="12299" max="12299" width="8.875" style="40" customWidth="1"/>
    <col min="12300" max="12300" width="0" style="40" hidden="1" customWidth="1"/>
    <col min="12301" max="12548" width="9" style="40"/>
    <col min="12549" max="12549" width="36.875" style="40" customWidth="1"/>
    <col min="12550" max="12550" width="0" style="40" hidden="1" customWidth="1"/>
    <col min="12551" max="12551" width="9" style="40"/>
    <col min="12552" max="12552" width="0" style="40" hidden="1" customWidth="1"/>
    <col min="12553" max="12553" width="9" style="40"/>
    <col min="12554" max="12554" width="8.5" style="40" customWidth="1"/>
    <col min="12555" max="12555" width="8.875" style="40" customWidth="1"/>
    <col min="12556" max="12556" width="0" style="40" hidden="1" customWidth="1"/>
    <col min="12557" max="12804" width="9" style="40"/>
    <col min="12805" max="12805" width="36.875" style="40" customWidth="1"/>
    <col min="12806" max="12806" width="0" style="40" hidden="1" customWidth="1"/>
    <col min="12807" max="12807" width="9" style="40"/>
    <col min="12808" max="12808" width="0" style="40" hidden="1" customWidth="1"/>
    <col min="12809" max="12809" width="9" style="40"/>
    <col min="12810" max="12810" width="8.5" style="40" customWidth="1"/>
    <col min="12811" max="12811" width="8.875" style="40" customWidth="1"/>
    <col min="12812" max="12812" width="0" style="40" hidden="1" customWidth="1"/>
    <col min="12813" max="13060" width="9" style="40"/>
    <col min="13061" max="13061" width="36.875" style="40" customWidth="1"/>
    <col min="13062" max="13062" width="0" style="40" hidden="1" customWidth="1"/>
    <col min="13063" max="13063" width="9" style="40"/>
    <col min="13064" max="13064" width="0" style="40" hidden="1" customWidth="1"/>
    <col min="13065" max="13065" width="9" style="40"/>
    <col min="13066" max="13066" width="8.5" style="40" customWidth="1"/>
    <col min="13067" max="13067" width="8.875" style="40" customWidth="1"/>
    <col min="13068" max="13068" width="0" style="40" hidden="1" customWidth="1"/>
    <col min="13069" max="13316" width="9" style="40"/>
    <col min="13317" max="13317" width="36.875" style="40" customWidth="1"/>
    <col min="13318" max="13318" width="0" style="40" hidden="1" customWidth="1"/>
    <col min="13319" max="13319" width="9" style="40"/>
    <col min="13320" max="13320" width="0" style="40" hidden="1" customWidth="1"/>
    <col min="13321" max="13321" width="9" style="40"/>
    <col min="13322" max="13322" width="8.5" style="40" customWidth="1"/>
    <col min="13323" max="13323" width="8.875" style="40" customWidth="1"/>
    <col min="13324" max="13324" width="0" style="40" hidden="1" customWidth="1"/>
    <col min="13325" max="13572" width="9" style="40"/>
    <col min="13573" max="13573" width="36.875" style="40" customWidth="1"/>
    <col min="13574" max="13574" width="0" style="40" hidden="1" customWidth="1"/>
    <col min="13575" max="13575" width="9" style="40"/>
    <col min="13576" max="13576" width="0" style="40" hidden="1" customWidth="1"/>
    <col min="13577" max="13577" width="9" style="40"/>
    <col min="13578" max="13578" width="8.5" style="40" customWidth="1"/>
    <col min="13579" max="13579" width="8.875" style="40" customWidth="1"/>
    <col min="13580" max="13580" width="0" style="40" hidden="1" customWidth="1"/>
    <col min="13581" max="13828" width="9" style="40"/>
    <col min="13829" max="13829" width="36.875" style="40" customWidth="1"/>
    <col min="13830" max="13830" width="0" style="40" hidden="1" customWidth="1"/>
    <col min="13831" max="13831" width="9" style="40"/>
    <col min="13832" max="13832" width="0" style="40" hidden="1" customWidth="1"/>
    <col min="13833" max="13833" width="9" style="40"/>
    <col min="13834" max="13834" width="8.5" style="40" customWidth="1"/>
    <col min="13835" max="13835" width="8.875" style="40" customWidth="1"/>
    <col min="13836" max="13836" width="0" style="40" hidden="1" customWidth="1"/>
    <col min="13837" max="14084" width="9" style="40"/>
    <col min="14085" max="14085" width="36.875" style="40" customWidth="1"/>
    <col min="14086" max="14086" width="0" style="40" hidden="1" customWidth="1"/>
    <col min="14087" max="14087" width="9" style="40"/>
    <col min="14088" max="14088" width="0" style="40" hidden="1" customWidth="1"/>
    <col min="14089" max="14089" width="9" style="40"/>
    <col min="14090" max="14090" width="8.5" style="40" customWidth="1"/>
    <col min="14091" max="14091" width="8.875" style="40" customWidth="1"/>
    <col min="14092" max="14092" width="0" style="40" hidden="1" customWidth="1"/>
    <col min="14093" max="14340" width="9" style="40"/>
    <col min="14341" max="14341" width="36.875" style="40" customWidth="1"/>
    <col min="14342" max="14342" width="0" style="40" hidden="1" customWidth="1"/>
    <col min="14343" max="14343" width="9" style="40"/>
    <col min="14344" max="14344" width="0" style="40" hidden="1" customWidth="1"/>
    <col min="14345" max="14345" width="9" style="40"/>
    <col min="14346" max="14346" width="8.5" style="40" customWidth="1"/>
    <col min="14347" max="14347" width="8.875" style="40" customWidth="1"/>
    <col min="14348" max="14348" width="0" style="40" hidden="1" customWidth="1"/>
    <col min="14349" max="14596" width="9" style="40"/>
    <col min="14597" max="14597" width="36.875" style="40" customWidth="1"/>
    <col min="14598" max="14598" width="0" style="40" hidden="1" customWidth="1"/>
    <col min="14599" max="14599" width="9" style="40"/>
    <col min="14600" max="14600" width="0" style="40" hidden="1" customWidth="1"/>
    <col min="14601" max="14601" width="9" style="40"/>
    <col min="14602" max="14602" width="8.5" style="40" customWidth="1"/>
    <col min="14603" max="14603" width="8.875" style="40" customWidth="1"/>
    <col min="14604" max="14604" width="0" style="40" hidden="1" customWidth="1"/>
    <col min="14605" max="14852" width="9" style="40"/>
    <col min="14853" max="14853" width="36.875" style="40" customWidth="1"/>
    <col min="14854" max="14854" width="0" style="40" hidden="1" customWidth="1"/>
    <col min="14855" max="14855" width="9" style="40"/>
    <col min="14856" max="14856" width="0" style="40" hidden="1" customWidth="1"/>
    <col min="14857" max="14857" width="9" style="40"/>
    <col min="14858" max="14858" width="8.5" style="40" customWidth="1"/>
    <col min="14859" max="14859" width="8.875" style="40" customWidth="1"/>
    <col min="14860" max="14860" width="0" style="40" hidden="1" customWidth="1"/>
    <col min="14861" max="15108" width="9" style="40"/>
    <col min="15109" max="15109" width="36.875" style="40" customWidth="1"/>
    <col min="15110" max="15110" width="0" style="40" hidden="1" customWidth="1"/>
    <col min="15111" max="15111" width="9" style="40"/>
    <col min="15112" max="15112" width="0" style="40" hidden="1" customWidth="1"/>
    <col min="15113" max="15113" width="9" style="40"/>
    <col min="15114" max="15114" width="8.5" style="40" customWidth="1"/>
    <col min="15115" max="15115" width="8.875" style="40" customWidth="1"/>
    <col min="15116" max="15116" width="0" style="40" hidden="1" customWidth="1"/>
    <col min="15117" max="15364" width="9" style="40"/>
    <col min="15365" max="15365" width="36.875" style="40" customWidth="1"/>
    <col min="15366" max="15366" width="0" style="40" hidden="1" customWidth="1"/>
    <col min="15367" max="15367" width="9" style="40"/>
    <col min="15368" max="15368" width="0" style="40" hidden="1" customWidth="1"/>
    <col min="15369" max="15369" width="9" style="40"/>
    <col min="15370" max="15370" width="8.5" style="40" customWidth="1"/>
    <col min="15371" max="15371" width="8.875" style="40" customWidth="1"/>
    <col min="15372" max="15372" width="0" style="40" hidden="1" customWidth="1"/>
    <col min="15373" max="15620" width="9" style="40"/>
    <col min="15621" max="15621" width="36.875" style="40" customWidth="1"/>
    <col min="15622" max="15622" width="0" style="40" hidden="1" customWidth="1"/>
    <col min="15623" max="15623" width="9" style="40"/>
    <col min="15624" max="15624" width="0" style="40" hidden="1" customWidth="1"/>
    <col min="15625" max="15625" width="9" style="40"/>
    <col min="15626" max="15626" width="8.5" style="40" customWidth="1"/>
    <col min="15627" max="15627" width="8.875" style="40" customWidth="1"/>
    <col min="15628" max="15628" width="0" style="40" hidden="1" customWidth="1"/>
    <col min="15629" max="15876" width="9" style="40"/>
    <col min="15877" max="15877" width="36.875" style="40" customWidth="1"/>
    <col min="15878" max="15878" width="0" style="40" hidden="1" customWidth="1"/>
    <col min="15879" max="15879" width="9" style="40"/>
    <col min="15880" max="15880" width="0" style="40" hidden="1" customWidth="1"/>
    <col min="15881" max="15881" width="9" style="40"/>
    <col min="15882" max="15882" width="8.5" style="40" customWidth="1"/>
    <col min="15883" max="15883" width="8.875" style="40" customWidth="1"/>
    <col min="15884" max="15884" width="0" style="40" hidden="1" customWidth="1"/>
    <col min="15885" max="16132" width="9" style="40"/>
    <col min="16133" max="16133" width="36.875" style="40" customWidth="1"/>
    <col min="16134" max="16134" width="0" style="40" hidden="1" customWidth="1"/>
    <col min="16135" max="16135" width="9" style="40"/>
    <col min="16136" max="16136" width="0" style="40" hidden="1" customWidth="1"/>
    <col min="16137" max="16137" width="9" style="40"/>
    <col min="16138" max="16138" width="8.5" style="40" customWidth="1"/>
    <col min="16139" max="16139" width="8.875" style="40" customWidth="1"/>
    <col min="16140" max="16140" width="0" style="40" hidden="1" customWidth="1"/>
    <col min="16141" max="16384" width="9" style="40"/>
  </cols>
  <sheetData>
    <row r="1" spans="2:15" ht="24" customHeight="1"/>
    <row r="3" spans="2:15" ht="19.5">
      <c r="K3" s="42" t="s">
        <v>73</v>
      </c>
    </row>
    <row r="4" spans="2:15" ht="24.75">
      <c r="B4" s="43"/>
      <c r="C4" s="827" t="s">
        <v>74</v>
      </c>
      <c r="D4" s="827"/>
      <c r="E4" s="827"/>
      <c r="F4" s="827"/>
      <c r="G4" s="827"/>
      <c r="H4" s="827"/>
      <c r="I4" s="827"/>
      <c r="J4" s="827"/>
      <c r="K4" s="827"/>
      <c r="L4" s="827"/>
    </row>
    <row r="5" spans="2:15">
      <c r="B5" s="43"/>
      <c r="C5" s="43"/>
      <c r="D5" s="43"/>
      <c r="E5" s="44"/>
      <c r="F5" s="43"/>
      <c r="G5" s="43"/>
      <c r="H5" s="43"/>
      <c r="I5" s="43"/>
      <c r="J5" s="43"/>
      <c r="K5" s="43"/>
      <c r="L5" s="43"/>
    </row>
    <row r="6" spans="2:15">
      <c r="B6" s="43"/>
      <c r="C6" s="43"/>
      <c r="D6" s="43"/>
      <c r="E6" s="45"/>
      <c r="F6" s="46"/>
      <c r="G6" s="46"/>
      <c r="H6" s="46"/>
      <c r="I6" s="46"/>
      <c r="J6" s="46"/>
      <c r="K6" s="46"/>
      <c r="L6" s="46"/>
    </row>
    <row r="7" spans="2:15" ht="26.25" customHeight="1">
      <c r="B7" s="43"/>
      <c r="C7" s="828" t="s">
        <v>290</v>
      </c>
      <c r="D7" s="829"/>
      <c r="E7" s="830" t="str">
        <f>IF(基本情報入力!$J$4="","",基本情報入力!$J$4)</f>
        <v/>
      </c>
      <c r="F7" s="830"/>
      <c r="G7" s="830"/>
      <c r="H7" s="830"/>
      <c r="I7" s="830"/>
      <c r="J7" s="830"/>
      <c r="K7" s="831"/>
      <c r="L7" s="43"/>
      <c r="O7" s="40" t="s">
        <v>288</v>
      </c>
    </row>
    <row r="8" spans="2:15">
      <c r="B8" s="43"/>
      <c r="C8" s="47"/>
      <c r="D8" s="47"/>
      <c r="E8" s="48"/>
      <c r="F8" s="47"/>
      <c r="G8" s="47"/>
      <c r="H8" s="47"/>
      <c r="I8" s="47"/>
      <c r="J8" s="47"/>
      <c r="K8" s="47"/>
      <c r="L8" s="43"/>
    </row>
    <row r="9" spans="2:15" ht="26.25" customHeight="1">
      <c r="B9" s="43"/>
      <c r="C9" s="828" t="s">
        <v>291</v>
      </c>
      <c r="D9" s="829"/>
      <c r="E9" s="161" t="str">
        <f>IF(基本情報入力!J12="","",基本情報入力!J12)</f>
        <v/>
      </c>
      <c r="F9" s="160"/>
      <c r="G9" s="832" t="str">
        <f>IF(基本情報入力!J13="","",基本情報入力!J13)</f>
        <v/>
      </c>
      <c r="H9" s="832"/>
      <c r="I9" s="832"/>
      <c r="J9" s="832"/>
      <c r="K9" s="833"/>
      <c r="L9" s="43"/>
      <c r="O9" s="40" t="s">
        <v>268</v>
      </c>
    </row>
    <row r="10" spans="2:15">
      <c r="B10" s="43"/>
      <c r="C10" s="43"/>
      <c r="D10" s="43"/>
      <c r="E10" s="50"/>
      <c r="F10" s="43"/>
      <c r="G10" s="43"/>
      <c r="H10" s="43"/>
      <c r="I10" s="43"/>
      <c r="J10" s="43"/>
      <c r="K10" s="43"/>
      <c r="L10" s="43"/>
    </row>
    <row r="11" spans="2:15">
      <c r="B11" s="43"/>
      <c r="C11" s="43" t="s">
        <v>75</v>
      </c>
      <c r="D11" s="43"/>
      <c r="E11" s="51"/>
      <c r="F11" s="43"/>
      <c r="G11" s="43"/>
      <c r="H11" s="43"/>
      <c r="I11" s="52"/>
      <c r="J11" s="43"/>
      <c r="K11" s="43"/>
      <c r="L11" s="43"/>
    </row>
    <row r="12" spans="2:15" ht="30">
      <c r="B12" s="43"/>
      <c r="C12" s="53" t="s">
        <v>76</v>
      </c>
      <c r="D12" s="53" t="s">
        <v>77</v>
      </c>
      <c r="E12" s="54" t="s">
        <v>78</v>
      </c>
      <c r="F12" s="55" t="s">
        <v>79</v>
      </c>
      <c r="G12" s="56" t="s">
        <v>80</v>
      </c>
      <c r="H12" s="56" t="s">
        <v>81</v>
      </c>
      <c r="I12" s="55" t="s">
        <v>82</v>
      </c>
      <c r="J12" s="57" t="s">
        <v>83</v>
      </c>
      <c r="K12" s="58" t="s">
        <v>84</v>
      </c>
      <c r="L12" s="59" t="s">
        <v>85</v>
      </c>
    </row>
    <row r="13" spans="2:15" ht="24.95" customHeight="1">
      <c r="B13" s="43"/>
      <c r="C13" s="60">
        <v>1</v>
      </c>
      <c r="D13" s="61" t="s">
        <v>86</v>
      </c>
      <c r="E13" s="62" t="s">
        <v>87</v>
      </c>
      <c r="F13" s="63" t="s">
        <v>88</v>
      </c>
      <c r="G13" s="63"/>
      <c r="H13" s="64"/>
      <c r="I13" s="65" t="s">
        <v>89</v>
      </c>
      <c r="J13" s="64" t="s">
        <v>90</v>
      </c>
      <c r="K13" s="66" t="s">
        <v>90</v>
      </c>
      <c r="L13" s="67"/>
      <c r="O13" s="159" t="s">
        <v>289</v>
      </c>
    </row>
    <row r="14" spans="2:15" ht="24.95" customHeight="1">
      <c r="B14" s="43"/>
      <c r="C14" s="60">
        <v>2</v>
      </c>
      <c r="D14" s="61" t="s">
        <v>86</v>
      </c>
      <c r="E14" s="62" t="s">
        <v>87</v>
      </c>
      <c r="F14" s="63" t="s">
        <v>88</v>
      </c>
      <c r="G14" s="63"/>
      <c r="H14" s="64"/>
      <c r="I14" s="65" t="s">
        <v>91</v>
      </c>
      <c r="J14" s="64" t="s">
        <v>90</v>
      </c>
      <c r="K14" s="66" t="s">
        <v>90</v>
      </c>
      <c r="L14" s="67"/>
    </row>
    <row r="15" spans="2:15" ht="24.95" customHeight="1">
      <c r="B15" s="43"/>
      <c r="C15" s="60">
        <v>3</v>
      </c>
      <c r="D15" s="68" t="s">
        <v>92</v>
      </c>
      <c r="E15" s="69" t="s">
        <v>93</v>
      </c>
      <c r="F15" s="70" t="s">
        <v>94</v>
      </c>
      <c r="G15" s="70" t="s">
        <v>64</v>
      </c>
      <c r="H15" s="71"/>
      <c r="I15" s="72" t="s">
        <v>69</v>
      </c>
      <c r="J15" s="71" t="s">
        <v>95</v>
      </c>
      <c r="K15" s="73" t="s">
        <v>95</v>
      </c>
      <c r="L15" s="67"/>
    </row>
    <row r="16" spans="2:15" ht="24.95" customHeight="1">
      <c r="B16" s="43"/>
      <c r="C16" s="60">
        <v>4</v>
      </c>
      <c r="D16" s="68" t="s">
        <v>92</v>
      </c>
      <c r="E16" s="69" t="s">
        <v>93</v>
      </c>
      <c r="F16" s="70" t="s">
        <v>94</v>
      </c>
      <c r="G16" s="70" t="s">
        <v>64</v>
      </c>
      <c r="H16" s="71"/>
      <c r="I16" s="72" t="s">
        <v>96</v>
      </c>
      <c r="J16" s="71" t="s">
        <v>95</v>
      </c>
      <c r="K16" s="73" t="s">
        <v>95</v>
      </c>
      <c r="L16" s="67"/>
    </row>
    <row r="17" spans="2:12" ht="24.95" customHeight="1">
      <c r="B17" s="43"/>
      <c r="C17" s="60">
        <v>5</v>
      </c>
      <c r="D17" s="68" t="s">
        <v>92</v>
      </c>
      <c r="E17" s="69" t="s">
        <v>93</v>
      </c>
      <c r="F17" s="70" t="s">
        <v>94</v>
      </c>
      <c r="G17" s="70" t="s">
        <v>64</v>
      </c>
      <c r="H17" s="71"/>
      <c r="I17" s="72" t="s">
        <v>97</v>
      </c>
      <c r="J17" s="71" t="s">
        <v>95</v>
      </c>
      <c r="K17" s="73" t="s">
        <v>95</v>
      </c>
      <c r="L17" s="67"/>
    </row>
    <row r="18" spans="2:12" ht="24.95" customHeight="1">
      <c r="B18" s="43"/>
      <c r="C18" s="60">
        <v>6</v>
      </c>
      <c r="D18" s="68" t="s">
        <v>92</v>
      </c>
      <c r="E18" s="69" t="s">
        <v>93</v>
      </c>
      <c r="F18" s="70" t="s">
        <v>94</v>
      </c>
      <c r="G18" s="70" t="s">
        <v>64</v>
      </c>
      <c r="H18" s="71"/>
      <c r="I18" s="72" t="s">
        <v>66</v>
      </c>
      <c r="J18" s="71" t="s">
        <v>95</v>
      </c>
      <c r="K18" s="73" t="s">
        <v>95</v>
      </c>
      <c r="L18" s="67"/>
    </row>
    <row r="19" spans="2:12" ht="24.95" customHeight="1">
      <c r="B19" s="43"/>
      <c r="C19" s="60">
        <v>7</v>
      </c>
      <c r="D19" s="68" t="s">
        <v>92</v>
      </c>
      <c r="E19" s="69" t="s">
        <v>93</v>
      </c>
      <c r="F19" s="70" t="s">
        <v>94</v>
      </c>
      <c r="G19" s="70" t="s">
        <v>64</v>
      </c>
      <c r="H19" s="71"/>
      <c r="I19" s="72" t="s">
        <v>98</v>
      </c>
      <c r="J19" s="71" t="s">
        <v>95</v>
      </c>
      <c r="K19" s="73" t="s">
        <v>95</v>
      </c>
      <c r="L19" s="67"/>
    </row>
    <row r="20" spans="2:12" ht="24.95" customHeight="1">
      <c r="B20" s="43"/>
      <c r="C20" s="60">
        <v>8</v>
      </c>
      <c r="D20" s="68" t="s">
        <v>92</v>
      </c>
      <c r="E20" s="69" t="s">
        <v>93</v>
      </c>
      <c r="F20" s="70" t="s">
        <v>94</v>
      </c>
      <c r="G20" s="70" t="s">
        <v>70</v>
      </c>
      <c r="H20" s="71"/>
      <c r="I20" s="72" t="s">
        <v>69</v>
      </c>
      <c r="J20" s="71" t="s">
        <v>95</v>
      </c>
      <c r="K20" s="73" t="s">
        <v>95</v>
      </c>
      <c r="L20" s="67"/>
    </row>
    <row r="21" spans="2:12" ht="24.95" customHeight="1">
      <c r="B21" s="43"/>
      <c r="C21" s="60">
        <v>9</v>
      </c>
      <c r="D21" s="68" t="s">
        <v>92</v>
      </c>
      <c r="E21" s="69" t="s">
        <v>93</v>
      </c>
      <c r="F21" s="70" t="s">
        <v>94</v>
      </c>
      <c r="G21" s="70" t="s">
        <v>70</v>
      </c>
      <c r="H21" s="71"/>
      <c r="I21" s="72" t="s">
        <v>71</v>
      </c>
      <c r="J21" s="71" t="s">
        <v>95</v>
      </c>
      <c r="K21" s="73" t="s">
        <v>95</v>
      </c>
      <c r="L21" s="67"/>
    </row>
    <row r="22" spans="2:12" ht="24.95" customHeight="1">
      <c r="B22" s="43"/>
      <c r="C22" s="60">
        <v>10</v>
      </c>
      <c r="D22" s="68" t="s">
        <v>92</v>
      </c>
      <c r="E22" s="69" t="s">
        <v>93</v>
      </c>
      <c r="F22" s="70" t="s">
        <v>94</v>
      </c>
      <c r="G22" s="70" t="s">
        <v>70</v>
      </c>
      <c r="H22" s="71"/>
      <c r="I22" s="72" t="s">
        <v>66</v>
      </c>
      <c r="J22" s="71" t="s">
        <v>95</v>
      </c>
      <c r="K22" s="73" t="s">
        <v>95</v>
      </c>
      <c r="L22" s="67"/>
    </row>
    <row r="23" spans="2:12" ht="24.95" customHeight="1">
      <c r="B23" s="43"/>
      <c r="C23" s="60">
        <v>11</v>
      </c>
      <c r="D23" s="68" t="s">
        <v>92</v>
      </c>
      <c r="E23" s="69" t="s">
        <v>93</v>
      </c>
      <c r="F23" s="70" t="s">
        <v>94</v>
      </c>
      <c r="G23" s="70" t="s">
        <v>70</v>
      </c>
      <c r="H23" s="71"/>
      <c r="I23" s="72" t="s">
        <v>98</v>
      </c>
      <c r="J23" s="71" t="s">
        <v>95</v>
      </c>
      <c r="K23" s="73" t="s">
        <v>95</v>
      </c>
      <c r="L23" s="67"/>
    </row>
    <row r="24" spans="2:12" ht="24.95" customHeight="1">
      <c r="B24" s="43"/>
      <c r="C24" s="74">
        <v>12</v>
      </c>
      <c r="D24" s="75" t="s">
        <v>92</v>
      </c>
      <c r="E24" s="76" t="s">
        <v>93</v>
      </c>
      <c r="F24" s="77" t="s">
        <v>94</v>
      </c>
      <c r="G24" s="77" t="s">
        <v>70</v>
      </c>
      <c r="H24" s="78"/>
      <c r="I24" s="79" t="s">
        <v>98</v>
      </c>
      <c r="J24" s="78" t="s">
        <v>95</v>
      </c>
      <c r="K24" s="80" t="s">
        <v>95</v>
      </c>
      <c r="L24" s="81"/>
    </row>
    <row r="25" spans="2:12">
      <c r="C25" s="40" t="s">
        <v>99</v>
      </c>
    </row>
  </sheetData>
  <mergeCells count="5">
    <mergeCell ref="C4:L4"/>
    <mergeCell ref="C7:D7"/>
    <mergeCell ref="E7:K7"/>
    <mergeCell ref="C9:D9"/>
    <mergeCell ref="G9:K9"/>
  </mergeCells>
  <phoneticPr fontId="3"/>
  <conditionalFormatting sqref="E9">
    <cfRule type="containsBlanks" dxfId="26" priority="2">
      <formula>LEN(TRIM(E9))=0</formula>
    </cfRule>
  </conditionalFormatting>
  <conditionalFormatting sqref="E7:K7">
    <cfRule type="containsBlanks" dxfId="25" priority="3">
      <formula>LEN(TRIM(E7))=0</formula>
    </cfRule>
  </conditionalFormatting>
  <conditionalFormatting sqref="G9:K9">
    <cfRule type="containsBlanks" dxfId="24" priority="1">
      <formula>LEN(TRIM(G9))=0</formula>
    </cfRule>
  </conditionalFormatting>
  <dataValidations count="2">
    <dataValidation type="list" allowBlank="1" showInputMessage="1" showErrorMessage="1" sqref="WVL983053:WVL983064 D65549:D65560 IZ65549:IZ65560 SV65549:SV65560 ACR65549:ACR65560 AMN65549:AMN65560 AWJ65549:AWJ65560 BGF65549:BGF65560 BQB65549:BQB65560 BZX65549:BZX65560 CJT65549:CJT65560 CTP65549:CTP65560 DDL65549:DDL65560 DNH65549:DNH65560 DXD65549:DXD65560 EGZ65549:EGZ65560 EQV65549:EQV65560 FAR65549:FAR65560 FKN65549:FKN65560 FUJ65549:FUJ65560 GEF65549:GEF65560 GOB65549:GOB65560 GXX65549:GXX65560 HHT65549:HHT65560 HRP65549:HRP65560 IBL65549:IBL65560 ILH65549:ILH65560 IVD65549:IVD65560 JEZ65549:JEZ65560 JOV65549:JOV65560 JYR65549:JYR65560 KIN65549:KIN65560 KSJ65549:KSJ65560 LCF65549:LCF65560 LMB65549:LMB65560 LVX65549:LVX65560 MFT65549:MFT65560 MPP65549:MPP65560 MZL65549:MZL65560 NJH65549:NJH65560 NTD65549:NTD65560 OCZ65549:OCZ65560 OMV65549:OMV65560 OWR65549:OWR65560 PGN65549:PGN65560 PQJ65549:PQJ65560 QAF65549:QAF65560 QKB65549:QKB65560 QTX65549:QTX65560 RDT65549:RDT65560 RNP65549:RNP65560 RXL65549:RXL65560 SHH65549:SHH65560 SRD65549:SRD65560 TAZ65549:TAZ65560 TKV65549:TKV65560 TUR65549:TUR65560 UEN65549:UEN65560 UOJ65549:UOJ65560 UYF65549:UYF65560 VIB65549:VIB65560 VRX65549:VRX65560 WBT65549:WBT65560 WLP65549:WLP65560 WVL65549:WVL65560 D131085:D131096 IZ131085:IZ131096 SV131085:SV131096 ACR131085:ACR131096 AMN131085:AMN131096 AWJ131085:AWJ131096 BGF131085:BGF131096 BQB131085:BQB131096 BZX131085:BZX131096 CJT131085:CJT131096 CTP131085:CTP131096 DDL131085:DDL131096 DNH131085:DNH131096 DXD131085:DXD131096 EGZ131085:EGZ131096 EQV131085:EQV131096 FAR131085:FAR131096 FKN131085:FKN131096 FUJ131085:FUJ131096 GEF131085:GEF131096 GOB131085:GOB131096 GXX131085:GXX131096 HHT131085:HHT131096 HRP131085:HRP131096 IBL131085:IBL131096 ILH131085:ILH131096 IVD131085:IVD131096 JEZ131085:JEZ131096 JOV131085:JOV131096 JYR131085:JYR131096 KIN131085:KIN131096 KSJ131085:KSJ131096 LCF131085:LCF131096 LMB131085:LMB131096 LVX131085:LVX131096 MFT131085:MFT131096 MPP131085:MPP131096 MZL131085:MZL131096 NJH131085:NJH131096 NTD131085:NTD131096 OCZ131085:OCZ131096 OMV131085:OMV131096 OWR131085:OWR131096 PGN131085:PGN131096 PQJ131085:PQJ131096 QAF131085:QAF131096 QKB131085:QKB131096 QTX131085:QTX131096 RDT131085:RDT131096 RNP131085:RNP131096 RXL131085:RXL131096 SHH131085:SHH131096 SRD131085:SRD131096 TAZ131085:TAZ131096 TKV131085:TKV131096 TUR131085:TUR131096 UEN131085:UEN131096 UOJ131085:UOJ131096 UYF131085:UYF131096 VIB131085:VIB131096 VRX131085:VRX131096 WBT131085:WBT131096 WLP131085:WLP131096 WVL131085:WVL131096 D196621:D196632 IZ196621:IZ196632 SV196621:SV196632 ACR196621:ACR196632 AMN196621:AMN196632 AWJ196621:AWJ196632 BGF196621:BGF196632 BQB196621:BQB196632 BZX196621:BZX196632 CJT196621:CJT196632 CTP196621:CTP196632 DDL196621:DDL196632 DNH196621:DNH196632 DXD196621:DXD196632 EGZ196621:EGZ196632 EQV196621:EQV196632 FAR196621:FAR196632 FKN196621:FKN196632 FUJ196621:FUJ196632 GEF196621:GEF196632 GOB196621:GOB196632 GXX196621:GXX196632 HHT196621:HHT196632 HRP196621:HRP196632 IBL196621:IBL196632 ILH196621:ILH196632 IVD196621:IVD196632 JEZ196621:JEZ196632 JOV196621:JOV196632 JYR196621:JYR196632 KIN196621:KIN196632 KSJ196621:KSJ196632 LCF196621:LCF196632 LMB196621:LMB196632 LVX196621:LVX196632 MFT196621:MFT196632 MPP196621:MPP196632 MZL196621:MZL196632 NJH196621:NJH196632 NTD196621:NTD196632 OCZ196621:OCZ196632 OMV196621:OMV196632 OWR196621:OWR196632 PGN196621:PGN196632 PQJ196621:PQJ196632 QAF196621:QAF196632 QKB196621:QKB196632 QTX196621:QTX196632 RDT196621:RDT196632 RNP196621:RNP196632 RXL196621:RXL196632 SHH196621:SHH196632 SRD196621:SRD196632 TAZ196621:TAZ196632 TKV196621:TKV196632 TUR196621:TUR196632 UEN196621:UEN196632 UOJ196621:UOJ196632 UYF196621:UYF196632 VIB196621:VIB196632 VRX196621:VRX196632 WBT196621:WBT196632 WLP196621:WLP196632 WVL196621:WVL196632 D262157:D262168 IZ262157:IZ262168 SV262157:SV262168 ACR262157:ACR262168 AMN262157:AMN262168 AWJ262157:AWJ262168 BGF262157:BGF262168 BQB262157:BQB262168 BZX262157:BZX262168 CJT262157:CJT262168 CTP262157:CTP262168 DDL262157:DDL262168 DNH262157:DNH262168 DXD262157:DXD262168 EGZ262157:EGZ262168 EQV262157:EQV262168 FAR262157:FAR262168 FKN262157:FKN262168 FUJ262157:FUJ262168 GEF262157:GEF262168 GOB262157:GOB262168 GXX262157:GXX262168 HHT262157:HHT262168 HRP262157:HRP262168 IBL262157:IBL262168 ILH262157:ILH262168 IVD262157:IVD262168 JEZ262157:JEZ262168 JOV262157:JOV262168 JYR262157:JYR262168 KIN262157:KIN262168 KSJ262157:KSJ262168 LCF262157:LCF262168 LMB262157:LMB262168 LVX262157:LVX262168 MFT262157:MFT262168 MPP262157:MPP262168 MZL262157:MZL262168 NJH262157:NJH262168 NTD262157:NTD262168 OCZ262157:OCZ262168 OMV262157:OMV262168 OWR262157:OWR262168 PGN262157:PGN262168 PQJ262157:PQJ262168 QAF262157:QAF262168 QKB262157:QKB262168 QTX262157:QTX262168 RDT262157:RDT262168 RNP262157:RNP262168 RXL262157:RXL262168 SHH262157:SHH262168 SRD262157:SRD262168 TAZ262157:TAZ262168 TKV262157:TKV262168 TUR262157:TUR262168 UEN262157:UEN262168 UOJ262157:UOJ262168 UYF262157:UYF262168 VIB262157:VIB262168 VRX262157:VRX262168 WBT262157:WBT262168 WLP262157:WLP262168 WVL262157:WVL262168 D327693:D327704 IZ327693:IZ327704 SV327693:SV327704 ACR327693:ACR327704 AMN327693:AMN327704 AWJ327693:AWJ327704 BGF327693:BGF327704 BQB327693:BQB327704 BZX327693:BZX327704 CJT327693:CJT327704 CTP327693:CTP327704 DDL327693:DDL327704 DNH327693:DNH327704 DXD327693:DXD327704 EGZ327693:EGZ327704 EQV327693:EQV327704 FAR327693:FAR327704 FKN327693:FKN327704 FUJ327693:FUJ327704 GEF327693:GEF327704 GOB327693:GOB327704 GXX327693:GXX327704 HHT327693:HHT327704 HRP327693:HRP327704 IBL327693:IBL327704 ILH327693:ILH327704 IVD327693:IVD327704 JEZ327693:JEZ327704 JOV327693:JOV327704 JYR327693:JYR327704 KIN327693:KIN327704 KSJ327693:KSJ327704 LCF327693:LCF327704 LMB327693:LMB327704 LVX327693:LVX327704 MFT327693:MFT327704 MPP327693:MPP327704 MZL327693:MZL327704 NJH327693:NJH327704 NTD327693:NTD327704 OCZ327693:OCZ327704 OMV327693:OMV327704 OWR327693:OWR327704 PGN327693:PGN327704 PQJ327693:PQJ327704 QAF327693:QAF327704 QKB327693:QKB327704 QTX327693:QTX327704 RDT327693:RDT327704 RNP327693:RNP327704 RXL327693:RXL327704 SHH327693:SHH327704 SRD327693:SRD327704 TAZ327693:TAZ327704 TKV327693:TKV327704 TUR327693:TUR327704 UEN327693:UEN327704 UOJ327693:UOJ327704 UYF327693:UYF327704 VIB327693:VIB327704 VRX327693:VRX327704 WBT327693:WBT327704 WLP327693:WLP327704 WVL327693:WVL327704 D393229:D393240 IZ393229:IZ393240 SV393229:SV393240 ACR393229:ACR393240 AMN393229:AMN393240 AWJ393229:AWJ393240 BGF393229:BGF393240 BQB393229:BQB393240 BZX393229:BZX393240 CJT393229:CJT393240 CTP393229:CTP393240 DDL393229:DDL393240 DNH393229:DNH393240 DXD393229:DXD393240 EGZ393229:EGZ393240 EQV393229:EQV393240 FAR393229:FAR393240 FKN393229:FKN393240 FUJ393229:FUJ393240 GEF393229:GEF393240 GOB393229:GOB393240 GXX393229:GXX393240 HHT393229:HHT393240 HRP393229:HRP393240 IBL393229:IBL393240 ILH393229:ILH393240 IVD393229:IVD393240 JEZ393229:JEZ393240 JOV393229:JOV393240 JYR393229:JYR393240 KIN393229:KIN393240 KSJ393229:KSJ393240 LCF393229:LCF393240 LMB393229:LMB393240 LVX393229:LVX393240 MFT393229:MFT393240 MPP393229:MPP393240 MZL393229:MZL393240 NJH393229:NJH393240 NTD393229:NTD393240 OCZ393229:OCZ393240 OMV393229:OMV393240 OWR393229:OWR393240 PGN393229:PGN393240 PQJ393229:PQJ393240 QAF393229:QAF393240 QKB393229:QKB393240 QTX393229:QTX393240 RDT393229:RDT393240 RNP393229:RNP393240 RXL393229:RXL393240 SHH393229:SHH393240 SRD393229:SRD393240 TAZ393229:TAZ393240 TKV393229:TKV393240 TUR393229:TUR393240 UEN393229:UEN393240 UOJ393229:UOJ393240 UYF393229:UYF393240 VIB393229:VIB393240 VRX393229:VRX393240 WBT393229:WBT393240 WLP393229:WLP393240 WVL393229:WVL393240 D458765:D458776 IZ458765:IZ458776 SV458765:SV458776 ACR458765:ACR458776 AMN458765:AMN458776 AWJ458765:AWJ458776 BGF458765:BGF458776 BQB458765:BQB458776 BZX458765:BZX458776 CJT458765:CJT458776 CTP458765:CTP458776 DDL458765:DDL458776 DNH458765:DNH458776 DXD458765:DXD458776 EGZ458765:EGZ458776 EQV458765:EQV458776 FAR458765:FAR458776 FKN458765:FKN458776 FUJ458765:FUJ458776 GEF458765:GEF458776 GOB458765:GOB458776 GXX458765:GXX458776 HHT458765:HHT458776 HRP458765:HRP458776 IBL458765:IBL458776 ILH458765:ILH458776 IVD458765:IVD458776 JEZ458765:JEZ458776 JOV458765:JOV458776 JYR458765:JYR458776 KIN458765:KIN458776 KSJ458765:KSJ458776 LCF458765:LCF458776 LMB458765:LMB458776 LVX458765:LVX458776 MFT458765:MFT458776 MPP458765:MPP458776 MZL458765:MZL458776 NJH458765:NJH458776 NTD458765:NTD458776 OCZ458765:OCZ458776 OMV458765:OMV458776 OWR458765:OWR458776 PGN458765:PGN458776 PQJ458765:PQJ458776 QAF458765:QAF458776 QKB458765:QKB458776 QTX458765:QTX458776 RDT458765:RDT458776 RNP458765:RNP458776 RXL458765:RXL458776 SHH458765:SHH458776 SRD458765:SRD458776 TAZ458765:TAZ458776 TKV458765:TKV458776 TUR458765:TUR458776 UEN458765:UEN458776 UOJ458765:UOJ458776 UYF458765:UYF458776 VIB458765:VIB458776 VRX458765:VRX458776 WBT458765:WBT458776 WLP458765:WLP458776 WVL458765:WVL458776 D524301:D524312 IZ524301:IZ524312 SV524301:SV524312 ACR524301:ACR524312 AMN524301:AMN524312 AWJ524301:AWJ524312 BGF524301:BGF524312 BQB524301:BQB524312 BZX524301:BZX524312 CJT524301:CJT524312 CTP524301:CTP524312 DDL524301:DDL524312 DNH524301:DNH524312 DXD524301:DXD524312 EGZ524301:EGZ524312 EQV524301:EQV524312 FAR524301:FAR524312 FKN524301:FKN524312 FUJ524301:FUJ524312 GEF524301:GEF524312 GOB524301:GOB524312 GXX524301:GXX524312 HHT524301:HHT524312 HRP524301:HRP524312 IBL524301:IBL524312 ILH524301:ILH524312 IVD524301:IVD524312 JEZ524301:JEZ524312 JOV524301:JOV524312 JYR524301:JYR524312 KIN524301:KIN524312 KSJ524301:KSJ524312 LCF524301:LCF524312 LMB524301:LMB524312 LVX524301:LVX524312 MFT524301:MFT524312 MPP524301:MPP524312 MZL524301:MZL524312 NJH524301:NJH524312 NTD524301:NTD524312 OCZ524301:OCZ524312 OMV524301:OMV524312 OWR524301:OWR524312 PGN524301:PGN524312 PQJ524301:PQJ524312 QAF524301:QAF524312 QKB524301:QKB524312 QTX524301:QTX524312 RDT524301:RDT524312 RNP524301:RNP524312 RXL524301:RXL524312 SHH524301:SHH524312 SRD524301:SRD524312 TAZ524301:TAZ524312 TKV524301:TKV524312 TUR524301:TUR524312 UEN524301:UEN524312 UOJ524301:UOJ524312 UYF524301:UYF524312 VIB524301:VIB524312 VRX524301:VRX524312 WBT524301:WBT524312 WLP524301:WLP524312 WVL524301:WVL524312 D589837:D589848 IZ589837:IZ589848 SV589837:SV589848 ACR589837:ACR589848 AMN589837:AMN589848 AWJ589837:AWJ589848 BGF589837:BGF589848 BQB589837:BQB589848 BZX589837:BZX589848 CJT589837:CJT589848 CTP589837:CTP589848 DDL589837:DDL589848 DNH589837:DNH589848 DXD589837:DXD589848 EGZ589837:EGZ589848 EQV589837:EQV589848 FAR589837:FAR589848 FKN589837:FKN589848 FUJ589837:FUJ589848 GEF589837:GEF589848 GOB589837:GOB589848 GXX589837:GXX589848 HHT589837:HHT589848 HRP589837:HRP589848 IBL589837:IBL589848 ILH589837:ILH589848 IVD589837:IVD589848 JEZ589837:JEZ589848 JOV589837:JOV589848 JYR589837:JYR589848 KIN589837:KIN589848 KSJ589837:KSJ589848 LCF589837:LCF589848 LMB589837:LMB589848 LVX589837:LVX589848 MFT589837:MFT589848 MPP589837:MPP589848 MZL589837:MZL589848 NJH589837:NJH589848 NTD589837:NTD589848 OCZ589837:OCZ589848 OMV589837:OMV589848 OWR589837:OWR589848 PGN589837:PGN589848 PQJ589837:PQJ589848 QAF589837:QAF589848 QKB589837:QKB589848 QTX589837:QTX589848 RDT589837:RDT589848 RNP589837:RNP589848 RXL589837:RXL589848 SHH589837:SHH589848 SRD589837:SRD589848 TAZ589837:TAZ589848 TKV589837:TKV589848 TUR589837:TUR589848 UEN589837:UEN589848 UOJ589837:UOJ589848 UYF589837:UYF589848 VIB589837:VIB589848 VRX589837:VRX589848 WBT589837:WBT589848 WLP589837:WLP589848 WVL589837:WVL589848 D655373:D655384 IZ655373:IZ655384 SV655373:SV655384 ACR655373:ACR655384 AMN655373:AMN655384 AWJ655373:AWJ655384 BGF655373:BGF655384 BQB655373:BQB655384 BZX655373:BZX655384 CJT655373:CJT655384 CTP655373:CTP655384 DDL655373:DDL655384 DNH655373:DNH655384 DXD655373:DXD655384 EGZ655373:EGZ655384 EQV655373:EQV655384 FAR655373:FAR655384 FKN655373:FKN655384 FUJ655373:FUJ655384 GEF655373:GEF655384 GOB655373:GOB655384 GXX655373:GXX655384 HHT655373:HHT655384 HRP655373:HRP655384 IBL655373:IBL655384 ILH655373:ILH655384 IVD655373:IVD655384 JEZ655373:JEZ655384 JOV655373:JOV655384 JYR655373:JYR655384 KIN655373:KIN655384 KSJ655373:KSJ655384 LCF655373:LCF655384 LMB655373:LMB655384 LVX655373:LVX655384 MFT655373:MFT655384 MPP655373:MPP655384 MZL655373:MZL655384 NJH655373:NJH655384 NTD655373:NTD655384 OCZ655373:OCZ655384 OMV655373:OMV655384 OWR655373:OWR655384 PGN655373:PGN655384 PQJ655373:PQJ655384 QAF655373:QAF655384 QKB655373:QKB655384 QTX655373:QTX655384 RDT655373:RDT655384 RNP655373:RNP655384 RXL655373:RXL655384 SHH655373:SHH655384 SRD655373:SRD655384 TAZ655373:TAZ655384 TKV655373:TKV655384 TUR655373:TUR655384 UEN655373:UEN655384 UOJ655373:UOJ655384 UYF655373:UYF655384 VIB655373:VIB655384 VRX655373:VRX655384 WBT655373:WBT655384 WLP655373:WLP655384 WVL655373:WVL655384 D720909:D720920 IZ720909:IZ720920 SV720909:SV720920 ACR720909:ACR720920 AMN720909:AMN720920 AWJ720909:AWJ720920 BGF720909:BGF720920 BQB720909:BQB720920 BZX720909:BZX720920 CJT720909:CJT720920 CTP720909:CTP720920 DDL720909:DDL720920 DNH720909:DNH720920 DXD720909:DXD720920 EGZ720909:EGZ720920 EQV720909:EQV720920 FAR720909:FAR720920 FKN720909:FKN720920 FUJ720909:FUJ720920 GEF720909:GEF720920 GOB720909:GOB720920 GXX720909:GXX720920 HHT720909:HHT720920 HRP720909:HRP720920 IBL720909:IBL720920 ILH720909:ILH720920 IVD720909:IVD720920 JEZ720909:JEZ720920 JOV720909:JOV720920 JYR720909:JYR720920 KIN720909:KIN720920 KSJ720909:KSJ720920 LCF720909:LCF720920 LMB720909:LMB720920 LVX720909:LVX720920 MFT720909:MFT720920 MPP720909:MPP720920 MZL720909:MZL720920 NJH720909:NJH720920 NTD720909:NTD720920 OCZ720909:OCZ720920 OMV720909:OMV720920 OWR720909:OWR720920 PGN720909:PGN720920 PQJ720909:PQJ720920 QAF720909:QAF720920 QKB720909:QKB720920 QTX720909:QTX720920 RDT720909:RDT720920 RNP720909:RNP720920 RXL720909:RXL720920 SHH720909:SHH720920 SRD720909:SRD720920 TAZ720909:TAZ720920 TKV720909:TKV720920 TUR720909:TUR720920 UEN720909:UEN720920 UOJ720909:UOJ720920 UYF720909:UYF720920 VIB720909:VIB720920 VRX720909:VRX720920 WBT720909:WBT720920 WLP720909:WLP720920 WVL720909:WVL720920 D786445:D786456 IZ786445:IZ786456 SV786445:SV786456 ACR786445:ACR786456 AMN786445:AMN786456 AWJ786445:AWJ786456 BGF786445:BGF786456 BQB786445:BQB786456 BZX786445:BZX786456 CJT786445:CJT786456 CTP786445:CTP786456 DDL786445:DDL786456 DNH786445:DNH786456 DXD786445:DXD786456 EGZ786445:EGZ786456 EQV786445:EQV786456 FAR786445:FAR786456 FKN786445:FKN786456 FUJ786445:FUJ786456 GEF786445:GEF786456 GOB786445:GOB786456 GXX786445:GXX786456 HHT786445:HHT786456 HRP786445:HRP786456 IBL786445:IBL786456 ILH786445:ILH786456 IVD786445:IVD786456 JEZ786445:JEZ786456 JOV786445:JOV786456 JYR786445:JYR786456 KIN786445:KIN786456 KSJ786445:KSJ786456 LCF786445:LCF786456 LMB786445:LMB786456 LVX786445:LVX786456 MFT786445:MFT786456 MPP786445:MPP786456 MZL786445:MZL786456 NJH786445:NJH786456 NTD786445:NTD786456 OCZ786445:OCZ786456 OMV786445:OMV786456 OWR786445:OWR786456 PGN786445:PGN786456 PQJ786445:PQJ786456 QAF786445:QAF786456 QKB786445:QKB786456 QTX786445:QTX786456 RDT786445:RDT786456 RNP786445:RNP786456 RXL786445:RXL786456 SHH786445:SHH786456 SRD786445:SRD786456 TAZ786445:TAZ786456 TKV786445:TKV786456 TUR786445:TUR786456 UEN786445:UEN786456 UOJ786445:UOJ786456 UYF786445:UYF786456 VIB786445:VIB786456 VRX786445:VRX786456 WBT786445:WBT786456 WLP786445:WLP786456 WVL786445:WVL786456 D851981:D851992 IZ851981:IZ851992 SV851981:SV851992 ACR851981:ACR851992 AMN851981:AMN851992 AWJ851981:AWJ851992 BGF851981:BGF851992 BQB851981:BQB851992 BZX851981:BZX851992 CJT851981:CJT851992 CTP851981:CTP851992 DDL851981:DDL851992 DNH851981:DNH851992 DXD851981:DXD851992 EGZ851981:EGZ851992 EQV851981:EQV851992 FAR851981:FAR851992 FKN851981:FKN851992 FUJ851981:FUJ851992 GEF851981:GEF851992 GOB851981:GOB851992 GXX851981:GXX851992 HHT851981:HHT851992 HRP851981:HRP851992 IBL851981:IBL851992 ILH851981:ILH851992 IVD851981:IVD851992 JEZ851981:JEZ851992 JOV851981:JOV851992 JYR851981:JYR851992 KIN851981:KIN851992 KSJ851981:KSJ851992 LCF851981:LCF851992 LMB851981:LMB851992 LVX851981:LVX851992 MFT851981:MFT851992 MPP851981:MPP851992 MZL851981:MZL851992 NJH851981:NJH851992 NTD851981:NTD851992 OCZ851981:OCZ851992 OMV851981:OMV851992 OWR851981:OWR851992 PGN851981:PGN851992 PQJ851981:PQJ851992 QAF851981:QAF851992 QKB851981:QKB851992 QTX851981:QTX851992 RDT851981:RDT851992 RNP851981:RNP851992 RXL851981:RXL851992 SHH851981:SHH851992 SRD851981:SRD851992 TAZ851981:TAZ851992 TKV851981:TKV851992 TUR851981:TUR851992 UEN851981:UEN851992 UOJ851981:UOJ851992 UYF851981:UYF851992 VIB851981:VIB851992 VRX851981:VRX851992 WBT851981:WBT851992 WLP851981:WLP851992 WVL851981:WVL851992 D917517:D917528 IZ917517:IZ917528 SV917517:SV917528 ACR917517:ACR917528 AMN917517:AMN917528 AWJ917517:AWJ917528 BGF917517:BGF917528 BQB917517:BQB917528 BZX917517:BZX917528 CJT917517:CJT917528 CTP917517:CTP917528 DDL917517:DDL917528 DNH917517:DNH917528 DXD917517:DXD917528 EGZ917517:EGZ917528 EQV917517:EQV917528 FAR917517:FAR917528 FKN917517:FKN917528 FUJ917517:FUJ917528 GEF917517:GEF917528 GOB917517:GOB917528 GXX917517:GXX917528 HHT917517:HHT917528 HRP917517:HRP917528 IBL917517:IBL917528 ILH917517:ILH917528 IVD917517:IVD917528 JEZ917517:JEZ917528 JOV917517:JOV917528 JYR917517:JYR917528 KIN917517:KIN917528 KSJ917517:KSJ917528 LCF917517:LCF917528 LMB917517:LMB917528 LVX917517:LVX917528 MFT917517:MFT917528 MPP917517:MPP917528 MZL917517:MZL917528 NJH917517:NJH917528 NTD917517:NTD917528 OCZ917517:OCZ917528 OMV917517:OMV917528 OWR917517:OWR917528 PGN917517:PGN917528 PQJ917517:PQJ917528 QAF917517:QAF917528 QKB917517:QKB917528 QTX917517:QTX917528 RDT917517:RDT917528 RNP917517:RNP917528 RXL917517:RXL917528 SHH917517:SHH917528 SRD917517:SRD917528 TAZ917517:TAZ917528 TKV917517:TKV917528 TUR917517:TUR917528 UEN917517:UEN917528 UOJ917517:UOJ917528 UYF917517:UYF917528 VIB917517:VIB917528 VRX917517:VRX917528 WBT917517:WBT917528 WLP917517:WLP917528 WVL917517:WVL917528 D983053:D983064 IZ983053:IZ983064 SV983053:SV983064 ACR983053:ACR983064 AMN983053:AMN983064 AWJ983053:AWJ983064 BGF983053:BGF983064 BQB983053:BQB983064 BZX983053:BZX983064 CJT983053:CJT983064 CTP983053:CTP983064 DDL983053:DDL983064 DNH983053:DNH983064 DXD983053:DXD983064 EGZ983053:EGZ983064 EQV983053:EQV983064 FAR983053:FAR983064 FKN983053:FKN983064 FUJ983053:FUJ983064 GEF983053:GEF983064 GOB983053:GOB983064 GXX983053:GXX983064 HHT983053:HHT983064 HRP983053:HRP983064 IBL983053:IBL983064 ILH983053:ILH983064 IVD983053:IVD983064 JEZ983053:JEZ983064 JOV983053:JOV983064 JYR983053:JYR983064 KIN983053:KIN983064 KSJ983053:KSJ983064 LCF983053:LCF983064 LMB983053:LMB983064 LVX983053:LVX983064 MFT983053:MFT983064 MPP983053:MPP983064 MZL983053:MZL983064 NJH983053:NJH983064 NTD983053:NTD983064 OCZ983053:OCZ983064 OMV983053:OMV983064 OWR983053:OWR983064 PGN983053:PGN983064 PQJ983053:PQJ983064 QAF983053:QAF983064 QKB983053:QKB983064 QTX983053:QTX983064 RDT983053:RDT983064 RNP983053:RNP983064 RXL983053:RXL983064 SHH983053:SHH983064 SRD983053:SRD983064 TAZ983053:TAZ983064 TKV983053:TKV983064 TUR983053:TUR983064 UEN983053:UEN983064 UOJ983053:UOJ983064 UYF983053:UYF983064 VIB983053:VIB983064 VRX983053:VRX983064 WBT983053:WBT983064 WLP983053:WLP983064 D13:D24 WVL13:WVL24 WLP13:WLP24 WBT13:WBT24 VRX13:VRX24 VIB13:VIB24 UYF13:UYF24 UOJ13:UOJ24 UEN13:UEN24 TUR13:TUR24 TKV13:TKV24 TAZ13:TAZ24 SRD13:SRD24 SHH13:SHH24 RXL13:RXL24 RNP13:RNP24 RDT13:RDT24 QTX13:QTX24 QKB13:QKB24 QAF13:QAF24 PQJ13:PQJ24 PGN13:PGN24 OWR13:OWR24 OMV13:OMV24 OCZ13:OCZ24 NTD13:NTD24 NJH13:NJH24 MZL13:MZL24 MPP13:MPP24 MFT13:MFT24 LVX13:LVX24 LMB13:LMB24 LCF13:LCF24 KSJ13:KSJ24 KIN13:KIN24 JYR13:JYR24 JOV13:JOV24 JEZ13:JEZ24 IVD13:IVD24 ILH13:ILH24 IBL13:IBL24 HRP13:HRP24 HHT13:HHT24 GXX13:GXX24 GOB13:GOB24 GEF13:GEF24 FUJ13:FUJ24 FKN13:FKN24 FAR13:FAR24 EQV13:EQV24 EGZ13:EGZ24 DXD13:DXD24 DNH13:DNH24 DDL13:DDL24 CTP13:CTP24 CJT13:CJT24 BZX13:BZX24 BQB13:BQB24 BGF13:BGF24 AWJ13:AWJ24 AMN13:AMN24 ACR13:ACR24 SV13:SV24 IZ13:IZ24" xr:uid="{A023958E-9754-48A2-A4F3-F043CA8915A1}">
      <formula1>"発注者,受注者"</formula1>
    </dataValidation>
    <dataValidation type="list" allowBlank="1" showInputMessage="1" sqref="RDY983053:RDY983064 QUC983053:QUC983064 RNU983053:RNU983064 JE65549:JE65560 TA65549:TA65560 ACW65549:ACW65560 AMS65549:AMS65560 AWO65549:AWO65560 BGK65549:BGK65560 BQG65549:BQG65560 CAC65549:CAC65560 CJY65549:CJY65560 CTU65549:CTU65560 DDQ65549:DDQ65560 DNM65549:DNM65560 DXI65549:DXI65560 EHE65549:EHE65560 ERA65549:ERA65560 FAW65549:FAW65560 FKS65549:FKS65560 FUO65549:FUO65560 GEK65549:GEK65560 GOG65549:GOG65560 GYC65549:GYC65560 HHY65549:HHY65560 HRU65549:HRU65560 IBQ65549:IBQ65560 ILM65549:ILM65560 IVI65549:IVI65560 JFE65549:JFE65560 JPA65549:JPA65560 JYW65549:JYW65560 KIS65549:KIS65560 KSO65549:KSO65560 LCK65549:LCK65560 LMG65549:LMG65560 LWC65549:LWC65560 MFY65549:MFY65560 MPU65549:MPU65560 MZQ65549:MZQ65560 NJM65549:NJM65560 NTI65549:NTI65560 ODE65549:ODE65560 ONA65549:ONA65560 OWW65549:OWW65560 PGS65549:PGS65560 PQO65549:PQO65560 QAK65549:QAK65560 QKG65549:QKG65560 QUC65549:QUC65560 RDY65549:RDY65560 RNU65549:RNU65560 RXQ65549:RXQ65560 SHM65549:SHM65560 SRI65549:SRI65560 TBE65549:TBE65560 TLA65549:TLA65560 TUW65549:TUW65560 UES65549:UES65560 UOO65549:UOO65560 UYK65549:UYK65560 VIG65549:VIG65560 VSC65549:VSC65560 WBY65549:WBY65560 WLU65549:WLU65560 WVQ65549:WVQ65560 RXQ983053:RXQ983064 JE131085:JE131096 TA131085:TA131096 ACW131085:ACW131096 AMS131085:AMS131096 AWO131085:AWO131096 BGK131085:BGK131096 BQG131085:BQG131096 CAC131085:CAC131096 CJY131085:CJY131096 CTU131085:CTU131096 DDQ131085:DDQ131096 DNM131085:DNM131096 DXI131085:DXI131096 EHE131085:EHE131096 ERA131085:ERA131096 FAW131085:FAW131096 FKS131085:FKS131096 FUO131085:FUO131096 GEK131085:GEK131096 GOG131085:GOG131096 GYC131085:GYC131096 HHY131085:HHY131096 HRU131085:HRU131096 IBQ131085:IBQ131096 ILM131085:ILM131096 IVI131085:IVI131096 JFE131085:JFE131096 JPA131085:JPA131096 JYW131085:JYW131096 KIS131085:KIS131096 KSO131085:KSO131096 LCK131085:LCK131096 LMG131085:LMG131096 LWC131085:LWC131096 MFY131085:MFY131096 MPU131085:MPU131096 MZQ131085:MZQ131096 NJM131085:NJM131096 NTI131085:NTI131096 ODE131085:ODE131096 ONA131085:ONA131096 OWW131085:OWW131096 PGS131085:PGS131096 PQO131085:PQO131096 QAK131085:QAK131096 QKG131085:QKG131096 QUC131085:QUC131096 RDY131085:RDY131096 RNU131085:RNU131096 RXQ131085:RXQ131096 SHM131085:SHM131096 SRI131085:SRI131096 TBE131085:TBE131096 TLA131085:TLA131096 TUW131085:TUW131096 UES131085:UES131096 UOO131085:UOO131096 UYK131085:UYK131096 VIG131085:VIG131096 VSC131085:VSC131096 WBY131085:WBY131096 WLU131085:WLU131096 WVQ131085:WVQ131096 SHM983053:SHM983064 JE196621:JE196632 TA196621:TA196632 ACW196621:ACW196632 AMS196621:AMS196632 AWO196621:AWO196632 BGK196621:BGK196632 BQG196621:BQG196632 CAC196621:CAC196632 CJY196621:CJY196632 CTU196621:CTU196632 DDQ196621:DDQ196632 DNM196621:DNM196632 DXI196621:DXI196632 EHE196621:EHE196632 ERA196621:ERA196632 FAW196621:FAW196632 FKS196621:FKS196632 FUO196621:FUO196632 GEK196621:GEK196632 GOG196621:GOG196632 GYC196621:GYC196632 HHY196621:HHY196632 HRU196621:HRU196632 IBQ196621:IBQ196632 ILM196621:ILM196632 IVI196621:IVI196632 JFE196621:JFE196632 JPA196621:JPA196632 JYW196621:JYW196632 KIS196621:KIS196632 KSO196621:KSO196632 LCK196621:LCK196632 LMG196621:LMG196632 LWC196621:LWC196632 MFY196621:MFY196632 MPU196621:MPU196632 MZQ196621:MZQ196632 NJM196621:NJM196632 NTI196621:NTI196632 ODE196621:ODE196632 ONA196621:ONA196632 OWW196621:OWW196632 PGS196621:PGS196632 PQO196621:PQO196632 QAK196621:QAK196632 QKG196621:QKG196632 QUC196621:QUC196632 RDY196621:RDY196632 RNU196621:RNU196632 RXQ196621:RXQ196632 SHM196621:SHM196632 SRI196621:SRI196632 TBE196621:TBE196632 TLA196621:TLA196632 TUW196621:TUW196632 UES196621:UES196632 UOO196621:UOO196632 UYK196621:UYK196632 VIG196621:VIG196632 VSC196621:VSC196632 WBY196621:WBY196632 WLU196621:WLU196632 WVQ196621:WVQ196632 SRI983053:SRI983064 JE262157:JE262168 TA262157:TA262168 ACW262157:ACW262168 AMS262157:AMS262168 AWO262157:AWO262168 BGK262157:BGK262168 BQG262157:BQG262168 CAC262157:CAC262168 CJY262157:CJY262168 CTU262157:CTU262168 DDQ262157:DDQ262168 DNM262157:DNM262168 DXI262157:DXI262168 EHE262157:EHE262168 ERA262157:ERA262168 FAW262157:FAW262168 FKS262157:FKS262168 FUO262157:FUO262168 GEK262157:GEK262168 GOG262157:GOG262168 GYC262157:GYC262168 HHY262157:HHY262168 HRU262157:HRU262168 IBQ262157:IBQ262168 ILM262157:ILM262168 IVI262157:IVI262168 JFE262157:JFE262168 JPA262157:JPA262168 JYW262157:JYW262168 KIS262157:KIS262168 KSO262157:KSO262168 LCK262157:LCK262168 LMG262157:LMG262168 LWC262157:LWC262168 MFY262157:MFY262168 MPU262157:MPU262168 MZQ262157:MZQ262168 NJM262157:NJM262168 NTI262157:NTI262168 ODE262157:ODE262168 ONA262157:ONA262168 OWW262157:OWW262168 PGS262157:PGS262168 PQO262157:PQO262168 QAK262157:QAK262168 QKG262157:QKG262168 QUC262157:QUC262168 RDY262157:RDY262168 RNU262157:RNU262168 RXQ262157:RXQ262168 SHM262157:SHM262168 SRI262157:SRI262168 TBE262157:TBE262168 TLA262157:TLA262168 TUW262157:TUW262168 UES262157:UES262168 UOO262157:UOO262168 UYK262157:UYK262168 VIG262157:VIG262168 VSC262157:VSC262168 WBY262157:WBY262168 WLU262157:WLU262168 WVQ262157:WVQ262168 TBE983053:TBE983064 JE327693:JE327704 TA327693:TA327704 ACW327693:ACW327704 AMS327693:AMS327704 AWO327693:AWO327704 BGK327693:BGK327704 BQG327693:BQG327704 CAC327693:CAC327704 CJY327693:CJY327704 CTU327693:CTU327704 DDQ327693:DDQ327704 DNM327693:DNM327704 DXI327693:DXI327704 EHE327693:EHE327704 ERA327693:ERA327704 FAW327693:FAW327704 FKS327693:FKS327704 FUO327693:FUO327704 GEK327693:GEK327704 GOG327693:GOG327704 GYC327693:GYC327704 HHY327693:HHY327704 HRU327693:HRU327704 IBQ327693:IBQ327704 ILM327693:ILM327704 IVI327693:IVI327704 JFE327693:JFE327704 JPA327693:JPA327704 JYW327693:JYW327704 KIS327693:KIS327704 KSO327693:KSO327704 LCK327693:LCK327704 LMG327693:LMG327704 LWC327693:LWC327704 MFY327693:MFY327704 MPU327693:MPU327704 MZQ327693:MZQ327704 NJM327693:NJM327704 NTI327693:NTI327704 ODE327693:ODE327704 ONA327693:ONA327704 OWW327693:OWW327704 PGS327693:PGS327704 PQO327693:PQO327704 QAK327693:QAK327704 QKG327693:QKG327704 QUC327693:QUC327704 RDY327693:RDY327704 RNU327693:RNU327704 RXQ327693:RXQ327704 SHM327693:SHM327704 SRI327693:SRI327704 TBE327693:TBE327704 TLA327693:TLA327704 TUW327693:TUW327704 UES327693:UES327704 UOO327693:UOO327704 UYK327693:UYK327704 VIG327693:VIG327704 VSC327693:VSC327704 WBY327693:WBY327704 WLU327693:WLU327704 WVQ327693:WVQ327704 TLA983053:TLA983064 JE393229:JE393240 TA393229:TA393240 ACW393229:ACW393240 AMS393229:AMS393240 AWO393229:AWO393240 BGK393229:BGK393240 BQG393229:BQG393240 CAC393229:CAC393240 CJY393229:CJY393240 CTU393229:CTU393240 DDQ393229:DDQ393240 DNM393229:DNM393240 DXI393229:DXI393240 EHE393229:EHE393240 ERA393229:ERA393240 FAW393229:FAW393240 FKS393229:FKS393240 FUO393229:FUO393240 GEK393229:GEK393240 GOG393229:GOG393240 GYC393229:GYC393240 HHY393229:HHY393240 HRU393229:HRU393240 IBQ393229:IBQ393240 ILM393229:ILM393240 IVI393229:IVI393240 JFE393229:JFE393240 JPA393229:JPA393240 JYW393229:JYW393240 KIS393229:KIS393240 KSO393229:KSO393240 LCK393229:LCK393240 LMG393229:LMG393240 LWC393229:LWC393240 MFY393229:MFY393240 MPU393229:MPU393240 MZQ393229:MZQ393240 NJM393229:NJM393240 NTI393229:NTI393240 ODE393229:ODE393240 ONA393229:ONA393240 OWW393229:OWW393240 PGS393229:PGS393240 PQO393229:PQO393240 QAK393229:QAK393240 QKG393229:QKG393240 QUC393229:QUC393240 RDY393229:RDY393240 RNU393229:RNU393240 RXQ393229:RXQ393240 SHM393229:SHM393240 SRI393229:SRI393240 TBE393229:TBE393240 TLA393229:TLA393240 TUW393229:TUW393240 UES393229:UES393240 UOO393229:UOO393240 UYK393229:UYK393240 VIG393229:VIG393240 VSC393229:VSC393240 WBY393229:WBY393240 WLU393229:WLU393240 WVQ393229:WVQ393240 TUW983053:TUW983064 JE458765:JE458776 TA458765:TA458776 ACW458765:ACW458776 AMS458765:AMS458776 AWO458765:AWO458776 BGK458765:BGK458776 BQG458765:BQG458776 CAC458765:CAC458776 CJY458765:CJY458776 CTU458765:CTU458776 DDQ458765:DDQ458776 DNM458765:DNM458776 DXI458765:DXI458776 EHE458765:EHE458776 ERA458765:ERA458776 FAW458765:FAW458776 FKS458765:FKS458776 FUO458765:FUO458776 GEK458765:GEK458776 GOG458765:GOG458776 GYC458765:GYC458776 HHY458765:HHY458776 HRU458765:HRU458776 IBQ458765:IBQ458776 ILM458765:ILM458776 IVI458765:IVI458776 JFE458765:JFE458776 JPA458765:JPA458776 JYW458765:JYW458776 KIS458765:KIS458776 KSO458765:KSO458776 LCK458765:LCK458776 LMG458765:LMG458776 LWC458765:LWC458776 MFY458765:MFY458776 MPU458765:MPU458776 MZQ458765:MZQ458776 NJM458765:NJM458776 NTI458765:NTI458776 ODE458765:ODE458776 ONA458765:ONA458776 OWW458765:OWW458776 PGS458765:PGS458776 PQO458765:PQO458776 QAK458765:QAK458776 QKG458765:QKG458776 QUC458765:QUC458776 RDY458765:RDY458776 RNU458765:RNU458776 RXQ458765:RXQ458776 SHM458765:SHM458776 SRI458765:SRI458776 TBE458765:TBE458776 TLA458765:TLA458776 TUW458765:TUW458776 UES458765:UES458776 UOO458765:UOO458776 UYK458765:UYK458776 VIG458765:VIG458776 VSC458765:VSC458776 WBY458765:WBY458776 WLU458765:WLU458776 WVQ458765:WVQ458776 UES983053:UES983064 JE524301:JE524312 TA524301:TA524312 ACW524301:ACW524312 AMS524301:AMS524312 AWO524301:AWO524312 BGK524301:BGK524312 BQG524301:BQG524312 CAC524301:CAC524312 CJY524301:CJY524312 CTU524301:CTU524312 DDQ524301:DDQ524312 DNM524301:DNM524312 DXI524301:DXI524312 EHE524301:EHE524312 ERA524301:ERA524312 FAW524301:FAW524312 FKS524301:FKS524312 FUO524301:FUO524312 GEK524301:GEK524312 GOG524301:GOG524312 GYC524301:GYC524312 HHY524301:HHY524312 HRU524301:HRU524312 IBQ524301:IBQ524312 ILM524301:ILM524312 IVI524301:IVI524312 JFE524301:JFE524312 JPA524301:JPA524312 JYW524301:JYW524312 KIS524301:KIS524312 KSO524301:KSO524312 LCK524301:LCK524312 LMG524301:LMG524312 LWC524301:LWC524312 MFY524301:MFY524312 MPU524301:MPU524312 MZQ524301:MZQ524312 NJM524301:NJM524312 NTI524301:NTI524312 ODE524301:ODE524312 ONA524301:ONA524312 OWW524301:OWW524312 PGS524301:PGS524312 PQO524301:PQO524312 QAK524301:QAK524312 QKG524301:QKG524312 QUC524301:QUC524312 RDY524301:RDY524312 RNU524301:RNU524312 RXQ524301:RXQ524312 SHM524301:SHM524312 SRI524301:SRI524312 TBE524301:TBE524312 TLA524301:TLA524312 TUW524301:TUW524312 UES524301:UES524312 UOO524301:UOO524312 UYK524301:UYK524312 VIG524301:VIG524312 VSC524301:VSC524312 WBY524301:WBY524312 WLU524301:WLU524312 WVQ524301:WVQ524312 UOO983053:UOO983064 JE589837:JE589848 TA589837:TA589848 ACW589837:ACW589848 AMS589837:AMS589848 AWO589837:AWO589848 BGK589837:BGK589848 BQG589837:BQG589848 CAC589837:CAC589848 CJY589837:CJY589848 CTU589837:CTU589848 DDQ589837:DDQ589848 DNM589837:DNM589848 DXI589837:DXI589848 EHE589837:EHE589848 ERA589837:ERA589848 FAW589837:FAW589848 FKS589837:FKS589848 FUO589837:FUO589848 GEK589837:GEK589848 GOG589837:GOG589848 GYC589837:GYC589848 HHY589837:HHY589848 HRU589837:HRU589848 IBQ589837:IBQ589848 ILM589837:ILM589848 IVI589837:IVI589848 JFE589837:JFE589848 JPA589837:JPA589848 JYW589837:JYW589848 KIS589837:KIS589848 KSO589837:KSO589848 LCK589837:LCK589848 LMG589837:LMG589848 LWC589837:LWC589848 MFY589837:MFY589848 MPU589837:MPU589848 MZQ589837:MZQ589848 NJM589837:NJM589848 NTI589837:NTI589848 ODE589837:ODE589848 ONA589837:ONA589848 OWW589837:OWW589848 PGS589837:PGS589848 PQO589837:PQO589848 QAK589837:QAK589848 QKG589837:QKG589848 QUC589837:QUC589848 RDY589837:RDY589848 RNU589837:RNU589848 RXQ589837:RXQ589848 SHM589837:SHM589848 SRI589837:SRI589848 TBE589837:TBE589848 TLA589837:TLA589848 TUW589837:TUW589848 UES589837:UES589848 UOO589837:UOO589848 UYK589837:UYK589848 VIG589837:VIG589848 VSC589837:VSC589848 WBY589837:WBY589848 WLU589837:WLU589848 WVQ589837:WVQ589848 UYK983053:UYK983064 JE655373:JE655384 TA655373:TA655384 ACW655373:ACW655384 AMS655373:AMS655384 AWO655373:AWO655384 BGK655373:BGK655384 BQG655373:BQG655384 CAC655373:CAC655384 CJY655373:CJY655384 CTU655373:CTU655384 DDQ655373:DDQ655384 DNM655373:DNM655384 DXI655373:DXI655384 EHE655373:EHE655384 ERA655373:ERA655384 FAW655373:FAW655384 FKS655373:FKS655384 FUO655373:FUO655384 GEK655373:GEK655384 GOG655373:GOG655384 GYC655373:GYC655384 HHY655373:HHY655384 HRU655373:HRU655384 IBQ655373:IBQ655384 ILM655373:ILM655384 IVI655373:IVI655384 JFE655373:JFE655384 JPA655373:JPA655384 JYW655373:JYW655384 KIS655373:KIS655384 KSO655373:KSO655384 LCK655373:LCK655384 LMG655373:LMG655384 LWC655373:LWC655384 MFY655373:MFY655384 MPU655373:MPU655384 MZQ655373:MZQ655384 NJM655373:NJM655384 NTI655373:NTI655384 ODE655373:ODE655384 ONA655373:ONA655384 OWW655373:OWW655384 PGS655373:PGS655384 PQO655373:PQO655384 QAK655373:QAK655384 QKG655373:QKG655384 QUC655373:QUC655384 RDY655373:RDY655384 RNU655373:RNU655384 RXQ655373:RXQ655384 SHM655373:SHM655384 SRI655373:SRI655384 TBE655373:TBE655384 TLA655373:TLA655384 TUW655373:TUW655384 UES655373:UES655384 UOO655373:UOO655384 UYK655373:UYK655384 VIG655373:VIG655384 VSC655373:VSC655384 WBY655373:WBY655384 WLU655373:WLU655384 WVQ655373:WVQ655384 VIG983053:VIG983064 JE720909:JE720920 TA720909:TA720920 ACW720909:ACW720920 AMS720909:AMS720920 AWO720909:AWO720920 BGK720909:BGK720920 BQG720909:BQG720920 CAC720909:CAC720920 CJY720909:CJY720920 CTU720909:CTU720920 DDQ720909:DDQ720920 DNM720909:DNM720920 DXI720909:DXI720920 EHE720909:EHE720920 ERA720909:ERA720920 FAW720909:FAW720920 FKS720909:FKS720920 FUO720909:FUO720920 GEK720909:GEK720920 GOG720909:GOG720920 GYC720909:GYC720920 HHY720909:HHY720920 HRU720909:HRU720920 IBQ720909:IBQ720920 ILM720909:ILM720920 IVI720909:IVI720920 JFE720909:JFE720920 JPA720909:JPA720920 JYW720909:JYW720920 KIS720909:KIS720920 KSO720909:KSO720920 LCK720909:LCK720920 LMG720909:LMG720920 LWC720909:LWC720920 MFY720909:MFY720920 MPU720909:MPU720920 MZQ720909:MZQ720920 NJM720909:NJM720920 NTI720909:NTI720920 ODE720909:ODE720920 ONA720909:ONA720920 OWW720909:OWW720920 PGS720909:PGS720920 PQO720909:PQO720920 QAK720909:QAK720920 QKG720909:QKG720920 QUC720909:QUC720920 RDY720909:RDY720920 RNU720909:RNU720920 RXQ720909:RXQ720920 SHM720909:SHM720920 SRI720909:SRI720920 TBE720909:TBE720920 TLA720909:TLA720920 TUW720909:TUW720920 UES720909:UES720920 UOO720909:UOO720920 UYK720909:UYK720920 VIG720909:VIG720920 VSC720909:VSC720920 WBY720909:WBY720920 WLU720909:WLU720920 WVQ720909:WVQ720920 VSC983053:VSC983064 JE786445:JE786456 TA786445:TA786456 ACW786445:ACW786456 AMS786445:AMS786456 AWO786445:AWO786456 BGK786445:BGK786456 BQG786445:BQG786456 CAC786445:CAC786456 CJY786445:CJY786456 CTU786445:CTU786456 DDQ786445:DDQ786456 DNM786445:DNM786456 DXI786445:DXI786456 EHE786445:EHE786456 ERA786445:ERA786456 FAW786445:FAW786456 FKS786445:FKS786456 FUO786445:FUO786456 GEK786445:GEK786456 GOG786445:GOG786456 GYC786445:GYC786456 HHY786445:HHY786456 HRU786445:HRU786456 IBQ786445:IBQ786456 ILM786445:ILM786456 IVI786445:IVI786456 JFE786445:JFE786456 JPA786445:JPA786456 JYW786445:JYW786456 KIS786445:KIS786456 KSO786445:KSO786456 LCK786445:LCK786456 LMG786445:LMG786456 LWC786445:LWC786456 MFY786445:MFY786456 MPU786445:MPU786456 MZQ786445:MZQ786456 NJM786445:NJM786456 NTI786445:NTI786456 ODE786445:ODE786456 ONA786445:ONA786456 OWW786445:OWW786456 PGS786445:PGS786456 PQO786445:PQO786456 QAK786445:QAK786456 QKG786445:QKG786456 QUC786445:QUC786456 RDY786445:RDY786456 RNU786445:RNU786456 RXQ786445:RXQ786456 SHM786445:SHM786456 SRI786445:SRI786456 TBE786445:TBE786456 TLA786445:TLA786456 TUW786445:TUW786456 UES786445:UES786456 UOO786445:UOO786456 UYK786445:UYK786456 VIG786445:VIG786456 VSC786445:VSC786456 WBY786445:WBY786456 WLU786445:WLU786456 WVQ786445:WVQ786456 WBY983053:WBY983064 JE851981:JE851992 TA851981:TA851992 ACW851981:ACW851992 AMS851981:AMS851992 AWO851981:AWO851992 BGK851981:BGK851992 BQG851981:BQG851992 CAC851981:CAC851992 CJY851981:CJY851992 CTU851981:CTU851992 DDQ851981:DDQ851992 DNM851981:DNM851992 DXI851981:DXI851992 EHE851981:EHE851992 ERA851981:ERA851992 FAW851981:FAW851992 FKS851981:FKS851992 FUO851981:FUO851992 GEK851981:GEK851992 GOG851981:GOG851992 GYC851981:GYC851992 HHY851981:HHY851992 HRU851981:HRU851992 IBQ851981:IBQ851992 ILM851981:ILM851992 IVI851981:IVI851992 JFE851981:JFE851992 JPA851981:JPA851992 JYW851981:JYW851992 KIS851981:KIS851992 KSO851981:KSO851992 LCK851981:LCK851992 LMG851981:LMG851992 LWC851981:LWC851992 MFY851981:MFY851992 MPU851981:MPU851992 MZQ851981:MZQ851992 NJM851981:NJM851992 NTI851981:NTI851992 ODE851981:ODE851992 ONA851981:ONA851992 OWW851981:OWW851992 PGS851981:PGS851992 PQO851981:PQO851992 QAK851981:QAK851992 QKG851981:QKG851992 QUC851981:QUC851992 RDY851981:RDY851992 RNU851981:RNU851992 RXQ851981:RXQ851992 SHM851981:SHM851992 SRI851981:SRI851992 TBE851981:TBE851992 TLA851981:TLA851992 TUW851981:TUW851992 UES851981:UES851992 UOO851981:UOO851992 UYK851981:UYK851992 VIG851981:VIG851992 VSC851981:VSC851992 WBY851981:WBY851992 WLU851981:WLU851992 WVQ851981:WVQ851992 WLU983053:WLU983064 JE917517:JE917528 TA917517:TA917528 ACW917517:ACW917528 AMS917517:AMS917528 AWO917517:AWO917528 BGK917517:BGK917528 BQG917517:BQG917528 CAC917517:CAC917528 CJY917517:CJY917528 CTU917517:CTU917528 DDQ917517:DDQ917528 DNM917517:DNM917528 DXI917517:DXI917528 EHE917517:EHE917528 ERA917517:ERA917528 FAW917517:FAW917528 FKS917517:FKS917528 FUO917517:FUO917528 GEK917517:GEK917528 GOG917517:GOG917528 GYC917517:GYC917528 HHY917517:HHY917528 HRU917517:HRU917528 IBQ917517:IBQ917528 ILM917517:ILM917528 IVI917517:IVI917528 JFE917517:JFE917528 JPA917517:JPA917528 JYW917517:JYW917528 KIS917517:KIS917528 KSO917517:KSO917528 LCK917517:LCK917528 LMG917517:LMG917528 LWC917517:LWC917528 MFY917517:MFY917528 MPU917517:MPU917528 MZQ917517:MZQ917528 NJM917517:NJM917528 NTI917517:NTI917528 ODE917517:ODE917528 ONA917517:ONA917528 OWW917517:OWW917528 PGS917517:PGS917528 PQO917517:PQO917528 QAK917517:QAK917528 QKG917517:QKG917528 QUC917517:QUC917528 RDY917517:RDY917528 RNU917517:RNU917528 RXQ917517:RXQ917528 SHM917517:SHM917528 SRI917517:SRI917528 TBE917517:TBE917528 TLA917517:TLA917528 TUW917517:TUW917528 UES917517:UES917528 UOO917517:UOO917528 UYK917517:UYK917528 VIG917517:VIG917528 VSC917517:VSC917528 WBY917517:WBY917528 WLU917517:WLU917528 WVQ917517:WVQ917528 WVQ983053:WVQ983064 JE983053:JE983064 TA983053:TA983064 ACW983053:ACW983064 AMS983053:AMS983064 AWO983053:AWO983064 BGK983053:BGK983064 BQG983053:BQG983064 CAC983053:CAC983064 CJY983053:CJY983064 CTU983053:CTU983064 DDQ983053:DDQ983064 DNM983053:DNM983064 DXI983053:DXI983064 EHE983053:EHE983064 ERA983053:ERA983064 FAW983053:FAW983064 FKS983053:FKS983064 FUO983053:FUO983064 GEK983053:GEK983064 GOG983053:GOG983064 GYC983053:GYC983064 HHY983053:HHY983064 HRU983053:HRU983064 IBQ983053:IBQ983064 ILM983053:ILM983064 IVI983053:IVI983064 JFE983053:JFE983064 JPA983053:JPA983064 JYW983053:JYW983064 KIS983053:KIS983064 KSO983053:KSO983064 LCK983053:LCK983064 LMG983053:LMG983064 LWC983053:LWC983064 MFY983053:MFY983064 MPU983053:MPU983064 MZQ983053:MZQ983064 NJM983053:NJM983064 NTI983053:NTI983064 ODE983053:ODE983064 ONA983053:ONA983064 OWW983053:OWW983064 PGS983053:PGS983064 PQO983053:PQO983064 QAK983053:QAK983064 QKG983053:QKG983064 WVQ13:WVQ24 WLU13:WLU24 WBY13:WBY24 VSC13:VSC24 VIG13:VIG24 UYK13:UYK24 UOO13:UOO24 UES13:UES24 TUW13:TUW24 TLA13:TLA24 TBE13:TBE24 SRI13:SRI24 SHM13:SHM24 RXQ13:RXQ24 RNU13:RNU24 RDY13:RDY24 QUC13:QUC24 QKG13:QKG24 QAK13:QAK24 PQO13:PQO24 PGS13:PGS24 OWW13:OWW24 ONA13:ONA24 ODE13:ODE24 NTI13:NTI24 NJM13:NJM24 MZQ13:MZQ24 MPU13:MPU24 MFY13:MFY24 LWC13:LWC24 LMG13:LMG24 LCK13:LCK24 KSO13:KSO24 KIS13:KIS24 JYW13:JYW24 JPA13:JPA24 JFE13:JFE24 IVI13:IVI24 ILM13:ILM24 IBQ13:IBQ24 HRU13:HRU24 HHY13:HHY24 GYC13:GYC24 GOG13:GOG24 GEK13:GEK24 FUO13:FUO24 FKS13:FKS24 FAW13:FAW24 ERA13:ERA24 EHE13:EHE24 DXI13:DXI24 DNM13:DNM24 DDQ13:DDQ24 CTU13:CTU24 CJY13:CJY24 CAC13:CAC24 BQG13:BQG24 BGK13:BGK24 AWO13:AWO24 AMS13:AMS24 ACW13:ACW24 TA13:TA24 JE13:JE24" xr:uid="{F875619C-4B62-461D-B53D-79DB1BB86BF8}">
      <formula1>"代表主任監督員,主任監督員,監督員,担当技術者,現場技術員"</formula1>
    </dataValidation>
  </dataValidations>
  <pageMargins left="0.25" right="0.25" top="0.75" bottom="0.75" header="0.3" footer="0.3"/>
  <pageSetup paperSize="9" scale="84" fitToHeight="0" orientation="portrait" r:id="rId1"/>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8C73-ACE6-44AC-ABEF-F4E69D292ACC}">
  <sheetPr>
    <pageSetUpPr fitToPage="1"/>
  </sheetPr>
  <dimension ref="B1:BA62"/>
  <sheetViews>
    <sheetView view="pageBreakPreview" topLeftCell="A5" zoomScaleNormal="55" zoomScaleSheetLayoutView="100" workbookViewId="0">
      <selection activeCell="AD17" sqref="AD17"/>
    </sheetView>
  </sheetViews>
  <sheetFormatPr defaultRowHeight="18.75"/>
  <cols>
    <col min="1" max="1" width="39.375" style="38" customWidth="1"/>
    <col min="2" max="19" width="3.375" style="38" customWidth="1"/>
    <col min="20" max="20" width="1.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3" ht="23.25" customHeight="1"/>
    <row r="2" spans="2:53" s="13" customFormat="1" ht="13.5">
      <c r="B2" s="12" t="s">
        <v>27</v>
      </c>
    </row>
    <row r="3" spans="2:53" s="13"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3" s="13" customFormat="1" ht="26.1" customHeight="1">
      <c r="B4" s="804" t="s">
        <v>29</v>
      </c>
      <c r="C4" s="751"/>
      <c r="D4" s="751"/>
      <c r="E4" s="755"/>
      <c r="F4" s="805" t="s">
        <v>30</v>
      </c>
      <c r="G4" s="806"/>
      <c r="H4" s="806"/>
      <c r="I4" s="751" t="s">
        <v>31</v>
      </c>
      <c r="J4" s="806"/>
      <c r="K4" s="807"/>
      <c r="L4" s="808" t="s">
        <v>32</v>
      </c>
      <c r="M4" s="751"/>
      <c r="N4" s="752"/>
      <c r="O4" s="818"/>
      <c r="P4" s="819"/>
      <c r="Q4" s="819"/>
      <c r="R4" s="819"/>
      <c r="S4" s="819"/>
      <c r="T4" s="819"/>
      <c r="U4" s="819"/>
      <c r="V4" s="819"/>
      <c r="W4" s="819"/>
      <c r="X4" s="819"/>
      <c r="Y4" s="819"/>
      <c r="Z4" s="820"/>
      <c r="AB4" s="87" t="s">
        <v>183</v>
      </c>
    </row>
    <row r="5" spans="2:53" s="13" customFormat="1" ht="26.1" customHeight="1">
      <c r="B5" s="753" t="s">
        <v>33</v>
      </c>
      <c r="C5" s="726"/>
      <c r="D5" s="726"/>
      <c r="E5" s="727"/>
      <c r="F5" s="797" t="s">
        <v>34</v>
      </c>
      <c r="G5" s="786"/>
      <c r="H5" s="786"/>
      <c r="I5" s="786"/>
      <c r="J5" s="786"/>
      <c r="K5" s="786"/>
      <c r="L5" s="786"/>
      <c r="M5" s="786"/>
      <c r="N5" s="786"/>
      <c r="O5" s="786"/>
      <c r="P5" s="786"/>
      <c r="Q5" s="786"/>
      <c r="R5" s="786"/>
      <c r="S5" s="786"/>
      <c r="T5" s="786"/>
      <c r="U5" s="786"/>
      <c r="V5" s="786"/>
      <c r="W5" s="786"/>
      <c r="X5" s="786"/>
      <c r="Y5" s="786"/>
      <c r="Z5" s="798"/>
      <c r="AB5" s="13" t="s">
        <v>176</v>
      </c>
    </row>
    <row r="6" spans="2:53" s="13"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3" s="13"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3" s="13"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3" s="13" customFormat="1" ht="18" customHeight="1">
      <c r="B9" s="20"/>
      <c r="C9" s="83" t="s">
        <v>105</v>
      </c>
      <c r="D9" s="83"/>
      <c r="E9" s="83"/>
      <c r="F9" s="83"/>
      <c r="G9" s="83"/>
      <c r="H9" s="83"/>
      <c r="I9" s="83"/>
      <c r="J9" s="83"/>
      <c r="K9" s="83"/>
      <c r="L9" s="83"/>
      <c r="M9" s="83"/>
      <c r="N9" s="83"/>
      <c r="O9" s="83"/>
      <c r="P9" s="83"/>
      <c r="Q9" s="83"/>
      <c r="R9" s="83"/>
      <c r="S9" s="83"/>
      <c r="T9" s="83"/>
      <c r="U9" s="83"/>
      <c r="V9" s="83"/>
      <c r="W9" s="83"/>
      <c r="X9" s="83"/>
      <c r="Y9" s="83"/>
      <c r="Z9" s="84"/>
      <c r="AE9" s="82"/>
      <c r="AF9" s="82"/>
      <c r="AG9" s="82"/>
      <c r="AH9" s="82"/>
      <c r="AI9" s="82"/>
      <c r="AJ9" s="82"/>
      <c r="AK9" s="82"/>
      <c r="AL9" s="82"/>
      <c r="AM9" s="82"/>
      <c r="AN9" s="82"/>
      <c r="AO9" s="82"/>
      <c r="AP9" s="82"/>
      <c r="AQ9" s="82"/>
      <c r="AR9" s="82"/>
      <c r="AS9" s="82"/>
      <c r="AT9" s="82"/>
      <c r="AU9" s="82"/>
      <c r="AV9" s="82"/>
      <c r="AW9" s="82"/>
      <c r="AX9" s="82"/>
      <c r="AY9" s="82"/>
      <c r="AZ9" s="82"/>
      <c r="BA9" s="82"/>
    </row>
    <row r="10" spans="2:53" s="13" customFormat="1" ht="18" customHeight="1">
      <c r="B10" s="20"/>
      <c r="C10" s="83"/>
      <c r="D10" s="83"/>
      <c r="E10" s="83"/>
      <c r="F10" s="83"/>
      <c r="G10" s="83"/>
      <c r="H10" s="83"/>
      <c r="I10" s="83"/>
      <c r="J10" s="83"/>
      <c r="K10" s="83"/>
      <c r="L10" s="83"/>
      <c r="M10" s="83"/>
      <c r="N10" s="83"/>
      <c r="O10" s="83"/>
      <c r="P10" s="83"/>
      <c r="Q10" s="83"/>
      <c r="R10" s="83"/>
      <c r="S10" s="83"/>
      <c r="T10" s="83"/>
      <c r="U10" s="83"/>
      <c r="V10" s="83"/>
      <c r="W10" s="83"/>
      <c r="X10" s="83"/>
      <c r="Y10" s="83"/>
      <c r="Z10" s="84"/>
      <c r="AE10" s="82"/>
      <c r="AF10" s="82"/>
      <c r="AG10" s="82"/>
      <c r="AH10" s="82"/>
      <c r="AI10" s="82"/>
      <c r="AJ10" s="82"/>
      <c r="AK10" s="82"/>
      <c r="AL10" s="82"/>
      <c r="AM10" s="82"/>
      <c r="AN10" s="82"/>
      <c r="AO10" s="82"/>
      <c r="AP10" s="82"/>
      <c r="AQ10" s="82"/>
      <c r="AR10" s="82"/>
      <c r="AS10" s="82"/>
      <c r="AT10" s="82"/>
      <c r="AU10" s="82"/>
      <c r="AV10" s="82"/>
      <c r="AW10" s="82"/>
      <c r="AX10" s="82"/>
      <c r="AY10" s="82"/>
      <c r="AZ10" s="82"/>
      <c r="BA10" s="82"/>
    </row>
    <row r="11" spans="2:53" s="13" customFormat="1" ht="18" customHeight="1">
      <c r="B11" s="20"/>
      <c r="C11" s="83" t="s">
        <v>359</v>
      </c>
      <c r="D11" s="83"/>
      <c r="E11" s="83"/>
      <c r="F11" s="83"/>
      <c r="G11" s="83"/>
      <c r="H11" s="83"/>
      <c r="I11" s="83"/>
      <c r="J11" s="83"/>
      <c r="K11" s="83"/>
      <c r="L11" s="83"/>
      <c r="M11" s="83"/>
      <c r="N11" s="83"/>
      <c r="O11" s="83"/>
      <c r="P11" s="83"/>
      <c r="Q11" s="83"/>
      <c r="R11" s="83"/>
      <c r="S11" s="83"/>
      <c r="T11" s="83"/>
      <c r="U11" s="83"/>
      <c r="V11" s="83"/>
      <c r="W11" s="83"/>
      <c r="X11" s="83"/>
      <c r="Y11" s="83"/>
      <c r="Z11" s="84"/>
      <c r="AE11" s="82"/>
      <c r="AF11" s="49"/>
      <c r="AG11" s="82"/>
      <c r="AH11" s="82"/>
      <c r="AI11" s="82"/>
      <c r="AJ11" s="82"/>
      <c r="AK11" s="82"/>
      <c r="AL11" s="82"/>
      <c r="AM11" s="82"/>
      <c r="AN11" s="82"/>
      <c r="AO11" s="82"/>
      <c r="AP11" s="82"/>
      <c r="AQ11" s="82"/>
      <c r="AR11" s="82"/>
      <c r="AS11" s="82"/>
      <c r="AT11" s="82"/>
      <c r="AU11" s="82"/>
      <c r="AV11" s="82"/>
      <c r="AW11" s="82"/>
      <c r="AX11" s="82"/>
      <c r="AY11" s="82"/>
      <c r="AZ11" s="82"/>
      <c r="BA11" s="82"/>
    </row>
    <row r="12" spans="2:53" s="13" customFormat="1" ht="18" customHeight="1">
      <c r="B12" s="20"/>
      <c r="C12" s="83" t="s">
        <v>106</v>
      </c>
      <c r="D12" s="83"/>
      <c r="E12" s="83"/>
      <c r="F12" s="83"/>
      <c r="G12" s="83"/>
      <c r="H12" s="83"/>
      <c r="I12" s="83"/>
      <c r="J12" s="83"/>
      <c r="K12" s="83"/>
      <c r="L12" s="83"/>
      <c r="M12" s="83"/>
      <c r="N12" s="83"/>
      <c r="O12" s="83"/>
      <c r="P12" s="83"/>
      <c r="Q12" s="83"/>
      <c r="R12" s="83"/>
      <c r="S12" s="83"/>
      <c r="T12" s="83"/>
      <c r="U12" s="83"/>
      <c r="V12" s="83"/>
      <c r="W12" s="83"/>
      <c r="X12" s="83"/>
      <c r="Y12" s="83"/>
      <c r="Z12" s="84"/>
      <c r="AE12" s="82"/>
      <c r="AF12" s="82"/>
      <c r="AG12" s="82"/>
      <c r="AH12" s="82"/>
      <c r="AI12" s="82"/>
      <c r="AJ12" s="82"/>
      <c r="AK12" s="82"/>
      <c r="AL12" s="82"/>
      <c r="AM12" s="82"/>
      <c r="AN12" s="82"/>
      <c r="AO12" s="82"/>
      <c r="AP12" s="82"/>
      <c r="AQ12" s="82"/>
      <c r="AR12" s="82"/>
      <c r="AS12" s="82"/>
      <c r="AT12" s="82"/>
      <c r="AU12" s="82"/>
      <c r="AV12" s="82"/>
      <c r="AW12" s="82"/>
      <c r="AX12" s="82"/>
      <c r="AY12" s="82"/>
      <c r="AZ12" s="82"/>
      <c r="BA12" s="82"/>
    </row>
    <row r="13" spans="2:53" s="13" customFormat="1" ht="18" customHeight="1">
      <c r="B13" s="20"/>
      <c r="C13" s="83" t="s">
        <v>107</v>
      </c>
      <c r="D13" s="83"/>
      <c r="E13" s="83"/>
      <c r="F13" s="83"/>
      <c r="G13" s="83"/>
      <c r="H13" s="83"/>
      <c r="I13" s="83"/>
      <c r="J13" s="83"/>
      <c r="K13" s="83"/>
      <c r="L13" s="83"/>
      <c r="M13" s="83"/>
      <c r="N13" s="83"/>
      <c r="O13" s="83"/>
      <c r="P13" s="83"/>
      <c r="Q13" s="83"/>
      <c r="R13" s="83"/>
      <c r="S13" s="83"/>
      <c r="T13" s="83"/>
      <c r="U13" s="83"/>
      <c r="V13" s="83"/>
      <c r="W13" s="83"/>
      <c r="X13" s="83"/>
      <c r="Y13" s="83"/>
      <c r="Z13" s="84"/>
      <c r="AE13" s="82"/>
      <c r="AF13" s="82"/>
      <c r="AG13" s="82"/>
      <c r="AH13" s="82"/>
      <c r="AI13" s="82"/>
      <c r="AJ13" s="82"/>
      <c r="AK13" s="82"/>
      <c r="AL13" s="82"/>
      <c r="AM13" s="82"/>
      <c r="AN13" s="82"/>
      <c r="AO13" s="82"/>
      <c r="AP13" s="82"/>
      <c r="AQ13" s="82"/>
      <c r="AR13" s="82"/>
      <c r="AS13" s="82"/>
      <c r="AT13" s="82"/>
      <c r="AU13" s="82"/>
      <c r="AV13" s="82"/>
      <c r="AW13" s="82"/>
      <c r="AX13" s="82"/>
      <c r="AY13" s="82"/>
      <c r="AZ13" s="82"/>
      <c r="BA13" s="82"/>
    </row>
    <row r="14" spans="2:53" s="13" customFormat="1" ht="18" customHeight="1">
      <c r="B14" s="20"/>
      <c r="C14" s="83"/>
      <c r="D14" s="83"/>
      <c r="E14" s="83"/>
      <c r="F14" s="83"/>
      <c r="G14" s="83"/>
      <c r="H14" s="83"/>
      <c r="I14" s="83"/>
      <c r="J14" s="83"/>
      <c r="L14" s="85"/>
      <c r="M14" s="85"/>
      <c r="N14" s="85"/>
      <c r="O14" s="85"/>
      <c r="P14" s="85"/>
      <c r="Q14" s="85"/>
      <c r="R14" s="85"/>
      <c r="S14" s="83"/>
      <c r="T14" s="83"/>
      <c r="U14" s="83"/>
      <c r="V14" s="83"/>
      <c r="W14" s="83"/>
      <c r="X14" s="83"/>
      <c r="Y14" s="83"/>
      <c r="Z14" s="84"/>
      <c r="AE14" s="82"/>
      <c r="AF14" s="82"/>
      <c r="AG14" s="82"/>
      <c r="AH14" s="82"/>
      <c r="AI14" s="82"/>
      <c r="AJ14" s="82"/>
      <c r="AK14" s="82"/>
      <c r="AL14" s="82"/>
      <c r="AM14" s="82"/>
      <c r="AN14" s="82"/>
      <c r="AO14" s="82"/>
      <c r="AP14" s="82"/>
      <c r="AQ14" s="82"/>
      <c r="AR14" s="82"/>
      <c r="AS14" s="82"/>
      <c r="AT14" s="82"/>
      <c r="AU14" s="82"/>
      <c r="AV14" s="82"/>
      <c r="AW14" s="82"/>
      <c r="AX14" s="82"/>
      <c r="AY14" s="82"/>
      <c r="AZ14" s="82"/>
      <c r="BA14" s="82"/>
    </row>
    <row r="15" spans="2:53" s="13" customFormat="1" ht="18" customHeight="1">
      <c r="B15" s="20"/>
      <c r="C15" s="83"/>
      <c r="D15" s="83"/>
      <c r="E15" s="83"/>
      <c r="F15" s="83"/>
      <c r="G15" s="83"/>
      <c r="H15" s="83"/>
      <c r="I15" s="83"/>
      <c r="J15" s="83"/>
      <c r="K15" s="83"/>
      <c r="L15" s="83"/>
      <c r="M15" s="83"/>
      <c r="N15" s="83"/>
      <c r="O15" s="83"/>
      <c r="P15" s="83"/>
      <c r="Q15" s="83"/>
      <c r="R15" s="83"/>
      <c r="S15" s="83"/>
      <c r="T15" s="83"/>
      <c r="U15" s="83"/>
      <c r="V15" s="83"/>
      <c r="W15" s="83"/>
      <c r="X15" s="83"/>
      <c r="Y15" s="83"/>
      <c r="Z15" s="84"/>
      <c r="AE15" s="82"/>
      <c r="AF15" s="82"/>
      <c r="AG15" s="82"/>
      <c r="AH15" s="82"/>
      <c r="AI15" s="82"/>
      <c r="AJ15" s="82"/>
      <c r="AK15" s="82"/>
      <c r="AL15" s="82"/>
      <c r="AM15" s="82"/>
      <c r="AN15" s="82"/>
      <c r="AO15" s="82"/>
      <c r="AP15" s="82"/>
      <c r="AQ15" s="82"/>
      <c r="AR15" s="82"/>
      <c r="AS15" s="82"/>
      <c r="AT15" s="82"/>
      <c r="AU15" s="82"/>
      <c r="AV15" s="82"/>
      <c r="AW15" s="82"/>
      <c r="AX15" s="82"/>
      <c r="AY15" s="82"/>
      <c r="AZ15" s="82"/>
      <c r="BA15" s="82"/>
    </row>
    <row r="16" spans="2:53" s="13" customFormat="1" ht="18" customHeight="1">
      <c r="B16" s="20"/>
      <c r="C16" s="83"/>
      <c r="D16" s="83"/>
      <c r="E16" s="83"/>
      <c r="F16" s="83"/>
      <c r="G16" s="83"/>
      <c r="H16" s="83"/>
      <c r="I16" s="83"/>
      <c r="J16" s="83"/>
      <c r="K16" s="83"/>
      <c r="L16" s="83"/>
      <c r="M16" s="83"/>
      <c r="N16" s="83"/>
      <c r="O16" s="83"/>
      <c r="P16" s="83"/>
      <c r="Q16" s="83"/>
      <c r="R16" s="83"/>
      <c r="S16" s="83"/>
      <c r="T16" s="83"/>
      <c r="U16" s="83"/>
      <c r="V16" s="83"/>
      <c r="W16" s="83"/>
      <c r="X16" s="83"/>
      <c r="Y16" s="83"/>
      <c r="Z16" s="84"/>
      <c r="AE16" s="82"/>
      <c r="AF16" s="82"/>
      <c r="AG16" s="82"/>
      <c r="AH16" s="82"/>
      <c r="AI16" s="82"/>
      <c r="AJ16" s="82"/>
      <c r="AK16" s="82"/>
      <c r="AL16" s="82"/>
      <c r="AM16" s="82"/>
      <c r="AN16" s="82"/>
      <c r="AO16" s="82"/>
      <c r="AP16" s="82"/>
      <c r="AQ16" s="82"/>
      <c r="AR16" s="82"/>
      <c r="AS16" s="82"/>
      <c r="AT16" s="82"/>
      <c r="AU16" s="82"/>
      <c r="AV16" s="82"/>
      <c r="AW16" s="82"/>
      <c r="AX16" s="82"/>
      <c r="AY16" s="82"/>
      <c r="AZ16" s="82"/>
      <c r="BA16" s="82"/>
    </row>
    <row r="17" spans="2:53" s="13" customFormat="1" ht="18" customHeight="1">
      <c r="B17" s="20"/>
      <c r="C17" s="83"/>
      <c r="D17" s="83"/>
      <c r="E17" s="83"/>
      <c r="F17" s="83"/>
      <c r="G17" s="83"/>
      <c r="H17" s="83"/>
      <c r="I17" s="83"/>
      <c r="J17" s="83"/>
      <c r="K17" s="83"/>
      <c r="L17" s="83"/>
      <c r="M17" s="83"/>
      <c r="N17" s="83"/>
      <c r="O17" s="83"/>
      <c r="P17" s="83"/>
      <c r="Q17" s="83"/>
      <c r="R17" s="83"/>
      <c r="S17" s="83"/>
      <c r="T17" s="83"/>
      <c r="U17" s="83"/>
      <c r="V17" s="83"/>
      <c r="W17" s="83"/>
      <c r="X17" s="83"/>
      <c r="Y17" s="83"/>
      <c r="Z17" s="84"/>
      <c r="AE17" s="82"/>
      <c r="AF17" s="82"/>
      <c r="AG17" s="82"/>
      <c r="AH17" s="82"/>
      <c r="AI17" s="82"/>
      <c r="AJ17" s="82"/>
      <c r="AK17" s="82"/>
      <c r="AL17" s="82"/>
      <c r="AM17" s="82"/>
      <c r="AN17" s="82"/>
      <c r="AO17" s="82"/>
      <c r="AP17" s="82"/>
      <c r="AQ17" s="82"/>
      <c r="AR17" s="82"/>
      <c r="AS17" s="82"/>
      <c r="AT17" s="82"/>
      <c r="AU17" s="82"/>
      <c r="AV17" s="82"/>
      <c r="AW17" s="82"/>
      <c r="AX17" s="82"/>
      <c r="AY17" s="82"/>
      <c r="AZ17" s="82"/>
      <c r="BA17" s="82"/>
    </row>
    <row r="18" spans="2:53" s="13" customFormat="1" ht="18" customHeight="1">
      <c r="B18" s="20"/>
      <c r="C18" s="83"/>
      <c r="D18" s="83"/>
      <c r="E18" s="83"/>
      <c r="F18" s="83"/>
      <c r="G18" s="83"/>
      <c r="H18" s="83"/>
      <c r="I18" s="83"/>
      <c r="J18" s="83"/>
      <c r="K18" s="83"/>
      <c r="L18" s="83"/>
      <c r="M18" s="83"/>
      <c r="N18" s="83"/>
      <c r="O18" s="83"/>
      <c r="P18" s="83"/>
      <c r="Q18" s="83"/>
      <c r="R18" s="83"/>
      <c r="S18" s="83"/>
      <c r="T18" s="83"/>
      <c r="U18" s="83"/>
      <c r="V18" s="83"/>
      <c r="W18" s="83"/>
      <c r="X18" s="83"/>
      <c r="Y18" s="83"/>
      <c r="Z18" s="84"/>
      <c r="AE18" s="82"/>
      <c r="AF18" s="82"/>
      <c r="AG18" s="82"/>
      <c r="AH18" s="82"/>
      <c r="AI18" s="82"/>
      <c r="AJ18" s="82"/>
      <c r="AK18" s="82"/>
      <c r="AL18" s="82"/>
      <c r="AM18" s="82"/>
      <c r="AN18" s="82"/>
      <c r="AO18" s="82"/>
      <c r="AP18" s="82"/>
      <c r="AQ18" s="82"/>
      <c r="AR18" s="82"/>
      <c r="AS18" s="82"/>
      <c r="AT18" s="82"/>
      <c r="AU18" s="82"/>
      <c r="AV18" s="82"/>
      <c r="AW18" s="82"/>
      <c r="AX18" s="82"/>
      <c r="AY18" s="82"/>
      <c r="AZ18" s="82"/>
      <c r="BA18" s="82"/>
    </row>
    <row r="19" spans="2:53" s="13" customFormat="1" ht="18" customHeight="1">
      <c r="B19" s="20"/>
      <c r="C19" s="83"/>
      <c r="D19" s="83"/>
      <c r="E19" s="83"/>
      <c r="F19" s="83"/>
      <c r="G19" s="83"/>
      <c r="H19" s="83"/>
      <c r="I19" s="83"/>
      <c r="J19" s="83"/>
      <c r="K19" s="83"/>
      <c r="L19" s="83"/>
      <c r="M19" s="83"/>
      <c r="N19" s="83"/>
      <c r="O19" s="83"/>
      <c r="P19" s="83"/>
      <c r="Q19" s="83"/>
      <c r="R19" s="83"/>
      <c r="S19" s="83"/>
      <c r="T19" s="83"/>
      <c r="U19" s="83"/>
      <c r="V19" s="83"/>
      <c r="W19" s="83"/>
      <c r="X19" s="83"/>
      <c r="Y19" s="83"/>
      <c r="Z19" s="84"/>
      <c r="AE19" s="82"/>
      <c r="AF19" s="82"/>
      <c r="AG19" s="82"/>
      <c r="AH19" s="82"/>
      <c r="AI19" s="82"/>
      <c r="AJ19" s="82"/>
      <c r="AK19" s="82"/>
      <c r="AL19" s="82"/>
      <c r="AM19" s="82"/>
      <c r="AN19" s="82"/>
      <c r="AO19" s="82"/>
      <c r="AP19" s="82"/>
      <c r="AQ19" s="82"/>
      <c r="AR19" s="82"/>
      <c r="AS19" s="82"/>
      <c r="AT19" s="82"/>
      <c r="AU19" s="82"/>
      <c r="AV19" s="82"/>
      <c r="AW19" s="82"/>
      <c r="AX19" s="82"/>
      <c r="AY19" s="82"/>
      <c r="AZ19" s="82"/>
      <c r="BA19" s="82"/>
    </row>
    <row r="20" spans="2:53" s="13" customFormat="1" ht="18" customHeight="1">
      <c r="B20" s="20"/>
      <c r="C20" s="83"/>
      <c r="D20" s="83"/>
      <c r="E20" s="83"/>
      <c r="F20" s="83"/>
      <c r="G20" s="83"/>
      <c r="H20" s="83"/>
      <c r="I20" s="83"/>
      <c r="J20" s="83"/>
      <c r="K20" s="83"/>
      <c r="L20" s="83"/>
      <c r="M20" s="83"/>
      <c r="N20" s="83"/>
      <c r="O20" s="83"/>
      <c r="P20" s="83"/>
      <c r="Q20" s="83"/>
      <c r="R20" s="83"/>
      <c r="S20" s="83"/>
      <c r="T20" s="83"/>
      <c r="U20" s="83"/>
      <c r="V20" s="83"/>
      <c r="W20" s="83"/>
      <c r="X20" s="83"/>
      <c r="Y20" s="83"/>
      <c r="Z20" s="84"/>
      <c r="AE20" s="82"/>
      <c r="AF20" s="82"/>
      <c r="AG20" s="82"/>
      <c r="AH20" s="82"/>
      <c r="AI20" s="82"/>
      <c r="AJ20" s="82"/>
      <c r="AK20" s="82"/>
      <c r="AL20" s="82"/>
      <c r="AM20" s="82"/>
      <c r="AN20" s="82"/>
      <c r="AO20" s="82"/>
      <c r="AP20" s="82"/>
      <c r="AQ20" s="82"/>
      <c r="AR20" s="82"/>
      <c r="AS20" s="82"/>
      <c r="AT20" s="82"/>
      <c r="AU20" s="82"/>
      <c r="AV20" s="82"/>
      <c r="AW20" s="82"/>
      <c r="AX20" s="82"/>
      <c r="AY20" s="82"/>
      <c r="AZ20" s="82"/>
      <c r="BA20" s="82"/>
    </row>
    <row r="21" spans="2:53" s="13" customFormat="1" ht="18" customHeight="1">
      <c r="B21" s="20"/>
      <c r="C21" s="83"/>
      <c r="D21" s="83"/>
      <c r="E21" s="83"/>
      <c r="F21" s="83"/>
      <c r="G21" s="83"/>
      <c r="H21" s="83"/>
      <c r="I21" s="83"/>
      <c r="J21" s="83"/>
      <c r="K21" s="83"/>
      <c r="L21" s="83"/>
      <c r="M21" s="83"/>
      <c r="N21" s="83"/>
      <c r="O21" s="83"/>
      <c r="P21" s="83"/>
      <c r="Q21" s="83"/>
      <c r="R21" s="83"/>
      <c r="S21" s="83"/>
      <c r="T21" s="83"/>
      <c r="U21" s="83"/>
      <c r="V21" s="83"/>
      <c r="W21" s="83"/>
      <c r="X21" s="83"/>
      <c r="Y21" s="83"/>
      <c r="Z21" s="84"/>
      <c r="AE21" s="82"/>
      <c r="AF21" s="82"/>
      <c r="AG21" s="82"/>
      <c r="AH21" s="82"/>
      <c r="AI21" s="82"/>
      <c r="AJ21" s="82"/>
      <c r="AK21" s="82"/>
      <c r="AL21" s="82"/>
      <c r="AM21" s="82"/>
      <c r="AN21" s="82"/>
      <c r="AO21" s="82"/>
      <c r="AP21" s="82"/>
      <c r="AQ21" s="82"/>
      <c r="AR21" s="82"/>
      <c r="AS21" s="82"/>
      <c r="AT21" s="82"/>
      <c r="AU21" s="82"/>
      <c r="AV21" s="82"/>
      <c r="AW21" s="82"/>
      <c r="AX21" s="82"/>
      <c r="AY21" s="82"/>
      <c r="AZ21" s="82"/>
      <c r="BA21" s="82"/>
    </row>
    <row r="22" spans="2:53" s="13" customFormat="1" ht="18" customHeight="1">
      <c r="B22" s="20"/>
      <c r="C22" s="83"/>
      <c r="D22" s="83"/>
      <c r="E22" s="83"/>
      <c r="F22" s="83"/>
      <c r="G22" s="83"/>
      <c r="H22" s="83"/>
      <c r="I22" s="83"/>
      <c r="J22" s="83"/>
      <c r="K22" s="83"/>
      <c r="L22" s="83"/>
      <c r="M22" s="83"/>
      <c r="N22" s="83"/>
      <c r="O22" s="83"/>
      <c r="P22" s="83"/>
      <c r="Q22" s="83"/>
      <c r="R22" s="83"/>
      <c r="S22" s="83"/>
      <c r="T22" s="83"/>
      <c r="U22" s="83"/>
      <c r="V22" s="83"/>
      <c r="W22" s="83"/>
      <c r="X22" s="83"/>
      <c r="Y22" s="83"/>
      <c r="Z22" s="84"/>
      <c r="AE22" s="82"/>
      <c r="AF22" s="82"/>
      <c r="AG22" s="82"/>
      <c r="AH22" s="82"/>
      <c r="AI22" s="82"/>
      <c r="AJ22" s="82"/>
      <c r="AK22" s="82"/>
      <c r="AL22" s="82"/>
      <c r="AM22" s="82"/>
      <c r="AN22" s="82"/>
      <c r="AO22" s="82"/>
      <c r="AP22" s="82"/>
      <c r="AQ22" s="82"/>
      <c r="AR22" s="82"/>
      <c r="AS22" s="82"/>
      <c r="AT22" s="82"/>
      <c r="AU22" s="82"/>
      <c r="AV22" s="82"/>
      <c r="AW22" s="82"/>
      <c r="AX22" s="82"/>
      <c r="AY22" s="82"/>
      <c r="AZ22" s="82"/>
      <c r="BA22" s="82"/>
    </row>
    <row r="23" spans="2:53" s="13" customFormat="1" ht="18" customHeight="1">
      <c r="B23" s="20"/>
      <c r="C23" s="83"/>
      <c r="D23" s="83"/>
      <c r="E23" s="83"/>
      <c r="F23" s="83"/>
      <c r="G23" s="83"/>
      <c r="H23" s="83"/>
      <c r="I23" s="83"/>
      <c r="J23" s="83"/>
      <c r="K23" s="83"/>
      <c r="L23" s="83"/>
      <c r="M23" s="83"/>
      <c r="N23" s="83"/>
      <c r="O23" s="83"/>
      <c r="P23" s="83"/>
      <c r="Q23" s="83"/>
      <c r="R23" s="83"/>
      <c r="S23" s="83"/>
      <c r="T23" s="83"/>
      <c r="U23" s="83"/>
      <c r="V23" s="83"/>
      <c r="W23" s="83"/>
      <c r="X23" s="83"/>
      <c r="Y23" s="83"/>
      <c r="Z23" s="84"/>
      <c r="AE23" s="82"/>
      <c r="AF23" s="82"/>
      <c r="AG23" s="82"/>
      <c r="AH23" s="82"/>
      <c r="AI23" s="82"/>
      <c r="AJ23" s="82"/>
      <c r="AK23" s="82"/>
      <c r="AL23" s="82"/>
      <c r="AM23" s="82"/>
      <c r="AN23" s="82"/>
      <c r="AO23" s="82"/>
      <c r="AP23" s="82"/>
      <c r="AQ23" s="82"/>
      <c r="AR23" s="82"/>
      <c r="AS23" s="82"/>
      <c r="AT23" s="82"/>
      <c r="AU23" s="82"/>
      <c r="AV23" s="82"/>
      <c r="AW23" s="82"/>
      <c r="AX23" s="82"/>
      <c r="AY23" s="82"/>
      <c r="AZ23" s="82"/>
      <c r="BA23" s="82"/>
    </row>
    <row r="24" spans="2:53" s="13"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3" s="13"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46</v>
      </c>
      <c r="V25" s="823"/>
      <c r="W25" s="763" t="s">
        <v>47</v>
      </c>
      <c r="X25" s="763"/>
      <c r="Y25" s="763"/>
      <c r="Z25" s="16"/>
    </row>
    <row r="26" spans="2:53" s="13"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3" s="13" customFormat="1" ht="15.95" customHeight="1">
      <c r="B27" s="824"/>
      <c r="C27" s="783"/>
      <c r="H27" s="787" t="s">
        <v>35</v>
      </c>
      <c r="I27" s="787"/>
      <c r="J27" s="787"/>
      <c r="K27" s="86"/>
      <c r="L27" s="86"/>
      <c r="M27" s="86"/>
      <c r="N27" s="86"/>
      <c r="O27" s="86"/>
      <c r="P27" s="86"/>
      <c r="Q27" s="86"/>
      <c r="R27" s="86"/>
      <c r="S27" s="86"/>
      <c r="T27" s="86"/>
      <c r="U27" s="86"/>
      <c r="V27" s="86"/>
      <c r="W27" s="86"/>
      <c r="X27" s="86"/>
      <c r="Z27" s="16"/>
    </row>
    <row r="28" spans="2:53" s="13" customFormat="1" ht="15.95" customHeight="1">
      <c r="B28" s="824"/>
      <c r="C28" s="783"/>
      <c r="H28" s="787"/>
      <c r="I28" s="787"/>
      <c r="J28" s="787"/>
      <c r="K28" s="86"/>
      <c r="L28" s="86"/>
      <c r="M28" s="86"/>
      <c r="N28" s="86"/>
      <c r="O28" s="86"/>
      <c r="P28" s="86"/>
      <c r="Q28" s="86"/>
      <c r="R28" s="86"/>
      <c r="S28" s="86"/>
      <c r="T28" s="86"/>
      <c r="U28" s="86"/>
      <c r="V28" s="86"/>
      <c r="W28" s="86"/>
      <c r="X28" s="86"/>
      <c r="Z28" s="16"/>
    </row>
    <row r="29" spans="2:53" s="13" customFormat="1" ht="15.95" customHeight="1">
      <c r="B29" s="824"/>
      <c r="C29" s="783"/>
      <c r="H29" s="787"/>
      <c r="I29" s="787"/>
      <c r="J29" s="787"/>
      <c r="K29" s="86"/>
      <c r="L29" s="86"/>
      <c r="M29" s="86"/>
      <c r="N29" s="86"/>
      <c r="O29" s="86"/>
      <c r="P29" s="86"/>
      <c r="Q29" s="86"/>
      <c r="R29" s="86"/>
      <c r="S29" s="86"/>
      <c r="T29" s="86"/>
      <c r="U29" s="86"/>
      <c r="V29" s="86"/>
      <c r="W29" s="86"/>
      <c r="X29" s="86"/>
      <c r="Z29" s="16"/>
      <c r="AB29" s="87"/>
    </row>
    <row r="30" spans="2:53" s="13" customFormat="1" ht="15.9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3" t="s">
        <v>176</v>
      </c>
    </row>
    <row r="31" spans="2:53" s="13"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3" s="13"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3"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3"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3"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3"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3" customFormat="1" ht="14.25" thickBot="1"/>
    <row r="38" spans="2:26" s="13"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3"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3"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3"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3" customFormat="1" ht="18" customHeight="1">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3" customFormat="1" ht="18" customHeight="1">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3" customFormat="1" ht="18" customHeight="1">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3" customFormat="1" ht="18.600000000000001" customHeight="1"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3"/>
      <c r="S47" s="750" t="s">
        <v>61</v>
      </c>
      <c r="T47" s="751"/>
      <c r="U47" s="752"/>
      <c r="V47" s="754" t="s">
        <v>62</v>
      </c>
      <c r="W47" s="751"/>
      <c r="X47" s="755"/>
      <c r="Y47" s="13"/>
    </row>
    <row r="48" spans="2:26" ht="9.9499999999999993" customHeight="1">
      <c r="B48" s="774"/>
      <c r="C48" s="733"/>
      <c r="D48" s="734"/>
      <c r="E48" s="734"/>
      <c r="F48" s="734"/>
      <c r="G48" s="734"/>
      <c r="H48" s="734"/>
      <c r="I48" s="737"/>
      <c r="J48" s="734"/>
      <c r="K48" s="734"/>
      <c r="L48" s="776"/>
      <c r="M48" s="776"/>
      <c r="N48" s="776"/>
      <c r="O48" s="742"/>
      <c r="P48" s="742"/>
      <c r="Q48" s="748"/>
      <c r="R48" s="13"/>
      <c r="S48" s="753"/>
      <c r="T48" s="726"/>
      <c r="U48" s="737"/>
      <c r="V48" s="725"/>
      <c r="W48" s="726"/>
      <c r="X48" s="727"/>
      <c r="Y48" s="13"/>
    </row>
    <row r="49" spans="2:34" ht="9.9499999999999993" customHeight="1">
      <c r="B49" s="774"/>
      <c r="C49" s="733"/>
      <c r="D49" s="734"/>
      <c r="E49" s="734"/>
      <c r="F49" s="734"/>
      <c r="G49" s="734"/>
      <c r="H49" s="734"/>
      <c r="I49" s="737"/>
      <c r="J49" s="734"/>
      <c r="K49" s="734"/>
      <c r="L49" s="776"/>
      <c r="M49" s="776"/>
      <c r="N49" s="776"/>
      <c r="O49" s="742"/>
      <c r="P49" s="742"/>
      <c r="Q49" s="748"/>
      <c r="R49" s="13"/>
      <c r="S49" s="753"/>
      <c r="T49" s="726"/>
      <c r="U49" s="737"/>
      <c r="V49" s="725"/>
      <c r="W49" s="726"/>
      <c r="X49" s="727"/>
      <c r="Y49" s="13"/>
    </row>
    <row r="50" spans="2:34" ht="9.9499999999999993" customHeight="1">
      <c r="B50" s="774"/>
      <c r="C50" s="733"/>
      <c r="D50" s="734"/>
      <c r="E50" s="734"/>
      <c r="F50" s="734"/>
      <c r="G50" s="734"/>
      <c r="H50" s="734"/>
      <c r="I50" s="737"/>
      <c r="J50" s="734"/>
      <c r="K50" s="734"/>
      <c r="L50" s="776"/>
      <c r="M50" s="776"/>
      <c r="N50" s="776"/>
      <c r="O50" s="745"/>
      <c r="P50" s="745"/>
      <c r="Q50" s="749"/>
      <c r="R50" s="13"/>
      <c r="S50" s="753"/>
      <c r="T50" s="726"/>
      <c r="U50" s="737"/>
      <c r="V50" s="725"/>
      <c r="W50" s="726"/>
      <c r="X50" s="727"/>
      <c r="Y50" s="13"/>
    </row>
    <row r="51" spans="2:34" ht="12" customHeight="1">
      <c r="B51" s="774"/>
      <c r="C51" s="733"/>
      <c r="D51" s="734"/>
      <c r="E51" s="734"/>
      <c r="F51" s="734"/>
      <c r="G51" s="734"/>
      <c r="H51" s="734"/>
      <c r="I51" s="737"/>
      <c r="J51" s="734"/>
      <c r="K51" s="734"/>
      <c r="L51" s="734"/>
      <c r="M51" s="734"/>
      <c r="N51" s="734"/>
      <c r="O51" s="760"/>
      <c r="P51" s="760"/>
      <c r="Q51" s="768"/>
      <c r="R51" s="13"/>
      <c r="S51" s="753"/>
      <c r="T51" s="726"/>
      <c r="U51" s="737"/>
      <c r="V51" s="725"/>
      <c r="W51" s="726"/>
      <c r="X51" s="727"/>
      <c r="Y51" s="13"/>
    </row>
    <row r="52" spans="2:34" ht="12" customHeight="1">
      <c r="B52" s="774"/>
      <c r="C52" s="733"/>
      <c r="D52" s="734"/>
      <c r="E52" s="734"/>
      <c r="F52" s="734"/>
      <c r="G52" s="734"/>
      <c r="H52" s="734"/>
      <c r="I52" s="737"/>
      <c r="J52" s="734"/>
      <c r="K52" s="734"/>
      <c r="L52" s="734"/>
      <c r="M52" s="734"/>
      <c r="N52" s="734"/>
      <c r="O52" s="763"/>
      <c r="P52" s="763"/>
      <c r="Q52" s="769"/>
      <c r="R52" s="13"/>
      <c r="S52" s="753"/>
      <c r="T52" s="726"/>
      <c r="U52" s="737"/>
      <c r="V52" s="725"/>
      <c r="W52" s="726"/>
      <c r="X52" s="727"/>
      <c r="Y52" s="13"/>
    </row>
    <row r="53" spans="2:34" ht="12" customHeight="1">
      <c r="B53" s="774"/>
      <c r="C53" s="733"/>
      <c r="D53" s="734"/>
      <c r="E53" s="734"/>
      <c r="F53" s="734"/>
      <c r="G53" s="734"/>
      <c r="H53" s="734"/>
      <c r="I53" s="737"/>
      <c r="J53" s="734"/>
      <c r="K53" s="734"/>
      <c r="L53" s="734"/>
      <c r="M53" s="734"/>
      <c r="N53" s="734"/>
      <c r="O53" s="763"/>
      <c r="P53" s="763"/>
      <c r="Q53" s="769"/>
      <c r="R53" s="13"/>
      <c r="S53" s="753"/>
      <c r="T53" s="726"/>
      <c r="U53" s="737"/>
      <c r="V53" s="725"/>
      <c r="W53" s="726"/>
      <c r="X53" s="727"/>
      <c r="Y53" s="13"/>
    </row>
    <row r="54" spans="2:34" ht="12" customHeight="1" thickBot="1">
      <c r="B54" s="775"/>
      <c r="C54" s="756"/>
      <c r="D54" s="757"/>
      <c r="E54" s="757"/>
      <c r="F54" s="757"/>
      <c r="G54" s="757"/>
      <c r="H54" s="757"/>
      <c r="I54" s="758"/>
      <c r="J54" s="757"/>
      <c r="K54" s="757"/>
      <c r="L54" s="757"/>
      <c r="M54" s="757"/>
      <c r="N54" s="757"/>
      <c r="O54" s="766"/>
      <c r="P54" s="766"/>
      <c r="Q54" s="770"/>
      <c r="R54" s="13"/>
      <c r="S54" s="771"/>
      <c r="T54" s="729"/>
      <c r="U54" s="758"/>
      <c r="V54" s="728"/>
      <c r="W54" s="729"/>
      <c r="X54" s="730"/>
      <c r="Y54" s="13"/>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3"/>
      <c r="Q59" s="13"/>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3"/>
      <c r="P60" s="13"/>
      <c r="Q60" s="13"/>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3"/>
      <c r="P61" s="13"/>
      <c r="Q61" s="13"/>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3"/>
      <c r="P62" s="13"/>
      <c r="Q62" s="13"/>
      <c r="S62" s="772"/>
      <c r="T62" s="763"/>
      <c r="U62" s="763"/>
      <c r="V62" s="763"/>
      <c r="W62" s="763"/>
      <c r="X62" s="763"/>
      <c r="Y62" s="763"/>
      <c r="Z62" s="763"/>
      <c r="AA62" s="763"/>
      <c r="AB62" s="763"/>
      <c r="AC62" s="763"/>
      <c r="AD62" s="763"/>
      <c r="AE62" s="763"/>
      <c r="AF62" s="763"/>
      <c r="AG62" s="763"/>
      <c r="AH62" s="763"/>
    </row>
  </sheetData>
  <mergeCells count="100">
    <mergeCell ref="W59:Y62"/>
    <mergeCell ref="Z59:AB62"/>
    <mergeCell ref="AC59:AE62"/>
    <mergeCell ref="AF59:AH62"/>
    <mergeCell ref="T55:V58"/>
    <mergeCell ref="W55:Y58"/>
    <mergeCell ref="Z55:AB58"/>
    <mergeCell ref="AC55:AE58"/>
    <mergeCell ref="AF55:AH58"/>
    <mergeCell ref="B55:B62"/>
    <mergeCell ref="C55:E58"/>
    <mergeCell ref="F55:H58"/>
    <mergeCell ref="I55:K58"/>
    <mergeCell ref="L55:N58"/>
    <mergeCell ref="C59:E62"/>
    <mergeCell ref="F59:H62"/>
    <mergeCell ref="I59:K62"/>
    <mergeCell ref="L59:N62"/>
    <mergeCell ref="T59:V62"/>
    <mergeCell ref="S55:S62"/>
    <mergeCell ref="S51:U54"/>
    <mergeCell ref="V51:X54"/>
    <mergeCell ref="B47:B54"/>
    <mergeCell ref="C47:E50"/>
    <mergeCell ref="F47:H50"/>
    <mergeCell ref="I47:K50"/>
    <mergeCell ref="L47:N50"/>
    <mergeCell ref="O47:Q50"/>
    <mergeCell ref="S47:U50"/>
    <mergeCell ref="V47:X50"/>
    <mergeCell ref="C51:E54"/>
    <mergeCell ref="F51:H54"/>
    <mergeCell ref="I51:K54"/>
    <mergeCell ref="L51:N54"/>
    <mergeCell ref="O51:Q54"/>
    <mergeCell ref="N42:S45"/>
    <mergeCell ref="U42:W45"/>
    <mergeCell ref="X42:Z45"/>
    <mergeCell ref="B38:D41"/>
    <mergeCell ref="E38:G41"/>
    <mergeCell ref="H38:J41"/>
    <mergeCell ref="K38:M41"/>
    <mergeCell ref="N38:S41"/>
    <mergeCell ref="U38:W41"/>
    <mergeCell ref="X38:Z41"/>
    <mergeCell ref="K31:L32"/>
    <mergeCell ref="M31:M32"/>
    <mergeCell ref="B42:D45"/>
    <mergeCell ref="E42:G45"/>
    <mergeCell ref="H42:J45"/>
    <mergeCell ref="K42:M45"/>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B26:B29"/>
    <mergeCell ref="H27:J29"/>
    <mergeCell ref="N30:O30"/>
    <mergeCell ref="P30:Q30"/>
    <mergeCell ref="R30:Y30"/>
    <mergeCell ref="M25:M26"/>
    <mergeCell ref="N25:O26"/>
    <mergeCell ref="P25:P26"/>
    <mergeCell ref="Q25:R26"/>
    <mergeCell ref="S25:S26"/>
    <mergeCell ref="U25:V26"/>
    <mergeCell ref="C24:E24"/>
    <mergeCell ref="F24:G24"/>
    <mergeCell ref="H24:L24"/>
    <mergeCell ref="M24:Y24"/>
    <mergeCell ref="C25:C30"/>
    <mergeCell ref="D25:G26"/>
    <mergeCell ref="H25:I26"/>
    <mergeCell ref="J25:J26"/>
    <mergeCell ref="K25:L26"/>
    <mergeCell ref="W25:Y26"/>
    <mergeCell ref="B3:Z3"/>
    <mergeCell ref="B4:E4"/>
    <mergeCell ref="F4:H4"/>
    <mergeCell ref="I4:K4"/>
    <mergeCell ref="L4:N4"/>
    <mergeCell ref="O4:Z4"/>
    <mergeCell ref="B5:E6"/>
    <mergeCell ref="F5:Z5"/>
    <mergeCell ref="F6:H6"/>
    <mergeCell ref="J6:Y6"/>
    <mergeCell ref="B7:E7"/>
    <mergeCell ref="F7:Z7"/>
  </mergeCells>
  <phoneticPr fontId="3"/>
  <conditionalFormatting sqref="F7:Z7">
    <cfRule type="containsBlanks" dxfId="23" priority="1">
      <formula>LEN(TRIM(F7))=0</formula>
    </cfRule>
  </conditionalFormatting>
  <conditionalFormatting sqref="O4:Z4">
    <cfRule type="containsBlanks" dxfId="22" priority="5">
      <formula>LEN(TRIM(O4))=0</formula>
    </cfRule>
  </conditionalFormatting>
  <conditionalFormatting sqref="R30:Y30">
    <cfRule type="containsBlanks" dxfId="21" priority="2">
      <formula>LEN(TRIM(R30))=0</formula>
    </cfRule>
  </conditionalFormatting>
  <printOptions horizontalCentered="1"/>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072A5-AA7A-45B4-AD1D-216DCEFEEF20}">
  <sheetPr>
    <tabColor rgb="FFFFFF00"/>
  </sheetPr>
  <dimension ref="B1:AP35"/>
  <sheetViews>
    <sheetView tabSelected="1" view="pageBreakPreview" zoomScale="70" zoomScaleNormal="70" zoomScaleSheetLayoutView="70" workbookViewId="0"/>
  </sheetViews>
  <sheetFormatPr defaultColWidth="8.625" defaultRowHeight="18.75"/>
  <cols>
    <col min="1" max="1" width="39.375" style="4" customWidth="1"/>
    <col min="2" max="25" width="3.25" style="4" customWidth="1"/>
    <col min="26" max="26" width="4.125" style="4" customWidth="1"/>
    <col min="27" max="42" width="5.25" style="4" customWidth="1"/>
    <col min="43" max="16384" width="8.625" style="4"/>
  </cols>
  <sheetData>
    <row r="1" spans="2:42" s="2" customFormat="1">
      <c r="B1" s="453" t="s">
        <v>0</v>
      </c>
      <c r="C1" s="453"/>
      <c r="D1" s="453"/>
      <c r="E1" s="453"/>
      <c r="F1" s="453"/>
      <c r="G1" s="453"/>
      <c r="H1" s="453"/>
      <c r="I1" s="453"/>
      <c r="J1" s="453"/>
      <c r="K1" s="453"/>
      <c r="L1" s="453"/>
      <c r="M1" s="453"/>
      <c r="N1" s="453"/>
      <c r="O1" s="453"/>
      <c r="P1" s="453"/>
      <c r="Q1" s="453"/>
      <c r="R1" s="453"/>
      <c r="S1" s="453"/>
      <c r="T1" s="453"/>
      <c r="U1" s="453"/>
      <c r="V1" s="453"/>
      <c r="W1" s="453"/>
      <c r="X1" s="453"/>
      <c r="Y1" s="453"/>
      <c r="Z1" s="1"/>
      <c r="AA1" s="454"/>
      <c r="AB1" s="454"/>
      <c r="AC1" s="454"/>
      <c r="AD1" s="454"/>
      <c r="AE1" s="454"/>
      <c r="AF1" s="454"/>
      <c r="AG1" s="454"/>
      <c r="AH1" s="454"/>
      <c r="AI1" s="454"/>
      <c r="AJ1" s="454"/>
      <c r="AK1" s="454"/>
      <c r="AL1" s="454"/>
      <c r="AM1" s="1"/>
      <c r="AN1" s="1"/>
      <c r="AO1" s="1"/>
      <c r="AP1" s="1"/>
    </row>
    <row r="2" spans="2:42" ht="11.1" customHeight="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2:42">
      <c r="B3" s="386" t="s">
        <v>1</v>
      </c>
      <c r="C3" s="5"/>
      <c r="D3" s="1"/>
      <c r="E3" s="3"/>
      <c r="F3" s="3"/>
      <c r="G3" s="3"/>
      <c r="H3" s="3"/>
      <c r="I3" s="3"/>
      <c r="J3" s="3"/>
      <c r="K3" s="3"/>
      <c r="L3" s="3"/>
      <c r="M3" s="3"/>
      <c r="N3" s="3"/>
      <c r="O3" s="3"/>
      <c r="P3" s="3"/>
      <c r="Q3" s="3"/>
      <c r="R3" s="3"/>
      <c r="S3" s="3"/>
      <c r="T3" s="3"/>
      <c r="U3" s="3"/>
      <c r="V3" s="3"/>
      <c r="W3" s="3"/>
      <c r="X3" s="3"/>
      <c r="Y3" s="3"/>
      <c r="Z3" s="3"/>
      <c r="AA3" s="6" t="s">
        <v>2</v>
      </c>
      <c r="AB3" s="3"/>
      <c r="AC3" s="3"/>
      <c r="AD3" s="3"/>
      <c r="AE3" s="3"/>
      <c r="AF3" s="3"/>
      <c r="AG3" s="3"/>
      <c r="AH3" s="3"/>
      <c r="AI3" s="3"/>
      <c r="AJ3" s="3"/>
      <c r="AK3" s="3"/>
      <c r="AL3" s="3"/>
      <c r="AM3" s="3"/>
      <c r="AN3" s="3"/>
      <c r="AO3" s="3"/>
      <c r="AP3" s="3"/>
    </row>
    <row r="4" spans="2:42" ht="45.95" customHeight="1">
      <c r="B4" s="455" t="s">
        <v>3</v>
      </c>
      <c r="C4" s="455"/>
      <c r="D4" s="455"/>
      <c r="E4" s="455"/>
      <c r="F4" s="455"/>
      <c r="G4" s="455"/>
      <c r="H4" s="455"/>
      <c r="I4" s="455"/>
      <c r="J4" s="456"/>
      <c r="K4" s="457"/>
      <c r="L4" s="457"/>
      <c r="M4" s="457"/>
      <c r="N4" s="457"/>
      <c r="O4" s="457"/>
      <c r="P4" s="457"/>
      <c r="Q4" s="457"/>
      <c r="R4" s="457"/>
      <c r="S4" s="457"/>
      <c r="T4" s="457"/>
      <c r="U4" s="457"/>
      <c r="V4" s="457"/>
      <c r="W4" s="457"/>
      <c r="X4" s="457"/>
      <c r="Y4" s="458"/>
      <c r="Z4" s="3"/>
      <c r="AA4" s="430" t="s">
        <v>4</v>
      </c>
      <c r="AB4" s="430"/>
      <c r="AC4" s="430"/>
      <c r="AD4" s="430"/>
      <c r="AE4" s="430"/>
      <c r="AF4" s="430"/>
      <c r="AG4" s="430"/>
      <c r="AH4" s="430"/>
      <c r="AI4" s="430"/>
      <c r="AJ4" s="430"/>
      <c r="AK4" s="430"/>
      <c r="AL4" s="430"/>
      <c r="AM4" s="430"/>
      <c r="AN4" s="430"/>
      <c r="AO4" s="430"/>
      <c r="AP4" s="430"/>
    </row>
    <row r="5" spans="2:42" ht="45.95" customHeight="1">
      <c r="B5" s="455" t="s">
        <v>5</v>
      </c>
      <c r="C5" s="455"/>
      <c r="D5" s="455"/>
      <c r="E5" s="455"/>
      <c r="F5" s="455"/>
      <c r="G5" s="455"/>
      <c r="H5" s="455"/>
      <c r="I5" s="455"/>
      <c r="J5" s="436"/>
      <c r="K5" s="437"/>
      <c r="L5" s="437"/>
      <c r="M5" s="437"/>
      <c r="N5" s="437"/>
      <c r="O5" s="437"/>
      <c r="P5" s="437"/>
      <c r="Q5" s="437"/>
      <c r="R5" s="437"/>
      <c r="S5" s="437"/>
      <c r="T5" s="437"/>
      <c r="U5" s="437"/>
      <c r="V5" s="437"/>
      <c r="W5" s="437"/>
      <c r="X5" s="437"/>
      <c r="Y5" s="438"/>
      <c r="Z5" s="3"/>
      <c r="AA5" s="430" t="s">
        <v>6</v>
      </c>
      <c r="AB5" s="430"/>
      <c r="AC5" s="430"/>
      <c r="AD5" s="430"/>
      <c r="AE5" s="430"/>
      <c r="AF5" s="430"/>
      <c r="AG5" s="430"/>
      <c r="AH5" s="430"/>
      <c r="AI5" s="430"/>
      <c r="AJ5" s="430"/>
      <c r="AK5" s="430"/>
      <c r="AL5" s="430"/>
      <c r="AM5" s="430"/>
      <c r="AN5" s="430"/>
      <c r="AO5" s="430"/>
      <c r="AP5" s="430"/>
    </row>
    <row r="6" spans="2:42" ht="45.95" customHeight="1">
      <c r="B6" s="455" t="s">
        <v>7</v>
      </c>
      <c r="C6" s="455"/>
      <c r="D6" s="455"/>
      <c r="E6" s="455"/>
      <c r="F6" s="455"/>
      <c r="G6" s="455"/>
      <c r="H6" s="455"/>
      <c r="I6" s="455"/>
      <c r="J6" s="466"/>
      <c r="K6" s="467"/>
      <c r="L6" s="467"/>
      <c r="M6" s="467"/>
      <c r="N6" s="467"/>
      <c r="O6" s="467"/>
      <c r="P6" s="467"/>
      <c r="Q6" s="467"/>
      <c r="R6" s="467"/>
      <c r="S6" s="467"/>
      <c r="T6" s="467"/>
      <c r="U6" s="467"/>
      <c r="V6" s="467"/>
      <c r="W6" s="467"/>
      <c r="X6" s="467"/>
      <c r="Y6" s="468"/>
      <c r="Z6" s="3"/>
      <c r="AA6" s="469" t="s">
        <v>8</v>
      </c>
      <c r="AB6" s="469"/>
      <c r="AC6" s="469"/>
      <c r="AD6" s="469"/>
      <c r="AE6" s="469"/>
      <c r="AF6" s="469"/>
      <c r="AG6" s="469"/>
      <c r="AH6" s="469"/>
      <c r="AI6" s="469"/>
      <c r="AJ6" s="469"/>
      <c r="AK6" s="469"/>
      <c r="AL6" s="469"/>
      <c r="AM6" s="469"/>
      <c r="AN6" s="469"/>
      <c r="AO6" s="469"/>
      <c r="AP6" s="469"/>
    </row>
    <row r="7" spans="2:42" ht="45.95" customHeight="1">
      <c r="B7" s="455" t="s">
        <v>9</v>
      </c>
      <c r="C7" s="455"/>
      <c r="D7" s="455"/>
      <c r="E7" s="455"/>
      <c r="F7" s="455"/>
      <c r="G7" s="455"/>
      <c r="H7" s="455"/>
      <c r="I7" s="455"/>
      <c r="J7" s="470"/>
      <c r="K7" s="471"/>
      <c r="L7" s="471"/>
      <c r="M7" s="471"/>
      <c r="N7" s="471"/>
      <c r="O7" s="471"/>
      <c r="P7" s="471"/>
      <c r="Q7" s="471"/>
      <c r="R7" s="471"/>
      <c r="S7" s="471"/>
      <c r="T7" s="471"/>
      <c r="U7" s="471"/>
      <c r="V7" s="471"/>
      <c r="W7" s="471"/>
      <c r="X7" s="471"/>
      <c r="Y7" s="472"/>
      <c r="Z7" s="3"/>
      <c r="AA7" s="473">
        <v>45588</v>
      </c>
      <c r="AB7" s="473"/>
      <c r="AC7" s="473"/>
      <c r="AD7" s="473"/>
      <c r="AE7" s="473"/>
      <c r="AF7" s="473"/>
      <c r="AG7" s="473"/>
      <c r="AH7" s="473"/>
      <c r="AI7" s="473"/>
      <c r="AJ7" s="473"/>
      <c r="AK7" s="473"/>
      <c r="AL7" s="473"/>
      <c r="AM7" s="473"/>
      <c r="AN7" s="473"/>
      <c r="AO7" s="473"/>
      <c r="AP7" s="473"/>
    </row>
    <row r="8" spans="2:42" ht="45.95" customHeight="1">
      <c r="B8" s="455" t="s">
        <v>10</v>
      </c>
      <c r="C8" s="455"/>
      <c r="D8" s="455"/>
      <c r="E8" s="455"/>
      <c r="F8" s="455"/>
      <c r="G8" s="455"/>
      <c r="H8" s="455"/>
      <c r="I8" s="455"/>
      <c r="J8" s="474"/>
      <c r="K8" s="475"/>
      <c r="L8" s="475"/>
      <c r="M8" s="475"/>
      <c r="N8" s="475"/>
      <c r="O8" s="475"/>
      <c r="P8" s="475"/>
      <c r="Q8" s="476" t="s">
        <v>11</v>
      </c>
      <c r="R8" s="476"/>
      <c r="S8" s="475"/>
      <c r="T8" s="475"/>
      <c r="U8" s="475"/>
      <c r="V8" s="475"/>
      <c r="W8" s="475"/>
      <c r="X8" s="475"/>
      <c r="Y8" s="477"/>
      <c r="Z8" s="3"/>
      <c r="AA8" s="430" t="s">
        <v>12</v>
      </c>
      <c r="AB8" s="430"/>
      <c r="AC8" s="430"/>
      <c r="AD8" s="430"/>
      <c r="AE8" s="430"/>
      <c r="AF8" s="430"/>
      <c r="AG8" s="430"/>
      <c r="AH8" s="430"/>
      <c r="AI8" s="430"/>
      <c r="AJ8" s="430"/>
      <c r="AK8" s="430"/>
      <c r="AL8" s="430"/>
      <c r="AM8" s="430"/>
      <c r="AN8" s="430"/>
      <c r="AO8" s="430"/>
      <c r="AP8" s="430"/>
    </row>
    <row r="9" spans="2:42" ht="45.95" customHeight="1">
      <c r="B9" s="459" t="s">
        <v>13</v>
      </c>
      <c r="C9" s="460"/>
      <c r="D9" s="460"/>
      <c r="E9" s="460"/>
      <c r="F9" s="460"/>
      <c r="G9" s="460"/>
      <c r="H9" s="460"/>
      <c r="I9" s="461"/>
      <c r="J9" s="462"/>
      <c r="K9" s="463"/>
      <c r="L9" s="463"/>
      <c r="M9" s="463"/>
      <c r="N9" s="463"/>
      <c r="O9" s="463"/>
      <c r="P9" s="463"/>
      <c r="Q9" s="463"/>
      <c r="R9" s="463"/>
      <c r="S9" s="463"/>
      <c r="T9" s="463"/>
      <c r="U9" s="463"/>
      <c r="V9" s="463"/>
      <c r="W9" s="463"/>
      <c r="X9" s="463"/>
      <c r="Y9" s="464"/>
      <c r="Z9" s="7"/>
      <c r="AA9" s="465">
        <v>50000000</v>
      </c>
      <c r="AB9" s="465"/>
      <c r="AC9" s="465"/>
      <c r="AD9" s="465"/>
      <c r="AE9" s="465"/>
      <c r="AF9" s="465"/>
      <c r="AG9" s="465"/>
      <c r="AH9" s="465"/>
      <c r="AI9" s="465"/>
      <c r="AJ9" s="465"/>
      <c r="AK9" s="465"/>
      <c r="AL9" s="465"/>
      <c r="AM9" s="465"/>
      <c r="AN9" s="465"/>
      <c r="AO9" s="465"/>
      <c r="AP9" s="465"/>
    </row>
    <row r="10" spans="2:42" ht="45.95" customHeight="1">
      <c r="B10" s="439" t="s">
        <v>343</v>
      </c>
      <c r="C10" s="440"/>
      <c r="D10" s="441"/>
      <c r="E10" s="448" t="s">
        <v>14</v>
      </c>
      <c r="F10" s="434"/>
      <c r="G10" s="434"/>
      <c r="H10" s="434"/>
      <c r="I10" s="435"/>
      <c r="J10" s="8" t="s">
        <v>15</v>
      </c>
      <c r="K10" s="449"/>
      <c r="L10" s="449"/>
      <c r="M10" s="9" t="s">
        <v>16</v>
      </c>
      <c r="N10" s="449"/>
      <c r="O10" s="449"/>
      <c r="P10" s="449"/>
      <c r="Q10" s="449"/>
      <c r="R10" s="450"/>
      <c r="S10" s="451"/>
      <c r="T10" s="451"/>
      <c r="U10" s="451"/>
      <c r="V10" s="451"/>
      <c r="W10" s="451"/>
      <c r="X10" s="451"/>
      <c r="Y10" s="452"/>
      <c r="Z10" s="3"/>
      <c r="AA10" s="10" t="s">
        <v>15</v>
      </c>
      <c r="AB10" s="449" t="s">
        <v>17</v>
      </c>
      <c r="AC10" s="449"/>
      <c r="AD10" s="11" t="s">
        <v>16</v>
      </c>
      <c r="AE10" s="449" t="s">
        <v>18</v>
      </c>
      <c r="AF10" s="449"/>
      <c r="AG10" s="449"/>
      <c r="AH10" s="449"/>
      <c r="AI10" s="449"/>
      <c r="AJ10" s="449"/>
      <c r="AK10" s="449"/>
      <c r="AL10" s="449"/>
      <c r="AM10" s="449"/>
      <c r="AN10" s="449"/>
      <c r="AO10" s="449"/>
      <c r="AP10" s="449"/>
    </row>
    <row r="11" spans="2:42" ht="45.95" customHeight="1">
      <c r="B11" s="442"/>
      <c r="C11" s="443"/>
      <c r="D11" s="444"/>
      <c r="E11" s="448" t="s">
        <v>19</v>
      </c>
      <c r="F11" s="434"/>
      <c r="G11" s="434"/>
      <c r="H11" s="434"/>
      <c r="I11" s="435"/>
      <c r="J11" s="436"/>
      <c r="K11" s="437"/>
      <c r="L11" s="437"/>
      <c r="M11" s="437"/>
      <c r="N11" s="437"/>
      <c r="O11" s="437"/>
      <c r="P11" s="437"/>
      <c r="Q11" s="437"/>
      <c r="R11" s="437"/>
      <c r="S11" s="437"/>
      <c r="T11" s="437"/>
      <c r="U11" s="437"/>
      <c r="V11" s="437"/>
      <c r="W11" s="437"/>
      <c r="X11" s="437"/>
      <c r="Y11" s="438"/>
      <c r="Z11" s="3"/>
      <c r="AA11" s="432" t="s">
        <v>20</v>
      </c>
      <c r="AB11" s="432"/>
      <c r="AC11" s="432"/>
      <c r="AD11" s="432"/>
      <c r="AE11" s="432"/>
      <c r="AF11" s="432"/>
      <c r="AG11" s="432"/>
      <c r="AH11" s="432"/>
      <c r="AI11" s="432"/>
      <c r="AJ11" s="432"/>
      <c r="AK11" s="432"/>
      <c r="AL11" s="432"/>
      <c r="AM11" s="432"/>
      <c r="AN11" s="432"/>
      <c r="AO11" s="432"/>
      <c r="AP11" s="432"/>
    </row>
    <row r="12" spans="2:42" ht="45.95" customHeight="1">
      <c r="B12" s="442"/>
      <c r="C12" s="443"/>
      <c r="D12" s="444"/>
      <c r="E12" s="433" t="s">
        <v>21</v>
      </c>
      <c r="F12" s="434"/>
      <c r="G12" s="434"/>
      <c r="H12" s="434"/>
      <c r="I12" s="435"/>
      <c r="J12" s="436"/>
      <c r="K12" s="437"/>
      <c r="L12" s="437"/>
      <c r="M12" s="437"/>
      <c r="N12" s="437"/>
      <c r="O12" s="437"/>
      <c r="P12" s="437"/>
      <c r="Q12" s="437"/>
      <c r="R12" s="437"/>
      <c r="S12" s="437"/>
      <c r="T12" s="437"/>
      <c r="U12" s="437"/>
      <c r="V12" s="437"/>
      <c r="W12" s="437"/>
      <c r="X12" s="437"/>
      <c r="Y12" s="438"/>
      <c r="Z12" s="3"/>
      <c r="AA12" s="432" t="s">
        <v>22</v>
      </c>
      <c r="AB12" s="432"/>
      <c r="AC12" s="432"/>
      <c r="AD12" s="432"/>
      <c r="AE12" s="432"/>
      <c r="AF12" s="432"/>
      <c r="AG12" s="432"/>
      <c r="AH12" s="432"/>
      <c r="AI12" s="432"/>
      <c r="AJ12" s="432"/>
      <c r="AK12" s="432"/>
      <c r="AL12" s="432"/>
      <c r="AM12" s="432"/>
      <c r="AN12" s="432"/>
      <c r="AO12" s="432"/>
      <c r="AP12" s="432"/>
    </row>
    <row r="13" spans="2:42" ht="45.95" customHeight="1">
      <c r="B13" s="442"/>
      <c r="C13" s="443"/>
      <c r="D13" s="444"/>
      <c r="E13" s="433" t="s">
        <v>23</v>
      </c>
      <c r="F13" s="434"/>
      <c r="G13" s="434"/>
      <c r="H13" s="434"/>
      <c r="I13" s="435"/>
      <c r="J13" s="436"/>
      <c r="K13" s="437"/>
      <c r="L13" s="437"/>
      <c r="M13" s="437"/>
      <c r="N13" s="437"/>
      <c r="O13" s="437"/>
      <c r="P13" s="437"/>
      <c r="Q13" s="437"/>
      <c r="R13" s="437"/>
      <c r="S13" s="437"/>
      <c r="T13" s="437"/>
      <c r="U13" s="437"/>
      <c r="V13" s="437"/>
      <c r="W13" s="437"/>
      <c r="X13" s="437"/>
      <c r="Y13" s="438"/>
      <c r="Z13" s="3"/>
      <c r="AA13" s="432" t="s">
        <v>24</v>
      </c>
      <c r="AB13" s="432"/>
      <c r="AC13" s="432"/>
      <c r="AD13" s="432"/>
      <c r="AE13" s="432"/>
      <c r="AF13" s="432"/>
      <c r="AG13" s="432"/>
      <c r="AH13" s="432"/>
      <c r="AI13" s="432"/>
      <c r="AJ13" s="432"/>
      <c r="AK13" s="432"/>
      <c r="AL13" s="432"/>
      <c r="AM13" s="432"/>
      <c r="AN13" s="432"/>
      <c r="AO13" s="432"/>
      <c r="AP13" s="432"/>
    </row>
    <row r="14" spans="2:42" ht="45.95" customHeight="1">
      <c r="B14" s="445"/>
      <c r="C14" s="446"/>
      <c r="D14" s="447"/>
      <c r="E14" s="433" t="s">
        <v>25</v>
      </c>
      <c r="F14" s="434"/>
      <c r="G14" s="434"/>
      <c r="H14" s="434"/>
      <c r="I14" s="435"/>
      <c r="J14" s="436"/>
      <c r="K14" s="437"/>
      <c r="L14" s="437"/>
      <c r="M14" s="437"/>
      <c r="N14" s="437"/>
      <c r="O14" s="437"/>
      <c r="P14" s="437"/>
      <c r="Q14" s="437"/>
      <c r="R14" s="437"/>
      <c r="S14" s="437"/>
      <c r="T14" s="437"/>
      <c r="U14" s="437"/>
      <c r="V14" s="437"/>
      <c r="W14" s="437"/>
      <c r="X14" s="437"/>
      <c r="Y14" s="438"/>
      <c r="Z14" s="3"/>
      <c r="AA14" s="432" t="s">
        <v>26</v>
      </c>
      <c r="AB14" s="432"/>
      <c r="AC14" s="432"/>
      <c r="AD14" s="432"/>
      <c r="AE14" s="432"/>
      <c r="AF14" s="432"/>
      <c r="AG14" s="432"/>
      <c r="AH14" s="432"/>
      <c r="AI14" s="432"/>
      <c r="AJ14" s="432"/>
      <c r="AK14" s="432"/>
      <c r="AL14" s="432"/>
      <c r="AM14" s="432"/>
      <c r="AN14" s="432"/>
      <c r="AO14" s="432"/>
      <c r="AP14" s="432"/>
    </row>
    <row r="15" spans="2:42" ht="45.95" customHeight="1">
      <c r="B15" s="431" t="s">
        <v>156</v>
      </c>
      <c r="C15" s="431"/>
      <c r="D15" s="431"/>
      <c r="E15" s="480" t="s">
        <v>157</v>
      </c>
      <c r="F15" s="480"/>
      <c r="G15" s="480"/>
      <c r="H15" s="480"/>
      <c r="I15" s="480"/>
      <c r="J15" s="479"/>
      <c r="K15" s="479"/>
      <c r="L15" s="479"/>
      <c r="M15" s="479"/>
      <c r="N15" s="479"/>
      <c r="O15" s="479"/>
      <c r="P15" s="479"/>
      <c r="Q15" s="479"/>
      <c r="R15" s="479"/>
      <c r="S15" s="479"/>
      <c r="T15" s="479"/>
      <c r="U15" s="479"/>
      <c r="V15" s="479"/>
      <c r="W15" s="479"/>
      <c r="X15" s="479"/>
      <c r="Y15" s="479"/>
      <c r="AA15" s="267" t="s">
        <v>422</v>
      </c>
      <c r="AB15" s="267"/>
      <c r="AC15" s="267"/>
      <c r="AD15" s="267"/>
      <c r="AE15" s="267"/>
      <c r="AF15" s="267"/>
      <c r="AG15" s="267"/>
      <c r="AH15" s="267"/>
      <c r="AI15" s="267"/>
      <c r="AJ15" s="267"/>
      <c r="AK15" s="267"/>
      <c r="AL15" s="267"/>
      <c r="AM15" s="267"/>
      <c r="AN15" s="267"/>
      <c r="AO15" s="267"/>
      <c r="AP15" s="267"/>
    </row>
    <row r="16" spans="2:42" ht="45.95" customHeight="1">
      <c r="B16" s="431"/>
      <c r="C16" s="431"/>
      <c r="D16" s="431"/>
      <c r="E16" s="480" t="s">
        <v>158</v>
      </c>
      <c r="F16" s="480"/>
      <c r="G16" s="480"/>
      <c r="H16" s="480"/>
      <c r="I16" s="480"/>
      <c r="J16" s="479"/>
      <c r="K16" s="479"/>
      <c r="L16" s="479"/>
      <c r="M16" s="479"/>
      <c r="N16" s="479"/>
      <c r="O16" s="479"/>
      <c r="P16" s="479"/>
      <c r="Q16" s="479"/>
      <c r="R16" s="479"/>
      <c r="S16" s="479"/>
      <c r="T16" s="479"/>
      <c r="U16" s="479"/>
      <c r="V16" s="479"/>
      <c r="W16" s="479"/>
      <c r="X16" s="479"/>
      <c r="Y16" s="479"/>
      <c r="AA16" s="267" t="s">
        <v>159</v>
      </c>
      <c r="AB16" s="267"/>
      <c r="AC16" s="267"/>
      <c r="AD16" s="267"/>
      <c r="AE16" s="267"/>
      <c r="AF16" s="267"/>
      <c r="AG16" s="267"/>
      <c r="AH16" s="267"/>
      <c r="AI16" s="267"/>
      <c r="AJ16" s="267"/>
      <c r="AK16" s="267"/>
      <c r="AL16" s="267"/>
      <c r="AM16" s="267"/>
      <c r="AN16" s="267"/>
      <c r="AO16" s="267"/>
      <c r="AP16" s="267"/>
    </row>
    <row r="17" spans="2:42" ht="45.95" customHeight="1">
      <c r="B17" s="478" t="s">
        <v>635</v>
      </c>
      <c r="C17" s="478"/>
      <c r="D17" s="478"/>
      <c r="E17" s="478" t="s">
        <v>645</v>
      </c>
      <c r="F17" s="478"/>
      <c r="G17" s="478"/>
      <c r="H17" s="478"/>
      <c r="I17" s="478"/>
      <c r="J17" s="478"/>
      <c r="K17" s="478"/>
      <c r="L17" s="478"/>
      <c r="M17" s="478"/>
      <c r="N17" s="478"/>
      <c r="O17" s="478"/>
      <c r="P17" s="478"/>
      <c r="Q17" s="478"/>
      <c r="R17" s="478"/>
      <c r="S17" s="478"/>
      <c r="T17" s="478" t="s">
        <v>646</v>
      </c>
      <c r="U17" s="478"/>
      <c r="V17" s="478"/>
      <c r="W17" s="478"/>
      <c r="X17" s="478"/>
      <c r="Y17" s="478"/>
      <c r="AA17" s="268"/>
      <c r="AB17" s="268"/>
      <c r="AC17" s="268"/>
      <c r="AD17" s="268"/>
      <c r="AE17" s="268"/>
      <c r="AF17" s="268"/>
      <c r="AG17" s="268"/>
      <c r="AH17" s="268"/>
      <c r="AI17" s="268"/>
      <c r="AJ17" s="268"/>
      <c r="AK17" s="268"/>
      <c r="AL17" s="268"/>
      <c r="AM17" s="268"/>
      <c r="AN17" s="268"/>
      <c r="AO17" s="268"/>
      <c r="AP17" s="268"/>
    </row>
    <row r="18" spans="2:42" ht="45.95" customHeight="1">
      <c r="B18" s="478"/>
      <c r="C18" s="478"/>
      <c r="D18" s="478"/>
      <c r="E18" s="481" t="s">
        <v>65</v>
      </c>
      <c r="F18" s="481"/>
      <c r="G18" s="481"/>
      <c r="H18" s="481" t="s">
        <v>66</v>
      </c>
      <c r="I18" s="481"/>
      <c r="J18" s="481"/>
      <c r="K18" s="481" t="s">
        <v>67</v>
      </c>
      <c r="L18" s="481"/>
      <c r="M18" s="481"/>
      <c r="N18" s="481" t="s">
        <v>59</v>
      </c>
      <c r="O18" s="481"/>
      <c r="P18" s="481"/>
      <c r="Q18" s="481" t="s">
        <v>60</v>
      </c>
      <c r="R18" s="481"/>
      <c r="S18" s="481"/>
      <c r="T18" s="481" t="s">
        <v>61</v>
      </c>
      <c r="U18" s="481"/>
      <c r="V18" s="481"/>
      <c r="W18" s="481" t="s">
        <v>62</v>
      </c>
      <c r="X18" s="481"/>
      <c r="Y18" s="481"/>
      <c r="AA18" s="268" t="s">
        <v>636</v>
      </c>
      <c r="AB18" s="268"/>
      <c r="AC18" s="268"/>
      <c r="AD18" s="268"/>
      <c r="AE18" s="268"/>
      <c r="AF18" s="268"/>
      <c r="AG18" s="268"/>
      <c r="AH18" s="268"/>
      <c r="AI18" s="268"/>
      <c r="AJ18" s="268"/>
      <c r="AK18" s="268"/>
      <c r="AL18" s="268"/>
      <c r="AM18" s="268"/>
      <c r="AN18" s="268"/>
      <c r="AO18" s="268"/>
      <c r="AP18" s="268"/>
    </row>
    <row r="19" spans="2:42" ht="27.6" customHeight="1">
      <c r="B19" s="385"/>
      <c r="C19" s="385"/>
      <c r="D19" s="385"/>
      <c r="E19" s="429"/>
      <c r="F19" s="429"/>
      <c r="G19" s="429"/>
      <c r="H19" s="429"/>
      <c r="I19" s="429"/>
      <c r="J19" s="429"/>
      <c r="K19" s="429"/>
      <c r="L19" s="429"/>
      <c r="M19" s="429"/>
      <c r="N19" s="429"/>
      <c r="O19" s="429"/>
      <c r="P19" s="429"/>
      <c r="Q19" s="429"/>
      <c r="R19" s="429"/>
      <c r="S19" s="429"/>
      <c r="U19" s="429"/>
      <c r="V19" s="429"/>
      <c r="W19" s="429"/>
      <c r="X19" s="429"/>
      <c r="Y19" s="429"/>
      <c r="Z19" s="429"/>
    </row>
    <row r="20" spans="2:42" ht="27.6" customHeight="1"/>
    <row r="21" spans="2:42" ht="27.6" customHeight="1"/>
    <row r="22" spans="2:42" ht="27.6" customHeight="1"/>
    <row r="23" spans="2:42" ht="27.6" customHeight="1"/>
    <row r="24" spans="2:42" ht="27.6" customHeight="1"/>
    <row r="25" spans="2:42" ht="24.6" customHeight="1"/>
    <row r="26" spans="2:42" ht="24.6" customHeight="1"/>
    <row r="27" spans="2:42" ht="24.6" customHeight="1"/>
    <row r="31" spans="2:42">
      <c r="F31" s="123"/>
      <c r="G31" s="123"/>
      <c r="H31" s="123"/>
      <c r="I31" s="123"/>
      <c r="J31" s="123"/>
      <c r="K31" s="123"/>
      <c r="L31" s="124"/>
      <c r="M31" s="125"/>
      <c r="N31" s="125"/>
      <c r="O31" s="125"/>
      <c r="P31" s="125"/>
      <c r="Q31" s="123"/>
    </row>
    <row r="32" spans="2:42">
      <c r="F32" s="123"/>
      <c r="G32" s="123"/>
      <c r="H32" s="123"/>
      <c r="I32" s="123"/>
      <c r="J32" s="123"/>
      <c r="K32" s="123"/>
      <c r="L32" s="124"/>
      <c r="M32" s="123"/>
      <c r="N32" s="123"/>
      <c r="O32" s="123"/>
      <c r="P32" s="123"/>
      <c r="Q32" s="123"/>
    </row>
    <row r="33" spans="6:17">
      <c r="F33" s="123"/>
      <c r="G33" s="123"/>
      <c r="H33" s="123"/>
      <c r="I33" s="123"/>
      <c r="J33" s="123"/>
      <c r="K33" s="123"/>
      <c r="L33" s="124"/>
      <c r="M33" s="123"/>
      <c r="N33" s="123"/>
      <c r="O33" s="123"/>
      <c r="P33" s="123"/>
      <c r="Q33" s="123"/>
    </row>
    <row r="34" spans="6:17">
      <c r="F34" s="123"/>
      <c r="G34" s="123"/>
      <c r="H34" s="123"/>
      <c r="I34" s="123"/>
      <c r="J34" s="123"/>
      <c r="K34" s="123"/>
      <c r="L34" s="124"/>
      <c r="M34" s="123"/>
      <c r="N34" s="123"/>
      <c r="O34" s="123"/>
      <c r="P34" s="123"/>
      <c r="Q34" s="123"/>
    </row>
    <row r="35" spans="6:17">
      <c r="F35" s="124"/>
      <c r="G35" s="124"/>
      <c r="H35" s="124"/>
      <c r="I35" s="124"/>
      <c r="J35" s="124"/>
      <c r="K35" s="124"/>
      <c r="L35" s="124"/>
      <c r="M35" s="124"/>
      <c r="N35" s="124"/>
      <c r="O35" s="124"/>
      <c r="P35" s="124"/>
    </row>
  </sheetData>
  <dataConsolidate/>
  <mergeCells count="64">
    <mergeCell ref="B17:D18"/>
    <mergeCell ref="E17:S17"/>
    <mergeCell ref="J16:Y16"/>
    <mergeCell ref="E16:I16"/>
    <mergeCell ref="E15:I15"/>
    <mergeCell ref="J15:Y15"/>
    <mergeCell ref="T17:Y17"/>
    <mergeCell ref="E18:G18"/>
    <mergeCell ref="H18:J18"/>
    <mergeCell ref="K18:M18"/>
    <mergeCell ref="N18:P18"/>
    <mergeCell ref="Q18:S18"/>
    <mergeCell ref="T18:V18"/>
    <mergeCell ref="W18:Y18"/>
    <mergeCell ref="J11:Y11"/>
    <mergeCell ref="AB10:AC10"/>
    <mergeCell ref="AA13:AP13"/>
    <mergeCell ref="AE10:AH10"/>
    <mergeCell ref="AI10:AP10"/>
    <mergeCell ref="AA11:AP11"/>
    <mergeCell ref="B5:I5"/>
    <mergeCell ref="J5:Y5"/>
    <mergeCell ref="AA5:AP5"/>
    <mergeCell ref="B9:I9"/>
    <mergeCell ref="J9:Y9"/>
    <mergeCell ref="AA9:AP9"/>
    <mergeCell ref="B6:I6"/>
    <mergeCell ref="J6:Y6"/>
    <mergeCell ref="AA6:AP6"/>
    <mergeCell ref="B7:I7"/>
    <mergeCell ref="J7:Y7"/>
    <mergeCell ref="AA7:AP7"/>
    <mergeCell ref="B8:I8"/>
    <mergeCell ref="J8:P8"/>
    <mergeCell ref="Q8:R8"/>
    <mergeCell ref="S8:Y8"/>
    <mergeCell ref="B1:Y1"/>
    <mergeCell ref="AA1:AL1"/>
    <mergeCell ref="B4:I4"/>
    <mergeCell ref="J4:Y4"/>
    <mergeCell ref="AA4:AP4"/>
    <mergeCell ref="AA8:AP8"/>
    <mergeCell ref="B15:D16"/>
    <mergeCell ref="AA12:AP12"/>
    <mergeCell ref="E14:I14"/>
    <mergeCell ref="J14:Y14"/>
    <mergeCell ref="AA14:AP14"/>
    <mergeCell ref="B10:D14"/>
    <mergeCell ref="E10:I10"/>
    <mergeCell ref="K10:L10"/>
    <mergeCell ref="N10:Q10"/>
    <mergeCell ref="R10:Y10"/>
    <mergeCell ref="E13:I13"/>
    <mergeCell ref="J13:Y13"/>
    <mergeCell ref="E12:I12"/>
    <mergeCell ref="J12:Y12"/>
    <mergeCell ref="E11:I11"/>
    <mergeCell ref="U19:W19"/>
    <mergeCell ref="X19:Z19"/>
    <mergeCell ref="E19:G19"/>
    <mergeCell ref="H19:J19"/>
    <mergeCell ref="K19:M19"/>
    <mergeCell ref="N19:P19"/>
    <mergeCell ref="Q19:S19"/>
  </mergeCells>
  <phoneticPr fontId="3"/>
  <conditionalFormatting sqref="J8 S8">
    <cfRule type="containsBlanks" dxfId="2247" priority="20">
      <formula>LEN(TRIM(J8))=0</formula>
    </cfRule>
  </conditionalFormatting>
  <conditionalFormatting sqref="J10:K10">
    <cfRule type="containsBlanks" dxfId="2246" priority="4">
      <formula>LEN(TRIM(J10))=0</formula>
    </cfRule>
  </conditionalFormatting>
  <conditionalFormatting sqref="J4:Y7">
    <cfRule type="containsBlanks" dxfId="2245" priority="14">
      <formula>LEN(TRIM(J4))=0</formula>
    </cfRule>
  </conditionalFormatting>
  <conditionalFormatting sqref="J9:Y9">
    <cfRule type="containsBlanks" dxfId="2244" priority="5">
      <formula>LEN(TRIM(J9))=0</formula>
    </cfRule>
  </conditionalFormatting>
  <conditionalFormatting sqref="J11:Y16">
    <cfRule type="expression" dxfId="2243" priority="1">
      <formula>J11=""</formula>
    </cfRule>
  </conditionalFormatting>
  <conditionalFormatting sqref="N10:Q10">
    <cfRule type="containsBlanks" dxfId="2242" priority="3">
      <formula>LEN(TRIM(N10))=0</formula>
    </cfRule>
  </conditionalFormatting>
  <conditionalFormatting sqref="AA10:AB10">
    <cfRule type="containsBlanks" dxfId="2241" priority="16">
      <formula>LEN(TRIM(AA10))=0</formula>
    </cfRule>
  </conditionalFormatting>
  <conditionalFormatting sqref="AE10:AH10">
    <cfRule type="containsBlanks" dxfId="2240" priority="15">
      <formula>LEN(TRIM(AE10))=0</formula>
    </cfRule>
  </conditionalFormatting>
  <dataValidations count="3">
    <dataValidation type="whole" allowBlank="1" showInputMessage="1" showErrorMessage="1" error="金額（数字のみ）を入力してください。" sqref="J9:O9" xr:uid="{4B4F136A-FDBA-4447-AFAC-9442758E4F99}">
      <formula1>1</formula1>
      <formula2>9999999999999</formula2>
    </dataValidation>
    <dataValidation type="date" allowBlank="1" showInputMessage="1" showErrorMessage="1" error="「和暦.月.日」又は「YYYY(西暦)/MM(月)/DD(日)」形式で入力。_x000a_入力例：「R4.10.1」又は「2022/10/01」_x000a_表示は「令和4年10月1日」となります。" sqref="J7:Y7" xr:uid="{7CE703D3-9421-4464-BF0B-133227D225C7}">
      <formula1>1</formula1>
      <formula2>73051</formula2>
    </dataValidation>
    <dataValidation type="custom" allowBlank="1" showInputMessage="1" showErrorMessage="1" errorTitle="工事名に【　】の記載は不要です。" error="工事名に【　】の記載は不要です。" sqref="J4:Y4 AA10:AB10 AI10 R10 J10:K10" xr:uid="{5FEB2F07-56E8-40B2-B499-95AF79C79AEB}">
      <formula1>NOT(COUNTIF(J4,"*【*"))</formula1>
    </dataValidation>
  </dataValidations>
  <pageMargins left="0.7" right="0.7" top="0.75" bottom="0.75" header="0.3" footer="0.3"/>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9E8A79A-7C94-4679-AC1A-4F68B2DDEE23}">
          <x14:formula1>
            <xm:f>電子納品事前協議!$W$15:$W$33</xm:f>
          </x14:formula1>
          <xm:sqref>J15:Y15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C8055-B4A5-4642-8DC0-3C6FB7E998E4}">
  <sheetPr>
    <pageSetUpPr fitToPage="1"/>
  </sheetPr>
  <dimension ref="B1:BB62"/>
  <sheetViews>
    <sheetView view="pageBreakPreview" topLeftCell="A17" zoomScaleNormal="55" zoomScaleSheetLayoutView="100" workbookViewId="0"/>
  </sheetViews>
  <sheetFormatPr defaultRowHeight="18.75"/>
  <cols>
    <col min="1" max="1" width="39.375" style="38" customWidth="1"/>
    <col min="2" max="19" width="3.375" style="38" customWidth="1"/>
    <col min="20" max="20" width="1.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4" ht="23.25" customHeight="1"/>
    <row r="2" spans="2:54" s="13" customFormat="1" ht="13.5">
      <c r="B2" s="12" t="s">
        <v>27</v>
      </c>
    </row>
    <row r="3" spans="2:54" s="13"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4" s="13" customFormat="1" ht="26.1" customHeight="1">
      <c r="B4" s="804" t="s">
        <v>29</v>
      </c>
      <c r="C4" s="751"/>
      <c r="D4" s="751"/>
      <c r="E4" s="755"/>
      <c r="F4" s="805" t="s">
        <v>30</v>
      </c>
      <c r="G4" s="806"/>
      <c r="H4" s="806"/>
      <c r="I4" s="751" t="s">
        <v>31</v>
      </c>
      <c r="J4" s="806"/>
      <c r="K4" s="807"/>
      <c r="L4" s="808" t="s">
        <v>32</v>
      </c>
      <c r="M4" s="751"/>
      <c r="N4" s="752"/>
      <c r="O4" s="818"/>
      <c r="P4" s="819"/>
      <c r="Q4" s="819"/>
      <c r="R4" s="819"/>
      <c r="S4" s="819"/>
      <c r="T4" s="819"/>
      <c r="U4" s="819"/>
      <c r="V4" s="819"/>
      <c r="W4" s="819"/>
      <c r="X4" s="819"/>
      <c r="Y4" s="819"/>
      <c r="Z4" s="820"/>
      <c r="AB4" s="87" t="s">
        <v>183</v>
      </c>
    </row>
    <row r="5" spans="2:54" s="13" customFormat="1" ht="26.1" customHeight="1">
      <c r="B5" s="753" t="s">
        <v>33</v>
      </c>
      <c r="C5" s="726"/>
      <c r="D5" s="726"/>
      <c r="E5" s="727"/>
      <c r="F5" s="797" t="s">
        <v>34</v>
      </c>
      <c r="G5" s="786"/>
      <c r="H5" s="786"/>
      <c r="I5" s="786"/>
      <c r="J5" s="786"/>
      <c r="K5" s="786"/>
      <c r="L5" s="786"/>
      <c r="M5" s="786"/>
      <c r="N5" s="786"/>
      <c r="O5" s="786"/>
      <c r="P5" s="786"/>
      <c r="Q5" s="786"/>
      <c r="R5" s="786"/>
      <c r="S5" s="786"/>
      <c r="T5" s="786"/>
      <c r="U5" s="786"/>
      <c r="V5" s="786"/>
      <c r="W5" s="786"/>
      <c r="X5" s="786"/>
      <c r="Y5" s="786"/>
      <c r="Z5" s="798"/>
      <c r="AB5" s="13" t="s">
        <v>176</v>
      </c>
    </row>
    <row r="6" spans="2:54" s="13"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4" s="13"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4" s="13" customFormat="1" ht="13.5">
      <c r="B8" s="17"/>
      <c r="C8" s="18" t="s">
        <v>38</v>
      </c>
      <c r="D8" s="18"/>
      <c r="E8" s="18"/>
      <c r="F8" s="18"/>
      <c r="G8" s="18"/>
      <c r="H8" s="18"/>
      <c r="I8" s="18"/>
      <c r="J8" s="18"/>
      <c r="K8" s="18"/>
      <c r="L8" s="18"/>
      <c r="M8" s="18"/>
      <c r="N8" s="18"/>
      <c r="O8" s="18"/>
      <c r="P8" s="18"/>
      <c r="Q8" s="18"/>
      <c r="R8" s="18"/>
      <c r="S8" s="18"/>
      <c r="T8" s="18"/>
      <c r="U8" s="18"/>
      <c r="V8" s="18"/>
      <c r="W8" s="18"/>
      <c r="X8" s="18"/>
      <c r="Y8" s="18"/>
      <c r="Z8" s="19"/>
    </row>
    <row r="9" spans="2:54" s="13" customFormat="1" ht="18" customHeight="1">
      <c r="B9" s="20"/>
      <c r="C9" s="83" t="s">
        <v>113</v>
      </c>
      <c r="D9" s="83"/>
      <c r="E9" s="83"/>
      <c r="F9" s="83"/>
      <c r="G9" s="83"/>
      <c r="H9" s="83"/>
      <c r="I9" s="83"/>
      <c r="J9" s="83"/>
      <c r="K9" s="83"/>
      <c r="L9" s="83"/>
      <c r="M9" s="83"/>
      <c r="N9" s="83"/>
      <c r="O9" s="83"/>
      <c r="P9" s="83"/>
      <c r="Q9" s="83"/>
      <c r="R9" s="83"/>
      <c r="S9" s="83"/>
      <c r="T9" s="83"/>
      <c r="U9" s="83"/>
      <c r="V9" s="83"/>
      <c r="W9" s="83"/>
      <c r="X9" s="83"/>
      <c r="Y9" s="83"/>
      <c r="Z9" s="84"/>
      <c r="AF9" s="82"/>
      <c r="AG9" s="82"/>
      <c r="AH9" s="82"/>
      <c r="AI9" s="82"/>
      <c r="AJ9" s="82"/>
      <c r="AK9" s="82"/>
      <c r="AL9" s="82"/>
      <c r="AM9" s="82"/>
      <c r="AN9" s="82"/>
      <c r="AO9" s="82"/>
      <c r="AP9" s="82"/>
      <c r="AQ9" s="82"/>
      <c r="AR9" s="82"/>
      <c r="AS9" s="82"/>
      <c r="AT9" s="82"/>
      <c r="AU9" s="82"/>
      <c r="AV9" s="82"/>
      <c r="AW9" s="82"/>
      <c r="AX9" s="82"/>
      <c r="AY9" s="82"/>
      <c r="AZ9" s="82"/>
      <c r="BA9" s="82"/>
      <c r="BB9" s="82"/>
    </row>
    <row r="10" spans="2:54" s="13" customFormat="1" ht="18" customHeight="1">
      <c r="B10" s="20"/>
      <c r="C10" s="83"/>
      <c r="D10" s="83"/>
      <c r="E10" s="83"/>
      <c r="F10" s="83"/>
      <c r="G10" s="83"/>
      <c r="H10" s="83"/>
      <c r="I10" s="83"/>
      <c r="J10" s="83"/>
      <c r="K10" s="83"/>
      <c r="L10" s="83"/>
      <c r="M10" s="83"/>
      <c r="N10" s="83"/>
      <c r="O10" s="83"/>
      <c r="P10" s="83"/>
      <c r="Q10" s="83"/>
      <c r="R10" s="83"/>
      <c r="S10" s="83"/>
      <c r="T10" s="83"/>
      <c r="U10" s="83"/>
      <c r="V10" s="83"/>
      <c r="W10" s="83"/>
      <c r="X10" s="83"/>
      <c r="Y10" s="83"/>
      <c r="Z10" s="84"/>
      <c r="AF10" s="82"/>
      <c r="AG10" s="82"/>
      <c r="AH10" s="82"/>
      <c r="AI10" s="82"/>
      <c r="AJ10" s="82"/>
      <c r="AK10" s="82"/>
      <c r="AL10" s="82"/>
      <c r="AM10" s="82"/>
      <c r="AN10" s="82"/>
      <c r="AO10" s="82"/>
      <c r="AP10" s="82"/>
      <c r="AQ10" s="82"/>
      <c r="AR10" s="82"/>
      <c r="AS10" s="82"/>
      <c r="AT10" s="82"/>
      <c r="AU10" s="82"/>
      <c r="AV10" s="82"/>
      <c r="AW10" s="82"/>
      <c r="AX10" s="82"/>
      <c r="AY10" s="82"/>
      <c r="AZ10" s="82"/>
      <c r="BA10" s="82"/>
      <c r="BB10" s="82"/>
    </row>
    <row r="11" spans="2:54" s="13" customFormat="1" ht="18" customHeight="1">
      <c r="B11" s="20"/>
      <c r="C11" s="83" t="s">
        <v>360</v>
      </c>
      <c r="D11" s="83"/>
      <c r="E11" s="83"/>
      <c r="F11" s="83"/>
      <c r="G11" s="83"/>
      <c r="H11" s="83"/>
      <c r="I11" s="83"/>
      <c r="J11" s="83"/>
      <c r="K11" s="83"/>
      <c r="L11" s="83"/>
      <c r="M11" s="83"/>
      <c r="N11" s="83"/>
      <c r="O11" s="83"/>
      <c r="P11" s="83"/>
      <c r="Q11" s="83"/>
      <c r="R11" s="83"/>
      <c r="S11" s="83"/>
      <c r="T11" s="83"/>
      <c r="U11" s="83"/>
      <c r="V11" s="83"/>
      <c r="W11" s="83"/>
      <c r="X11" s="83"/>
      <c r="Y11" s="83"/>
      <c r="Z11" s="84"/>
      <c r="AF11" s="82"/>
      <c r="AG11" s="82"/>
      <c r="AH11" s="82"/>
      <c r="AI11" s="82"/>
      <c r="AJ11" s="82"/>
      <c r="AK11" s="82"/>
      <c r="AL11" s="82"/>
      <c r="AM11" s="82"/>
      <c r="AN11" s="82"/>
      <c r="AO11" s="82"/>
      <c r="AP11" s="82"/>
      <c r="AQ11" s="82"/>
      <c r="AR11" s="82"/>
      <c r="AS11" s="82"/>
      <c r="AT11" s="82"/>
      <c r="AU11" s="82"/>
      <c r="AV11" s="82"/>
      <c r="AW11" s="82"/>
      <c r="AX11" s="82"/>
      <c r="AY11" s="82"/>
      <c r="AZ11" s="82"/>
      <c r="BA11" s="82"/>
      <c r="BB11" s="82"/>
    </row>
    <row r="12" spans="2:54" s="13" customFormat="1" ht="18" customHeight="1">
      <c r="B12" s="20"/>
      <c r="C12" s="83" t="s">
        <v>114</v>
      </c>
      <c r="D12" s="83"/>
      <c r="E12" s="83"/>
      <c r="F12" s="83"/>
      <c r="G12" s="83"/>
      <c r="H12" s="83"/>
      <c r="I12" s="83"/>
      <c r="J12" s="83"/>
      <c r="K12" s="83"/>
      <c r="L12" s="83"/>
      <c r="M12" s="83"/>
      <c r="N12" s="83"/>
      <c r="O12" s="83"/>
      <c r="P12" s="83"/>
      <c r="Q12" s="83"/>
      <c r="R12" s="83"/>
      <c r="S12" s="83"/>
      <c r="T12" s="83"/>
      <c r="U12" s="83"/>
      <c r="V12" s="83"/>
      <c r="W12" s="83"/>
      <c r="X12" s="83"/>
      <c r="Y12" s="83"/>
      <c r="Z12" s="84"/>
      <c r="AF12" s="82"/>
      <c r="AG12" s="82"/>
      <c r="AH12" s="82"/>
      <c r="AI12" s="82"/>
      <c r="AJ12" s="82"/>
      <c r="AK12" s="82"/>
      <c r="AL12" s="82"/>
      <c r="AM12" s="82"/>
      <c r="AN12" s="82"/>
      <c r="AO12" s="82"/>
      <c r="AP12" s="82"/>
      <c r="AQ12" s="82"/>
      <c r="AR12" s="82"/>
      <c r="AS12" s="82"/>
      <c r="AT12" s="82"/>
      <c r="AU12" s="82"/>
      <c r="AV12" s="82"/>
      <c r="AW12" s="82"/>
      <c r="AX12" s="82"/>
      <c r="AY12" s="82"/>
      <c r="AZ12" s="82"/>
      <c r="BA12" s="82"/>
      <c r="BB12" s="82"/>
    </row>
    <row r="13" spans="2:54" s="13" customFormat="1" ht="18" customHeight="1">
      <c r="B13" s="20"/>
      <c r="C13" s="83" t="s">
        <v>115</v>
      </c>
      <c r="D13" s="83"/>
      <c r="E13" s="83"/>
      <c r="F13" s="83"/>
      <c r="G13" s="83"/>
      <c r="H13" s="83"/>
      <c r="I13" s="83"/>
      <c r="J13" s="83"/>
      <c r="K13" s="83"/>
      <c r="L13" s="83"/>
      <c r="M13" s="83"/>
      <c r="N13" s="83"/>
      <c r="O13" s="83"/>
      <c r="P13" s="83"/>
      <c r="Q13" s="83"/>
      <c r="R13" s="83"/>
      <c r="S13" s="83"/>
      <c r="T13" s="83"/>
      <c r="U13" s="83"/>
      <c r="V13" s="83"/>
      <c r="W13" s="83"/>
      <c r="X13" s="83"/>
      <c r="Y13" s="83"/>
      <c r="Z13" s="84"/>
      <c r="AF13" s="82"/>
      <c r="AG13" s="82"/>
      <c r="AH13" s="82"/>
      <c r="AI13" s="82"/>
      <c r="AJ13" s="82"/>
      <c r="AK13" s="82"/>
      <c r="AL13" s="82"/>
      <c r="AM13" s="82"/>
      <c r="AN13" s="82"/>
      <c r="AO13" s="82"/>
      <c r="AP13" s="82"/>
      <c r="AQ13" s="82"/>
      <c r="AR13" s="82"/>
      <c r="AS13" s="82"/>
      <c r="AT13" s="82"/>
      <c r="AU13" s="82"/>
      <c r="AV13" s="82"/>
      <c r="AW13" s="82"/>
      <c r="AX13" s="82"/>
      <c r="AY13" s="82"/>
      <c r="AZ13" s="82"/>
      <c r="BA13" s="82"/>
      <c r="BB13" s="82"/>
    </row>
    <row r="14" spans="2:54" s="13" customFormat="1" ht="18" customHeight="1">
      <c r="B14" s="20"/>
      <c r="C14" s="83" t="s">
        <v>116</v>
      </c>
      <c r="D14" s="83"/>
      <c r="E14" s="83"/>
      <c r="F14" s="83"/>
      <c r="G14" s="83"/>
      <c r="H14" s="83"/>
      <c r="I14" s="83"/>
      <c r="J14" s="83"/>
      <c r="L14" s="85"/>
      <c r="M14" s="85"/>
      <c r="N14" s="85"/>
      <c r="O14" s="85"/>
      <c r="P14" s="85"/>
      <c r="Q14" s="85"/>
      <c r="R14" s="85"/>
      <c r="S14" s="83"/>
      <c r="T14" s="83"/>
      <c r="U14" s="83"/>
      <c r="V14" s="83"/>
      <c r="W14" s="83"/>
      <c r="X14" s="83"/>
      <c r="Y14" s="83"/>
      <c r="Z14" s="84"/>
      <c r="AF14" s="82"/>
      <c r="AG14" s="82"/>
      <c r="AH14" s="82"/>
      <c r="AI14" s="82"/>
      <c r="AJ14" s="82"/>
      <c r="AK14" s="82"/>
      <c r="AL14" s="82"/>
      <c r="AM14" s="82"/>
      <c r="AN14" s="82"/>
      <c r="AO14" s="82"/>
      <c r="AP14" s="82"/>
      <c r="AQ14" s="82"/>
      <c r="AR14" s="82"/>
      <c r="AS14" s="82"/>
      <c r="AT14" s="82"/>
      <c r="AU14" s="82"/>
      <c r="AV14" s="82"/>
      <c r="AW14" s="82"/>
      <c r="AX14" s="82"/>
      <c r="AY14" s="82"/>
      <c r="AZ14" s="82"/>
      <c r="BA14" s="82"/>
      <c r="BB14" s="82"/>
    </row>
    <row r="15" spans="2:54" s="13" customFormat="1" ht="18" customHeight="1">
      <c r="B15" s="20"/>
      <c r="C15" s="83"/>
      <c r="D15" s="83"/>
      <c r="E15" s="83"/>
      <c r="F15" s="83"/>
      <c r="G15" s="83"/>
      <c r="H15" s="83"/>
      <c r="I15" s="83"/>
      <c r="J15" s="83"/>
      <c r="K15" s="83"/>
      <c r="L15" s="83"/>
      <c r="M15" s="83"/>
      <c r="N15" s="83"/>
      <c r="O15" s="83"/>
      <c r="P15" s="83"/>
      <c r="Q15" s="83"/>
      <c r="R15" s="83"/>
      <c r="S15" s="83"/>
      <c r="T15" s="83"/>
      <c r="U15" s="83"/>
      <c r="V15" s="83"/>
      <c r="W15" s="83"/>
      <c r="X15" s="83"/>
      <c r="Y15" s="83"/>
      <c r="Z15" s="84"/>
      <c r="AF15" s="82"/>
      <c r="AG15" s="82"/>
      <c r="AH15" s="82"/>
      <c r="AI15" s="82"/>
      <c r="AJ15" s="82"/>
      <c r="AK15" s="82"/>
      <c r="AL15" s="82"/>
      <c r="AM15" s="82"/>
      <c r="AN15" s="82"/>
      <c r="AO15" s="82"/>
      <c r="AP15" s="82"/>
      <c r="AQ15" s="82"/>
      <c r="AR15" s="82"/>
      <c r="AS15" s="82"/>
      <c r="AT15" s="82"/>
      <c r="AU15" s="82"/>
      <c r="AV15" s="82"/>
      <c r="AW15" s="82"/>
      <c r="AX15" s="82"/>
      <c r="AY15" s="82"/>
      <c r="AZ15" s="82"/>
      <c r="BA15" s="82"/>
      <c r="BB15" s="82"/>
    </row>
    <row r="16" spans="2:54" s="13" customFormat="1" ht="18" customHeight="1">
      <c r="B16" s="20"/>
      <c r="C16" s="83"/>
      <c r="D16" s="83"/>
      <c r="E16" s="83"/>
      <c r="F16" s="83"/>
      <c r="G16" s="83"/>
      <c r="H16" s="83"/>
      <c r="I16" s="83"/>
      <c r="J16" s="83"/>
      <c r="K16" s="83"/>
      <c r="L16" s="83"/>
      <c r="M16" s="83"/>
      <c r="N16" s="83"/>
      <c r="O16" s="83"/>
      <c r="P16" s="83"/>
      <c r="Q16" s="83"/>
      <c r="R16" s="83"/>
      <c r="S16" s="83"/>
      <c r="T16" s="83"/>
      <c r="U16" s="83"/>
      <c r="V16" s="83"/>
      <c r="W16" s="83"/>
      <c r="X16" s="83"/>
      <c r="Y16" s="83"/>
      <c r="Z16" s="84"/>
      <c r="AF16" s="82"/>
      <c r="AG16" s="82"/>
      <c r="AH16" s="82"/>
      <c r="AI16" s="82"/>
      <c r="AJ16" s="82"/>
      <c r="AK16" s="82"/>
      <c r="AL16" s="82"/>
      <c r="AM16" s="82"/>
      <c r="AN16" s="82"/>
      <c r="AO16" s="82"/>
      <c r="AP16" s="82"/>
      <c r="AQ16" s="82"/>
      <c r="AR16" s="82"/>
      <c r="AS16" s="82"/>
      <c r="AT16" s="82"/>
      <c r="AU16" s="82"/>
      <c r="AV16" s="82"/>
      <c r="AW16" s="82"/>
      <c r="AX16" s="82"/>
      <c r="AY16" s="82"/>
      <c r="AZ16" s="82"/>
      <c r="BA16" s="82"/>
      <c r="BB16" s="82"/>
    </row>
    <row r="17" spans="2:54" s="13" customFormat="1" ht="18" customHeight="1">
      <c r="B17" s="20"/>
      <c r="C17" s="83"/>
      <c r="D17" s="83"/>
      <c r="E17" s="83"/>
      <c r="F17" s="83"/>
      <c r="G17" s="83"/>
      <c r="H17" s="83"/>
      <c r="I17" s="83"/>
      <c r="J17" s="83"/>
      <c r="K17" s="83"/>
      <c r="L17" s="83"/>
      <c r="M17" s="83"/>
      <c r="N17" s="83"/>
      <c r="O17" s="83"/>
      <c r="P17" s="83"/>
      <c r="Q17" s="83"/>
      <c r="R17" s="83"/>
      <c r="S17" s="83"/>
      <c r="T17" s="83"/>
      <c r="U17" s="83"/>
      <c r="V17" s="83"/>
      <c r="W17" s="83"/>
      <c r="X17" s="83"/>
      <c r="Y17" s="83"/>
      <c r="Z17" s="84"/>
      <c r="AF17" s="82"/>
      <c r="AG17" s="82"/>
      <c r="AH17" s="82"/>
      <c r="AI17" s="82"/>
      <c r="AJ17" s="82"/>
      <c r="AK17" s="82"/>
      <c r="AL17" s="82"/>
      <c r="AM17" s="82"/>
      <c r="AN17" s="82"/>
      <c r="AO17" s="82"/>
      <c r="AP17" s="82"/>
      <c r="AQ17" s="82"/>
      <c r="AR17" s="82"/>
      <c r="AS17" s="82"/>
      <c r="AT17" s="82"/>
      <c r="AU17" s="82"/>
      <c r="AV17" s="82"/>
      <c r="AW17" s="82"/>
      <c r="AX17" s="82"/>
      <c r="AY17" s="82"/>
      <c r="AZ17" s="82"/>
      <c r="BA17" s="82"/>
      <c r="BB17" s="82"/>
    </row>
    <row r="18" spans="2:54" s="13" customFormat="1" ht="18" customHeight="1">
      <c r="B18" s="20"/>
      <c r="C18" s="83"/>
      <c r="D18" s="83"/>
      <c r="E18" s="83"/>
      <c r="F18" s="83"/>
      <c r="G18" s="83"/>
      <c r="H18" s="83"/>
      <c r="I18" s="83"/>
      <c r="J18" s="83"/>
      <c r="K18" s="83"/>
      <c r="L18" s="83"/>
      <c r="M18" s="83"/>
      <c r="N18" s="83"/>
      <c r="O18" s="83"/>
      <c r="P18" s="83"/>
      <c r="Q18" s="83"/>
      <c r="R18" s="83"/>
      <c r="S18" s="83"/>
      <c r="T18" s="83"/>
      <c r="U18" s="83"/>
      <c r="V18" s="83"/>
      <c r="W18" s="83"/>
      <c r="X18" s="83"/>
      <c r="Y18" s="83"/>
      <c r="Z18" s="84"/>
      <c r="AF18" s="82"/>
      <c r="AG18" s="82"/>
      <c r="AH18" s="82"/>
      <c r="AI18" s="82"/>
      <c r="AJ18" s="82"/>
      <c r="AK18" s="82"/>
      <c r="AL18" s="82"/>
      <c r="AM18" s="82"/>
      <c r="AN18" s="82"/>
      <c r="AO18" s="82"/>
      <c r="AP18" s="82"/>
      <c r="AQ18" s="82"/>
      <c r="AR18" s="82"/>
      <c r="AS18" s="82"/>
      <c r="AT18" s="82"/>
      <c r="AU18" s="82"/>
      <c r="AV18" s="82"/>
      <c r="AW18" s="82"/>
      <c r="AX18" s="82"/>
      <c r="AY18" s="82"/>
      <c r="AZ18" s="82"/>
      <c r="BA18" s="82"/>
      <c r="BB18" s="82"/>
    </row>
    <row r="19" spans="2:54" s="13" customFormat="1" ht="18" customHeight="1">
      <c r="B19" s="20"/>
      <c r="C19" s="83"/>
      <c r="D19" s="83"/>
      <c r="E19" s="83"/>
      <c r="F19" s="83"/>
      <c r="G19" s="83"/>
      <c r="H19" s="83"/>
      <c r="I19" s="83"/>
      <c r="J19" s="83"/>
      <c r="K19" s="83"/>
      <c r="L19" s="83"/>
      <c r="M19" s="83"/>
      <c r="N19" s="83"/>
      <c r="O19" s="83"/>
      <c r="P19" s="83"/>
      <c r="Q19" s="83"/>
      <c r="R19" s="83"/>
      <c r="S19" s="83"/>
      <c r="T19" s="83"/>
      <c r="U19" s="83"/>
      <c r="V19" s="83"/>
      <c r="W19" s="83"/>
      <c r="X19" s="83"/>
      <c r="Y19" s="83"/>
      <c r="Z19" s="84"/>
      <c r="AF19" s="82"/>
      <c r="AG19" s="82"/>
      <c r="AH19" s="82"/>
      <c r="AI19" s="82"/>
      <c r="AJ19" s="82"/>
      <c r="AK19" s="82"/>
      <c r="AL19" s="82"/>
      <c r="AM19" s="82"/>
      <c r="AN19" s="82"/>
      <c r="AO19" s="82"/>
      <c r="AP19" s="82"/>
      <c r="AQ19" s="82"/>
      <c r="AR19" s="82"/>
      <c r="AS19" s="82"/>
      <c r="AT19" s="82"/>
      <c r="AU19" s="82"/>
      <c r="AV19" s="82"/>
      <c r="AW19" s="82"/>
      <c r="AX19" s="82"/>
      <c r="AY19" s="82"/>
      <c r="AZ19" s="82"/>
      <c r="BA19" s="82"/>
      <c r="BB19" s="82"/>
    </row>
    <row r="20" spans="2:54" s="13" customFormat="1" ht="18" customHeight="1">
      <c r="B20" s="20"/>
      <c r="C20" s="83"/>
      <c r="D20" s="83"/>
      <c r="E20" s="83"/>
      <c r="F20" s="83"/>
      <c r="G20" s="83"/>
      <c r="H20" s="83"/>
      <c r="I20" s="83"/>
      <c r="J20" s="83"/>
      <c r="K20" s="83"/>
      <c r="L20" s="83"/>
      <c r="M20" s="83"/>
      <c r="N20" s="83"/>
      <c r="O20" s="83"/>
      <c r="P20" s="83"/>
      <c r="Q20" s="83"/>
      <c r="R20" s="83"/>
      <c r="S20" s="83"/>
      <c r="T20" s="83"/>
      <c r="U20" s="83"/>
      <c r="V20" s="83"/>
      <c r="W20" s="83"/>
      <c r="X20" s="83"/>
      <c r="Y20" s="83"/>
      <c r="Z20" s="84"/>
      <c r="AF20" s="82"/>
      <c r="AG20" s="82"/>
      <c r="AH20" s="82"/>
      <c r="AI20" s="82"/>
      <c r="AJ20" s="82"/>
      <c r="AK20" s="82"/>
      <c r="AL20" s="82"/>
      <c r="AM20" s="82"/>
      <c r="AN20" s="82"/>
      <c r="AO20" s="82"/>
      <c r="AP20" s="82"/>
      <c r="AQ20" s="82"/>
      <c r="AR20" s="82"/>
      <c r="AS20" s="82"/>
      <c r="AT20" s="82"/>
      <c r="AU20" s="82"/>
      <c r="AV20" s="82"/>
      <c r="AW20" s="82"/>
      <c r="AX20" s="82"/>
      <c r="AY20" s="82"/>
      <c r="AZ20" s="82"/>
      <c r="BA20" s="82"/>
      <c r="BB20" s="82"/>
    </row>
    <row r="21" spans="2:54" s="13" customFormat="1" ht="18" customHeight="1">
      <c r="B21" s="20"/>
      <c r="C21" s="83"/>
      <c r="D21" s="83"/>
      <c r="E21" s="83"/>
      <c r="F21" s="83"/>
      <c r="G21" s="83"/>
      <c r="H21" s="83"/>
      <c r="I21" s="83"/>
      <c r="J21" s="83"/>
      <c r="K21" s="83"/>
      <c r="L21" s="83"/>
      <c r="M21" s="83"/>
      <c r="N21" s="83"/>
      <c r="O21" s="83"/>
      <c r="P21" s="83"/>
      <c r="Q21" s="83"/>
      <c r="R21" s="83"/>
      <c r="S21" s="83"/>
      <c r="T21" s="83"/>
      <c r="U21" s="83"/>
      <c r="V21" s="83"/>
      <c r="W21" s="83"/>
      <c r="X21" s="83"/>
      <c r="Y21" s="83"/>
      <c r="Z21" s="84"/>
      <c r="AF21" s="82"/>
      <c r="AG21" s="82"/>
      <c r="AH21" s="82"/>
      <c r="AI21" s="82"/>
      <c r="AJ21" s="82"/>
      <c r="AK21" s="82"/>
      <c r="AL21" s="82"/>
      <c r="AM21" s="82"/>
      <c r="AN21" s="82"/>
      <c r="AO21" s="82"/>
      <c r="AP21" s="82"/>
      <c r="AQ21" s="82"/>
      <c r="AR21" s="82"/>
      <c r="AS21" s="82"/>
      <c r="AT21" s="82"/>
      <c r="AU21" s="82"/>
      <c r="AV21" s="82"/>
      <c r="AW21" s="82"/>
      <c r="AX21" s="82"/>
      <c r="AY21" s="82"/>
      <c r="AZ21" s="82"/>
      <c r="BA21" s="82"/>
      <c r="BB21" s="82"/>
    </row>
    <row r="22" spans="2:54" s="13" customFormat="1" ht="18" customHeight="1">
      <c r="B22" s="20"/>
      <c r="C22" s="83"/>
      <c r="D22" s="83"/>
      <c r="E22" s="83"/>
      <c r="F22" s="83"/>
      <c r="G22" s="83"/>
      <c r="H22" s="83"/>
      <c r="I22" s="83"/>
      <c r="J22" s="83"/>
      <c r="K22" s="83"/>
      <c r="L22" s="83"/>
      <c r="M22" s="83"/>
      <c r="N22" s="83"/>
      <c r="O22" s="83"/>
      <c r="P22" s="83"/>
      <c r="Q22" s="83"/>
      <c r="R22" s="83"/>
      <c r="S22" s="83"/>
      <c r="T22" s="83"/>
      <c r="U22" s="83"/>
      <c r="V22" s="83"/>
      <c r="W22" s="83"/>
      <c r="X22" s="83"/>
      <c r="Y22" s="83"/>
      <c r="Z22" s="84"/>
      <c r="AF22" s="82"/>
      <c r="AG22" s="82"/>
      <c r="AH22" s="82"/>
      <c r="AI22" s="82"/>
      <c r="AJ22" s="82"/>
      <c r="AK22" s="82"/>
      <c r="AL22" s="82"/>
      <c r="AM22" s="82"/>
      <c r="AN22" s="82"/>
      <c r="AO22" s="82"/>
      <c r="AP22" s="82"/>
      <c r="AQ22" s="82"/>
      <c r="AR22" s="82"/>
      <c r="AS22" s="82"/>
      <c r="AT22" s="82"/>
      <c r="AU22" s="82"/>
      <c r="AV22" s="82"/>
      <c r="AW22" s="82"/>
      <c r="AX22" s="82"/>
      <c r="AY22" s="82"/>
      <c r="AZ22" s="82"/>
      <c r="BA22" s="82"/>
      <c r="BB22" s="82"/>
    </row>
    <row r="23" spans="2:54" s="13" customFormat="1" ht="18" customHeight="1">
      <c r="B23" s="20"/>
      <c r="C23" s="83"/>
      <c r="D23" s="83"/>
      <c r="E23" s="83"/>
      <c r="F23" s="83"/>
      <c r="G23" s="83"/>
      <c r="H23" s="83"/>
      <c r="I23" s="83"/>
      <c r="J23" s="83"/>
      <c r="K23" s="83"/>
      <c r="L23" s="83"/>
      <c r="M23" s="83"/>
      <c r="N23" s="83"/>
      <c r="O23" s="83"/>
      <c r="P23" s="83"/>
      <c r="Q23" s="83"/>
      <c r="R23" s="83"/>
      <c r="S23" s="83"/>
      <c r="T23" s="83"/>
      <c r="U23" s="83"/>
      <c r="V23" s="83"/>
      <c r="W23" s="83"/>
      <c r="X23" s="83"/>
      <c r="Y23" s="83"/>
      <c r="Z23" s="84"/>
      <c r="AF23" s="82"/>
      <c r="AG23" s="82"/>
      <c r="AH23" s="82"/>
      <c r="AI23" s="82"/>
      <c r="AJ23" s="82"/>
      <c r="AK23" s="82"/>
      <c r="AL23" s="82"/>
      <c r="AM23" s="82"/>
      <c r="AN23" s="82"/>
      <c r="AO23" s="82"/>
      <c r="AP23" s="82"/>
      <c r="AQ23" s="82"/>
      <c r="AR23" s="82"/>
      <c r="AS23" s="82"/>
      <c r="AT23" s="82"/>
      <c r="AU23" s="82"/>
      <c r="AV23" s="82"/>
      <c r="AW23" s="82"/>
      <c r="AX23" s="82"/>
      <c r="AY23" s="82"/>
      <c r="AZ23" s="82"/>
      <c r="BA23" s="82"/>
      <c r="BB23" s="82"/>
    </row>
    <row r="24" spans="2:54" s="13"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4" s="13"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46</v>
      </c>
      <c r="V25" s="823"/>
      <c r="W25" s="763" t="s">
        <v>47</v>
      </c>
      <c r="X25" s="763"/>
      <c r="Y25" s="763"/>
      <c r="Z25" s="16"/>
    </row>
    <row r="26" spans="2:54" s="13"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4" s="13" customFormat="1" ht="15.95" customHeight="1">
      <c r="B27" s="824"/>
      <c r="C27" s="783"/>
      <c r="H27" s="787" t="s">
        <v>49</v>
      </c>
      <c r="I27" s="787"/>
      <c r="J27" s="787"/>
      <c r="K27" s="86" t="s">
        <v>108</v>
      </c>
      <c r="L27" s="86"/>
      <c r="M27" s="86"/>
      <c r="N27" s="86"/>
      <c r="O27" s="86"/>
      <c r="P27" s="86"/>
      <c r="Q27" s="86"/>
      <c r="R27" s="86"/>
      <c r="S27" s="86"/>
      <c r="T27" s="86"/>
      <c r="U27" s="86"/>
      <c r="V27" s="86"/>
      <c r="W27" s="86"/>
      <c r="X27" s="86"/>
      <c r="Z27" s="16"/>
    </row>
    <row r="28" spans="2:54" s="13" customFormat="1" ht="15.95" customHeight="1">
      <c r="B28" s="824"/>
      <c r="C28" s="783"/>
      <c r="H28" s="787"/>
      <c r="I28" s="787"/>
      <c r="J28" s="787"/>
      <c r="K28" s="86" t="s">
        <v>109</v>
      </c>
      <c r="L28" s="86"/>
      <c r="M28" s="86"/>
      <c r="N28" s="86"/>
      <c r="O28" s="86"/>
      <c r="P28" s="86"/>
      <c r="Q28" s="86"/>
      <c r="R28" s="86"/>
      <c r="S28" s="86"/>
      <c r="T28" s="86"/>
      <c r="U28" s="86"/>
      <c r="V28" s="86"/>
      <c r="W28" s="86"/>
      <c r="X28" s="86"/>
      <c r="Z28" s="16"/>
    </row>
    <row r="29" spans="2:54" s="13" customFormat="1" ht="15.95" customHeight="1">
      <c r="B29" s="824"/>
      <c r="C29" s="783"/>
      <c r="H29" s="787"/>
      <c r="I29" s="787"/>
      <c r="J29" s="787"/>
      <c r="K29" s="86" t="s">
        <v>110</v>
      </c>
      <c r="L29" s="86"/>
      <c r="M29" s="86"/>
      <c r="N29" s="86"/>
      <c r="O29" s="763"/>
      <c r="P29" s="763"/>
      <c r="Q29" s="763"/>
      <c r="R29" s="763"/>
      <c r="S29" s="86" t="s">
        <v>111</v>
      </c>
      <c r="T29" s="86"/>
      <c r="U29" s="86"/>
      <c r="V29" s="86"/>
      <c r="W29" s="86"/>
      <c r="X29" s="86"/>
      <c r="Z29" s="16"/>
      <c r="AB29" s="87" t="s">
        <v>112</v>
      </c>
    </row>
    <row r="30" spans="2:54" s="13" customFormat="1" ht="15.9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3" t="s">
        <v>176</v>
      </c>
    </row>
    <row r="31" spans="2:54" s="13"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4" s="13"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3"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3"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3"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3"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3" customFormat="1" ht="14.25" thickBot="1"/>
    <row r="38" spans="2:26" s="13"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3"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3"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3"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3" customFormat="1" ht="18" customHeight="1">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3" customFormat="1" ht="18" customHeight="1">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3" customFormat="1" ht="18" customHeight="1">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3" customFormat="1" ht="18.600000000000001" customHeight="1"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3"/>
      <c r="S47" s="750" t="s">
        <v>61</v>
      </c>
      <c r="T47" s="751"/>
      <c r="U47" s="752"/>
      <c r="V47" s="754" t="s">
        <v>62</v>
      </c>
      <c r="W47" s="751"/>
      <c r="X47" s="755"/>
      <c r="Y47" s="13"/>
    </row>
    <row r="48" spans="2:26" ht="9.9499999999999993" customHeight="1">
      <c r="B48" s="774"/>
      <c r="C48" s="733"/>
      <c r="D48" s="734"/>
      <c r="E48" s="734"/>
      <c r="F48" s="734"/>
      <c r="G48" s="734"/>
      <c r="H48" s="734"/>
      <c r="I48" s="737"/>
      <c r="J48" s="734"/>
      <c r="K48" s="734"/>
      <c r="L48" s="776"/>
      <c r="M48" s="776"/>
      <c r="N48" s="776"/>
      <c r="O48" s="742"/>
      <c r="P48" s="742"/>
      <c r="Q48" s="748"/>
      <c r="R48" s="13"/>
      <c r="S48" s="753"/>
      <c r="T48" s="726"/>
      <c r="U48" s="737"/>
      <c r="V48" s="725"/>
      <c r="W48" s="726"/>
      <c r="X48" s="727"/>
      <c r="Y48" s="13"/>
    </row>
    <row r="49" spans="2:34" ht="9.9499999999999993" customHeight="1">
      <c r="B49" s="774"/>
      <c r="C49" s="733"/>
      <c r="D49" s="734"/>
      <c r="E49" s="734"/>
      <c r="F49" s="734"/>
      <c r="G49" s="734"/>
      <c r="H49" s="734"/>
      <c r="I49" s="737"/>
      <c r="J49" s="734"/>
      <c r="K49" s="734"/>
      <c r="L49" s="776"/>
      <c r="M49" s="776"/>
      <c r="N49" s="776"/>
      <c r="O49" s="742"/>
      <c r="P49" s="742"/>
      <c r="Q49" s="748"/>
      <c r="R49" s="13"/>
      <c r="S49" s="753"/>
      <c r="T49" s="726"/>
      <c r="U49" s="737"/>
      <c r="V49" s="725"/>
      <c r="W49" s="726"/>
      <c r="X49" s="727"/>
      <c r="Y49" s="13"/>
    </row>
    <row r="50" spans="2:34" ht="9.9499999999999993" customHeight="1">
      <c r="B50" s="774"/>
      <c r="C50" s="733"/>
      <c r="D50" s="734"/>
      <c r="E50" s="734"/>
      <c r="F50" s="734"/>
      <c r="G50" s="734"/>
      <c r="H50" s="734"/>
      <c r="I50" s="737"/>
      <c r="J50" s="734"/>
      <c r="K50" s="734"/>
      <c r="L50" s="776"/>
      <c r="M50" s="776"/>
      <c r="N50" s="776"/>
      <c r="O50" s="745"/>
      <c r="P50" s="745"/>
      <c r="Q50" s="749"/>
      <c r="R50" s="13"/>
      <c r="S50" s="753"/>
      <c r="T50" s="726"/>
      <c r="U50" s="737"/>
      <c r="V50" s="725"/>
      <c r="W50" s="726"/>
      <c r="X50" s="727"/>
      <c r="Y50" s="13"/>
    </row>
    <row r="51" spans="2:34" ht="12" customHeight="1">
      <c r="B51" s="774"/>
      <c r="C51" s="733"/>
      <c r="D51" s="734"/>
      <c r="E51" s="734"/>
      <c r="F51" s="734"/>
      <c r="G51" s="734"/>
      <c r="H51" s="734"/>
      <c r="I51" s="737"/>
      <c r="J51" s="734"/>
      <c r="K51" s="734"/>
      <c r="L51" s="734"/>
      <c r="M51" s="734"/>
      <c r="N51" s="734"/>
      <c r="O51" s="760"/>
      <c r="P51" s="760"/>
      <c r="Q51" s="768"/>
      <c r="R51" s="13"/>
      <c r="S51" s="753"/>
      <c r="T51" s="726"/>
      <c r="U51" s="737"/>
      <c r="V51" s="725"/>
      <c r="W51" s="726"/>
      <c r="X51" s="727"/>
      <c r="Y51" s="13"/>
    </row>
    <row r="52" spans="2:34" ht="12" customHeight="1">
      <c r="B52" s="774"/>
      <c r="C52" s="733"/>
      <c r="D52" s="734"/>
      <c r="E52" s="734"/>
      <c r="F52" s="734"/>
      <c r="G52" s="734"/>
      <c r="H52" s="734"/>
      <c r="I52" s="737"/>
      <c r="J52" s="734"/>
      <c r="K52" s="734"/>
      <c r="L52" s="734"/>
      <c r="M52" s="734"/>
      <c r="N52" s="734"/>
      <c r="O52" s="763"/>
      <c r="P52" s="763"/>
      <c r="Q52" s="769"/>
      <c r="R52" s="13"/>
      <c r="S52" s="753"/>
      <c r="T52" s="726"/>
      <c r="U52" s="737"/>
      <c r="V52" s="725"/>
      <c r="W52" s="726"/>
      <c r="X52" s="727"/>
      <c r="Y52" s="13"/>
    </row>
    <row r="53" spans="2:34" ht="12" customHeight="1">
      <c r="B53" s="774"/>
      <c r="C53" s="733"/>
      <c r="D53" s="734"/>
      <c r="E53" s="734"/>
      <c r="F53" s="734"/>
      <c r="G53" s="734"/>
      <c r="H53" s="734"/>
      <c r="I53" s="737"/>
      <c r="J53" s="734"/>
      <c r="K53" s="734"/>
      <c r="L53" s="734"/>
      <c r="M53" s="734"/>
      <c r="N53" s="734"/>
      <c r="O53" s="763"/>
      <c r="P53" s="763"/>
      <c r="Q53" s="769"/>
      <c r="R53" s="13"/>
      <c r="S53" s="753"/>
      <c r="T53" s="726"/>
      <c r="U53" s="737"/>
      <c r="V53" s="725"/>
      <c r="W53" s="726"/>
      <c r="X53" s="727"/>
      <c r="Y53" s="13"/>
    </row>
    <row r="54" spans="2:34" ht="12" customHeight="1" thickBot="1">
      <c r="B54" s="775"/>
      <c r="C54" s="756"/>
      <c r="D54" s="757"/>
      <c r="E54" s="757"/>
      <c r="F54" s="757"/>
      <c r="G54" s="757"/>
      <c r="H54" s="757"/>
      <c r="I54" s="758"/>
      <c r="J54" s="757"/>
      <c r="K54" s="757"/>
      <c r="L54" s="757"/>
      <c r="M54" s="757"/>
      <c r="N54" s="757"/>
      <c r="O54" s="766"/>
      <c r="P54" s="766"/>
      <c r="Q54" s="770"/>
      <c r="R54" s="13"/>
      <c r="S54" s="771"/>
      <c r="T54" s="729"/>
      <c r="U54" s="758"/>
      <c r="V54" s="728"/>
      <c r="W54" s="729"/>
      <c r="X54" s="730"/>
      <c r="Y54" s="13"/>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3"/>
      <c r="Q59" s="13"/>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3"/>
      <c r="P60" s="13"/>
      <c r="Q60" s="13"/>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3"/>
      <c r="P61" s="13"/>
      <c r="Q61" s="13"/>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3"/>
      <c r="P62" s="13"/>
      <c r="Q62" s="13"/>
      <c r="S62" s="772"/>
      <c r="T62" s="763"/>
      <c r="U62" s="763"/>
      <c r="V62" s="763"/>
      <c r="W62" s="763"/>
      <c r="X62" s="763"/>
      <c r="Y62" s="763"/>
      <c r="Z62" s="763"/>
      <c r="AA62" s="763"/>
      <c r="AB62" s="763"/>
      <c r="AC62" s="763"/>
      <c r="AD62" s="763"/>
      <c r="AE62" s="763"/>
      <c r="AF62" s="763"/>
      <c r="AG62" s="763"/>
      <c r="AH62" s="763"/>
    </row>
  </sheetData>
  <mergeCells count="101">
    <mergeCell ref="W59:Y62"/>
    <mergeCell ref="Z59:AB62"/>
    <mergeCell ref="AC59:AE62"/>
    <mergeCell ref="AF59:AH62"/>
    <mergeCell ref="O29:R29"/>
    <mergeCell ref="T55:V58"/>
    <mergeCell ref="W55:Y58"/>
    <mergeCell ref="Z55:AB58"/>
    <mergeCell ref="AC55:AE58"/>
    <mergeCell ref="AF55:AH58"/>
    <mergeCell ref="S47:U50"/>
    <mergeCell ref="V47:X50"/>
    <mergeCell ref="X38:Z41"/>
    <mergeCell ref="C59:E62"/>
    <mergeCell ref="F59:H62"/>
    <mergeCell ref="I59:K62"/>
    <mergeCell ref="L59:N62"/>
    <mergeCell ref="T59:V62"/>
    <mergeCell ref="B55:B62"/>
    <mergeCell ref="C55:E58"/>
    <mergeCell ref="F55:H58"/>
    <mergeCell ref="I55:K58"/>
    <mergeCell ref="L55:N58"/>
    <mergeCell ref="S55:S62"/>
    <mergeCell ref="C51:E54"/>
    <mergeCell ref="F51:H54"/>
    <mergeCell ref="I51:K54"/>
    <mergeCell ref="L51:N54"/>
    <mergeCell ref="O51:Q54"/>
    <mergeCell ref="S51:U54"/>
    <mergeCell ref="V51:X54"/>
    <mergeCell ref="B47:B54"/>
    <mergeCell ref="C47:E50"/>
    <mergeCell ref="F47:H50"/>
    <mergeCell ref="I47:K50"/>
    <mergeCell ref="L47:N50"/>
    <mergeCell ref="O47:Q50"/>
    <mergeCell ref="B42:D45"/>
    <mergeCell ref="E42:G45"/>
    <mergeCell ref="H42:J45"/>
    <mergeCell ref="K42:M45"/>
    <mergeCell ref="N42:S45"/>
    <mergeCell ref="U42:W45"/>
    <mergeCell ref="X42:Z45"/>
    <mergeCell ref="B38:D41"/>
    <mergeCell ref="E38:G41"/>
    <mergeCell ref="H38:J41"/>
    <mergeCell ref="K38:M41"/>
    <mergeCell ref="N38:S41"/>
    <mergeCell ref="U38:W41"/>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K31:L32"/>
    <mergeCell ref="M31:M32"/>
    <mergeCell ref="B26:B29"/>
    <mergeCell ref="H27:J29"/>
    <mergeCell ref="N30:O30"/>
    <mergeCell ref="P30:Q30"/>
    <mergeCell ref="R30:Y30"/>
    <mergeCell ref="N25:O26"/>
    <mergeCell ref="P25:P26"/>
    <mergeCell ref="Q25:R26"/>
    <mergeCell ref="S25:S26"/>
    <mergeCell ref="U25:V26"/>
    <mergeCell ref="W25:Y26"/>
    <mergeCell ref="C25:C30"/>
    <mergeCell ref="D25:G26"/>
    <mergeCell ref="H25:I26"/>
    <mergeCell ref="J25:J26"/>
    <mergeCell ref="K25:L26"/>
    <mergeCell ref="M25:M26"/>
    <mergeCell ref="B3:Z3"/>
    <mergeCell ref="B4:E4"/>
    <mergeCell ref="F4:H4"/>
    <mergeCell ref="I4:K4"/>
    <mergeCell ref="L4:N4"/>
    <mergeCell ref="O4:Z4"/>
    <mergeCell ref="C24:E24"/>
    <mergeCell ref="F24:G24"/>
    <mergeCell ref="H24:L24"/>
    <mergeCell ref="M24:Y24"/>
    <mergeCell ref="B5:E6"/>
    <mergeCell ref="F5:Z5"/>
    <mergeCell ref="F6:H6"/>
    <mergeCell ref="J6:Y6"/>
    <mergeCell ref="B7:E7"/>
    <mergeCell ref="F7:Z7"/>
  </mergeCells>
  <phoneticPr fontId="3"/>
  <conditionalFormatting sqref="F7:Z7">
    <cfRule type="containsBlanks" dxfId="20" priority="1">
      <formula>LEN(TRIM(F7))=0</formula>
    </cfRule>
  </conditionalFormatting>
  <conditionalFormatting sqref="O29:R29">
    <cfRule type="containsBlanks" dxfId="19" priority="3">
      <formula>LEN(TRIM(O29))=0</formula>
    </cfRule>
  </conditionalFormatting>
  <conditionalFormatting sqref="O4:Z4">
    <cfRule type="containsBlanks" dxfId="18" priority="4">
      <formula>LEN(TRIM(O4))=0</formula>
    </cfRule>
  </conditionalFormatting>
  <conditionalFormatting sqref="R30:Y30">
    <cfRule type="containsBlanks" dxfId="17" priority="2">
      <formula>LEN(TRIM(R30))=0</formula>
    </cfRule>
  </conditionalFormatting>
  <printOptions horizontalCentered="1"/>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55E75-5BF4-4124-B83A-DA8091B054E6}">
  <dimension ref="A1:AO99"/>
  <sheetViews>
    <sheetView view="pageBreakPreview" zoomScale="60" zoomScaleNormal="55" workbookViewId="0"/>
  </sheetViews>
  <sheetFormatPr defaultColWidth="9" defaultRowHeight="13.5"/>
  <cols>
    <col min="1" max="1" width="39.375" style="239" customWidth="1"/>
    <col min="2" max="4" width="2.625" style="242" customWidth="1"/>
    <col min="5" max="5" width="3.125" style="257" customWidth="1"/>
    <col min="6" max="11" width="3.125" style="239" customWidth="1"/>
    <col min="12" max="14" width="2.625" style="239" customWidth="1"/>
    <col min="15" max="21" width="3.125" style="239" customWidth="1"/>
    <col min="22" max="24" width="2.625" style="239" customWidth="1"/>
    <col min="25" max="31" width="3.125" style="239" customWidth="1"/>
    <col min="32" max="40" width="2.625" style="239" customWidth="1"/>
    <col min="41" max="16384" width="9" style="239"/>
  </cols>
  <sheetData>
    <row r="1" spans="1:41" ht="50.25" customHeight="1">
      <c r="B1" s="870" t="s">
        <v>361</v>
      </c>
      <c r="C1" s="870"/>
      <c r="D1" s="870"/>
      <c r="E1" s="870"/>
      <c r="F1" s="870"/>
      <c r="G1" s="870"/>
      <c r="H1" s="870"/>
      <c r="I1" s="870"/>
      <c r="J1" s="870"/>
      <c r="K1" s="870"/>
      <c r="L1" s="870"/>
      <c r="M1" s="870"/>
      <c r="N1" s="870"/>
      <c r="O1" s="870"/>
      <c r="P1" s="870"/>
      <c r="Q1" s="870"/>
      <c r="R1" s="870"/>
      <c r="S1" s="870"/>
      <c r="T1" s="870"/>
      <c r="U1" s="870"/>
      <c r="V1" s="870"/>
      <c r="W1" s="870"/>
      <c r="X1" s="870"/>
      <c r="Y1" s="870"/>
      <c r="Z1" s="870"/>
      <c r="AA1" s="870"/>
      <c r="AB1" s="870"/>
      <c r="AC1" s="870"/>
      <c r="AD1" s="870"/>
      <c r="AE1" s="870"/>
      <c r="AF1" s="870"/>
      <c r="AG1" s="870"/>
      <c r="AH1" s="240"/>
    </row>
    <row r="2" spans="1:41" ht="25.5" customHeight="1">
      <c r="B2" s="241"/>
      <c r="C2" s="871" t="s">
        <v>362</v>
      </c>
      <c r="D2" s="872"/>
      <c r="E2" s="872"/>
      <c r="F2" s="873"/>
      <c r="G2" s="874"/>
      <c r="H2" s="875"/>
      <c r="I2" s="875"/>
      <c r="J2" s="875"/>
      <c r="K2" s="875"/>
      <c r="L2" s="875"/>
      <c r="M2" s="875"/>
      <c r="N2" s="875"/>
      <c r="O2" s="875"/>
      <c r="P2" s="875"/>
      <c r="Q2" s="875"/>
      <c r="R2" s="875"/>
      <c r="S2" s="875"/>
      <c r="T2" s="875"/>
      <c r="U2" s="875"/>
      <c r="V2" s="875"/>
      <c r="W2" s="875"/>
      <c r="X2" s="875"/>
      <c r="Y2" s="875"/>
      <c r="Z2" s="875"/>
      <c r="AA2" s="875"/>
      <c r="AB2" s="875"/>
      <c r="AC2" s="875"/>
      <c r="AD2" s="875"/>
      <c r="AE2" s="875"/>
      <c r="AF2" s="875"/>
      <c r="AG2" s="876"/>
    </row>
    <row r="3" spans="1:41" ht="16.5" customHeight="1">
      <c r="D3" s="243"/>
      <c r="E3" s="244"/>
      <c r="F3" s="243"/>
      <c r="G3" s="243"/>
      <c r="H3" s="243"/>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row>
    <row r="4" spans="1:41" s="246" customFormat="1" ht="19.5" customHeight="1">
      <c r="B4" s="834" t="s">
        <v>363</v>
      </c>
      <c r="C4" s="835"/>
      <c r="D4" s="836" t="s">
        <v>364</v>
      </c>
      <c r="E4" s="836"/>
      <c r="F4" s="836"/>
      <c r="G4" s="836"/>
      <c r="H4" s="836"/>
      <c r="I4" s="836"/>
      <c r="J4" s="836"/>
      <c r="K4" s="836"/>
      <c r="L4" s="866"/>
      <c r="M4" s="866"/>
      <c r="N4" s="866"/>
      <c r="O4" s="866"/>
      <c r="P4" s="866"/>
      <c r="Q4" s="866"/>
      <c r="R4" s="866"/>
      <c r="S4" s="866"/>
      <c r="T4" s="866"/>
      <c r="U4" s="866"/>
      <c r="V4" s="866"/>
      <c r="W4" s="866"/>
      <c r="X4" s="866"/>
      <c r="Y4" s="866"/>
      <c r="Z4" s="866"/>
      <c r="AA4" s="866"/>
      <c r="AB4" s="866"/>
      <c r="AC4" s="866"/>
      <c r="AD4" s="866"/>
      <c r="AE4" s="866"/>
      <c r="AF4" s="866"/>
      <c r="AG4" s="866"/>
      <c r="AH4" s="247"/>
      <c r="AK4" s="248"/>
    </row>
    <row r="5" spans="1:41" ht="30" customHeight="1">
      <c r="C5" s="847" t="s">
        <v>365</v>
      </c>
      <c r="D5" s="848"/>
      <c r="E5" s="848"/>
      <c r="F5" s="848"/>
      <c r="G5" s="848"/>
      <c r="H5" s="848"/>
      <c r="I5" s="848"/>
      <c r="J5" s="848"/>
      <c r="K5" s="849"/>
      <c r="L5" s="867" t="s">
        <v>366</v>
      </c>
      <c r="M5" s="868"/>
      <c r="N5" s="868"/>
      <c r="O5" s="868"/>
      <c r="P5" s="869"/>
      <c r="Q5" s="847" t="s">
        <v>367</v>
      </c>
      <c r="R5" s="848"/>
      <c r="S5" s="848"/>
      <c r="T5" s="848"/>
      <c r="U5" s="848"/>
      <c r="V5" s="848"/>
      <c r="W5" s="848"/>
      <c r="X5" s="848"/>
      <c r="Y5" s="848"/>
      <c r="Z5" s="848"/>
      <c r="AA5" s="848"/>
      <c r="AB5" s="848"/>
      <c r="AC5" s="848"/>
      <c r="AD5" s="848"/>
      <c r="AE5" s="848"/>
      <c r="AF5" s="848"/>
      <c r="AG5" s="849"/>
      <c r="AK5" s="248"/>
    </row>
    <row r="6" spans="1:41" s="249" customFormat="1" ht="40.5" customHeight="1">
      <c r="C6" s="250" t="s">
        <v>246</v>
      </c>
      <c r="D6" s="853" t="s">
        <v>368</v>
      </c>
      <c r="E6" s="854"/>
      <c r="F6" s="854"/>
      <c r="G6" s="854"/>
      <c r="H6" s="854"/>
      <c r="I6" s="854"/>
      <c r="J6" s="854"/>
      <c r="K6" s="855"/>
      <c r="L6" s="856"/>
      <c r="M6" s="857"/>
      <c r="N6" s="857"/>
      <c r="O6" s="857"/>
      <c r="P6" s="858"/>
      <c r="Q6" s="859"/>
      <c r="R6" s="860"/>
      <c r="S6" s="860"/>
      <c r="T6" s="860"/>
      <c r="U6" s="860"/>
      <c r="V6" s="860"/>
      <c r="W6" s="860"/>
      <c r="X6" s="860"/>
      <c r="Y6" s="860"/>
      <c r="Z6" s="860"/>
      <c r="AA6" s="860"/>
      <c r="AB6" s="860"/>
      <c r="AC6" s="860"/>
      <c r="AD6" s="860"/>
      <c r="AE6" s="860"/>
      <c r="AF6" s="860"/>
      <c r="AG6" s="861"/>
      <c r="AK6" s="248"/>
      <c r="AO6" s="251"/>
    </row>
    <row r="7" spans="1:41" s="253" customFormat="1" ht="40.5" customHeight="1">
      <c r="A7" s="252"/>
      <c r="B7" s="252"/>
      <c r="C7" s="250" t="s">
        <v>245</v>
      </c>
      <c r="D7" s="862" t="s">
        <v>369</v>
      </c>
      <c r="E7" s="863"/>
      <c r="F7" s="863"/>
      <c r="G7" s="863"/>
      <c r="H7" s="863"/>
      <c r="I7" s="863"/>
      <c r="J7" s="863"/>
      <c r="K7" s="864"/>
      <c r="L7" s="856"/>
      <c r="M7" s="857"/>
      <c r="N7" s="857"/>
      <c r="O7" s="857"/>
      <c r="P7" s="858"/>
      <c r="Q7" s="859"/>
      <c r="R7" s="860"/>
      <c r="S7" s="860"/>
      <c r="T7" s="860"/>
      <c r="U7" s="860"/>
      <c r="V7" s="860"/>
      <c r="W7" s="860"/>
      <c r="X7" s="860"/>
      <c r="Y7" s="860"/>
      <c r="Z7" s="860"/>
      <c r="AA7" s="860"/>
      <c r="AB7" s="860"/>
      <c r="AC7" s="860"/>
      <c r="AD7" s="860"/>
      <c r="AE7" s="860"/>
      <c r="AF7" s="860"/>
      <c r="AG7" s="861"/>
      <c r="AK7" s="248"/>
      <c r="AO7" s="251"/>
    </row>
    <row r="8" spans="1:41" s="253" customFormat="1" ht="40.5" customHeight="1">
      <c r="A8" s="252"/>
      <c r="B8" s="252"/>
      <c r="C8" s="254" t="s">
        <v>243</v>
      </c>
      <c r="D8" s="865" t="s">
        <v>370</v>
      </c>
      <c r="E8" s="863"/>
      <c r="F8" s="863"/>
      <c r="G8" s="863"/>
      <c r="H8" s="863"/>
      <c r="I8" s="863"/>
      <c r="J8" s="863"/>
      <c r="K8" s="864"/>
      <c r="L8" s="856"/>
      <c r="M8" s="857"/>
      <c r="N8" s="857"/>
      <c r="O8" s="857"/>
      <c r="P8" s="858"/>
      <c r="Q8" s="859"/>
      <c r="R8" s="860"/>
      <c r="S8" s="860"/>
      <c r="T8" s="860"/>
      <c r="U8" s="860"/>
      <c r="V8" s="860"/>
      <c r="W8" s="860"/>
      <c r="X8" s="860"/>
      <c r="Y8" s="860"/>
      <c r="Z8" s="860"/>
      <c r="AA8" s="860"/>
      <c r="AB8" s="860"/>
      <c r="AC8" s="860"/>
      <c r="AD8" s="860"/>
      <c r="AE8" s="860"/>
      <c r="AF8" s="860"/>
      <c r="AG8" s="861"/>
      <c r="AK8" s="248"/>
    </row>
    <row r="9" spans="1:41" ht="16.5" customHeight="1">
      <c r="D9" s="243"/>
      <c r="E9" s="244"/>
      <c r="F9" s="243"/>
      <c r="G9" s="243"/>
      <c r="H9" s="243"/>
      <c r="AK9" s="248"/>
    </row>
    <row r="10" spans="1:41" s="246" customFormat="1" ht="19.5" customHeight="1">
      <c r="B10" s="834" t="s">
        <v>371</v>
      </c>
      <c r="C10" s="835"/>
      <c r="D10" s="836" t="s">
        <v>372</v>
      </c>
      <c r="E10" s="836"/>
      <c r="F10" s="836"/>
      <c r="G10" s="836"/>
      <c r="H10" s="836"/>
      <c r="I10" s="836"/>
      <c r="J10" s="866"/>
      <c r="K10" s="866"/>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row>
    <row r="11" spans="1:41" ht="25.5" customHeight="1">
      <c r="C11" s="847" t="s">
        <v>373</v>
      </c>
      <c r="D11" s="848"/>
      <c r="E11" s="848"/>
      <c r="F11" s="848"/>
      <c r="G11" s="848"/>
      <c r="H11" s="848"/>
      <c r="I11" s="849"/>
      <c r="J11" s="850" t="s">
        <v>374</v>
      </c>
      <c r="K11" s="851"/>
      <c r="L11" s="851"/>
      <c r="M11" s="851"/>
      <c r="N11" s="851"/>
      <c r="O11" s="851"/>
      <c r="P11" s="851"/>
      <c r="Q11" s="852"/>
      <c r="R11" s="850" t="s">
        <v>375</v>
      </c>
      <c r="S11" s="851"/>
      <c r="T11" s="851"/>
      <c r="U11" s="851"/>
      <c r="V11" s="851"/>
      <c r="W11" s="851"/>
      <c r="X11" s="851"/>
      <c r="Y11" s="851"/>
      <c r="Z11" s="851"/>
      <c r="AA11" s="851"/>
      <c r="AB11" s="851"/>
      <c r="AC11" s="852"/>
      <c r="AD11" s="851" t="s">
        <v>376</v>
      </c>
      <c r="AE11" s="851"/>
      <c r="AF11" s="851"/>
      <c r="AG11" s="852"/>
    </row>
    <row r="12" spans="1:41" ht="25.5" customHeight="1">
      <c r="C12" s="255" t="s">
        <v>246</v>
      </c>
      <c r="D12" s="837"/>
      <c r="E12" s="838"/>
      <c r="F12" s="838"/>
      <c r="G12" s="838"/>
      <c r="H12" s="838"/>
      <c r="I12" s="839"/>
      <c r="J12" s="843"/>
      <c r="K12" s="841"/>
      <c r="L12" s="841"/>
      <c r="M12" s="841"/>
      <c r="N12" s="841"/>
      <c r="O12" s="841"/>
      <c r="P12" s="841"/>
      <c r="Q12" s="842"/>
      <c r="R12" s="844"/>
      <c r="S12" s="845"/>
      <c r="T12" s="845"/>
      <c r="U12" s="845"/>
      <c r="V12" s="845"/>
      <c r="W12" s="845"/>
      <c r="X12" s="845"/>
      <c r="Y12" s="845"/>
      <c r="Z12" s="845"/>
      <c r="AA12" s="845"/>
      <c r="AB12" s="845"/>
      <c r="AC12" s="846"/>
      <c r="AD12" s="841"/>
      <c r="AE12" s="841"/>
      <c r="AF12" s="841"/>
      <c r="AG12" s="842"/>
    </row>
    <row r="13" spans="1:41" ht="25.5" customHeight="1">
      <c r="C13" s="255" t="s">
        <v>245</v>
      </c>
      <c r="D13" s="837"/>
      <c r="E13" s="838"/>
      <c r="F13" s="838"/>
      <c r="G13" s="838"/>
      <c r="H13" s="838"/>
      <c r="I13" s="839"/>
      <c r="J13" s="840"/>
      <c r="K13" s="838"/>
      <c r="L13" s="838"/>
      <c r="M13" s="838"/>
      <c r="N13" s="838"/>
      <c r="O13" s="838"/>
      <c r="P13" s="838"/>
      <c r="Q13" s="839"/>
      <c r="R13" s="837"/>
      <c r="S13" s="841"/>
      <c r="T13" s="841"/>
      <c r="U13" s="841"/>
      <c r="V13" s="841"/>
      <c r="W13" s="841"/>
      <c r="X13" s="841"/>
      <c r="Y13" s="841"/>
      <c r="Z13" s="841"/>
      <c r="AA13" s="841"/>
      <c r="AB13" s="841"/>
      <c r="AC13" s="842"/>
      <c r="AD13" s="841"/>
      <c r="AE13" s="841"/>
      <c r="AF13" s="841"/>
      <c r="AG13" s="842"/>
    </row>
    <row r="14" spans="1:41" ht="25.5" customHeight="1">
      <c r="C14" s="255" t="s">
        <v>243</v>
      </c>
      <c r="D14" s="837"/>
      <c r="E14" s="838"/>
      <c r="F14" s="838"/>
      <c r="G14" s="838"/>
      <c r="H14" s="838"/>
      <c r="I14" s="839"/>
      <c r="J14" s="840"/>
      <c r="K14" s="838"/>
      <c r="L14" s="838"/>
      <c r="M14" s="838"/>
      <c r="N14" s="838"/>
      <c r="O14" s="838"/>
      <c r="P14" s="838"/>
      <c r="Q14" s="839"/>
      <c r="R14" s="837"/>
      <c r="S14" s="841"/>
      <c r="T14" s="841"/>
      <c r="U14" s="841"/>
      <c r="V14" s="841"/>
      <c r="W14" s="841"/>
      <c r="X14" s="841"/>
      <c r="Y14" s="841"/>
      <c r="Z14" s="841"/>
      <c r="AA14" s="841"/>
      <c r="AB14" s="841"/>
      <c r="AC14" s="842"/>
      <c r="AD14" s="841"/>
      <c r="AE14" s="841"/>
      <c r="AF14" s="841"/>
      <c r="AG14" s="842"/>
    </row>
    <row r="15" spans="1:41" ht="25.5" customHeight="1">
      <c r="C15" s="255" t="s">
        <v>242</v>
      </c>
      <c r="D15" s="837"/>
      <c r="E15" s="838"/>
      <c r="F15" s="838"/>
      <c r="G15" s="838"/>
      <c r="H15" s="838"/>
      <c r="I15" s="839"/>
      <c r="J15" s="840"/>
      <c r="K15" s="838"/>
      <c r="L15" s="838"/>
      <c r="M15" s="838"/>
      <c r="N15" s="838"/>
      <c r="O15" s="838"/>
      <c r="P15" s="838"/>
      <c r="Q15" s="839"/>
      <c r="R15" s="837"/>
      <c r="S15" s="841"/>
      <c r="T15" s="841"/>
      <c r="U15" s="841"/>
      <c r="V15" s="841"/>
      <c r="W15" s="841"/>
      <c r="X15" s="841"/>
      <c r="Y15" s="841"/>
      <c r="Z15" s="841"/>
      <c r="AA15" s="841"/>
      <c r="AB15" s="841"/>
      <c r="AC15" s="842"/>
      <c r="AD15" s="841"/>
      <c r="AE15" s="841"/>
      <c r="AF15" s="841"/>
      <c r="AG15" s="842"/>
    </row>
    <row r="16" spans="1:41" ht="25.5" customHeight="1">
      <c r="C16" s="255" t="s">
        <v>240</v>
      </c>
      <c r="D16" s="837"/>
      <c r="E16" s="838"/>
      <c r="F16" s="838"/>
      <c r="G16" s="838"/>
      <c r="H16" s="838"/>
      <c r="I16" s="839"/>
      <c r="J16" s="840"/>
      <c r="K16" s="838"/>
      <c r="L16" s="838"/>
      <c r="M16" s="838"/>
      <c r="N16" s="838"/>
      <c r="O16" s="838"/>
      <c r="P16" s="838"/>
      <c r="Q16" s="839"/>
      <c r="R16" s="837"/>
      <c r="S16" s="841"/>
      <c r="T16" s="841"/>
      <c r="U16" s="841"/>
      <c r="V16" s="841"/>
      <c r="W16" s="841"/>
      <c r="X16" s="841"/>
      <c r="Y16" s="841"/>
      <c r="Z16" s="841"/>
      <c r="AA16" s="841"/>
      <c r="AB16" s="841"/>
      <c r="AC16" s="842"/>
      <c r="AD16" s="841"/>
      <c r="AE16" s="841"/>
      <c r="AF16" s="841"/>
      <c r="AG16" s="842"/>
    </row>
    <row r="17" spans="2:34" ht="25.5" customHeight="1">
      <c r="C17" s="255" t="s">
        <v>238</v>
      </c>
      <c r="D17" s="837"/>
      <c r="E17" s="838"/>
      <c r="F17" s="838"/>
      <c r="G17" s="838"/>
      <c r="H17" s="838"/>
      <c r="I17" s="839"/>
      <c r="J17" s="840"/>
      <c r="K17" s="838"/>
      <c r="L17" s="838"/>
      <c r="M17" s="838"/>
      <c r="N17" s="838"/>
      <c r="O17" s="838"/>
      <c r="P17" s="838"/>
      <c r="Q17" s="839"/>
      <c r="R17" s="837"/>
      <c r="S17" s="841"/>
      <c r="T17" s="841"/>
      <c r="U17" s="841"/>
      <c r="V17" s="841"/>
      <c r="W17" s="841"/>
      <c r="X17" s="841"/>
      <c r="Y17" s="841"/>
      <c r="Z17" s="841"/>
      <c r="AA17" s="841"/>
      <c r="AB17" s="841"/>
      <c r="AC17" s="842"/>
      <c r="AD17" s="841"/>
      <c r="AE17" s="841"/>
      <c r="AF17" s="841"/>
      <c r="AG17" s="842"/>
    </row>
    <row r="18" spans="2:34" ht="25.5" customHeight="1">
      <c r="C18" s="255" t="s">
        <v>236</v>
      </c>
      <c r="D18" s="837"/>
      <c r="E18" s="838"/>
      <c r="F18" s="838"/>
      <c r="G18" s="838"/>
      <c r="H18" s="838"/>
      <c r="I18" s="839"/>
      <c r="J18" s="840"/>
      <c r="K18" s="838"/>
      <c r="L18" s="838"/>
      <c r="M18" s="838"/>
      <c r="N18" s="838"/>
      <c r="O18" s="838"/>
      <c r="P18" s="838"/>
      <c r="Q18" s="839"/>
      <c r="R18" s="837"/>
      <c r="S18" s="841"/>
      <c r="T18" s="841"/>
      <c r="U18" s="841"/>
      <c r="V18" s="841"/>
      <c r="W18" s="841"/>
      <c r="X18" s="841"/>
      <c r="Y18" s="841"/>
      <c r="Z18" s="841"/>
      <c r="AA18" s="841"/>
      <c r="AB18" s="841"/>
      <c r="AC18" s="842"/>
      <c r="AD18" s="841"/>
      <c r="AE18" s="841"/>
      <c r="AF18" s="841"/>
      <c r="AG18" s="842"/>
    </row>
    <row r="19" spans="2:34" ht="25.5" customHeight="1">
      <c r="C19" s="255" t="s">
        <v>234</v>
      </c>
      <c r="D19" s="837"/>
      <c r="E19" s="838"/>
      <c r="F19" s="838"/>
      <c r="G19" s="838"/>
      <c r="H19" s="838"/>
      <c r="I19" s="839"/>
      <c r="J19" s="840"/>
      <c r="K19" s="838"/>
      <c r="L19" s="838"/>
      <c r="M19" s="838"/>
      <c r="N19" s="838"/>
      <c r="O19" s="838"/>
      <c r="P19" s="838"/>
      <c r="Q19" s="839"/>
      <c r="R19" s="837"/>
      <c r="S19" s="841"/>
      <c r="T19" s="841"/>
      <c r="U19" s="841"/>
      <c r="V19" s="841"/>
      <c r="W19" s="841"/>
      <c r="X19" s="841"/>
      <c r="Y19" s="841"/>
      <c r="Z19" s="841"/>
      <c r="AA19" s="841"/>
      <c r="AB19" s="841"/>
      <c r="AC19" s="842"/>
      <c r="AD19" s="841"/>
      <c r="AE19" s="841"/>
      <c r="AF19" s="841"/>
      <c r="AG19" s="842"/>
    </row>
    <row r="20" spans="2:34" ht="25.5" customHeight="1">
      <c r="C20" s="255" t="s">
        <v>377</v>
      </c>
      <c r="D20" s="837"/>
      <c r="E20" s="838"/>
      <c r="F20" s="838"/>
      <c r="G20" s="838"/>
      <c r="H20" s="838"/>
      <c r="I20" s="839"/>
      <c r="J20" s="840"/>
      <c r="K20" s="838"/>
      <c r="L20" s="838"/>
      <c r="M20" s="838"/>
      <c r="N20" s="838"/>
      <c r="O20" s="838"/>
      <c r="P20" s="838"/>
      <c r="Q20" s="839"/>
      <c r="R20" s="837"/>
      <c r="S20" s="841"/>
      <c r="T20" s="841"/>
      <c r="U20" s="841"/>
      <c r="V20" s="841"/>
      <c r="W20" s="841"/>
      <c r="X20" s="841"/>
      <c r="Y20" s="841"/>
      <c r="Z20" s="841"/>
      <c r="AA20" s="841"/>
      <c r="AB20" s="841"/>
      <c r="AC20" s="842"/>
      <c r="AD20" s="841"/>
      <c r="AE20" s="841"/>
      <c r="AF20" s="841"/>
      <c r="AG20" s="842"/>
    </row>
    <row r="21" spans="2:34" ht="25.5" customHeight="1">
      <c r="C21" s="255" t="s">
        <v>378</v>
      </c>
      <c r="D21" s="837"/>
      <c r="E21" s="838"/>
      <c r="F21" s="838"/>
      <c r="G21" s="838"/>
      <c r="H21" s="838"/>
      <c r="I21" s="839"/>
      <c r="J21" s="840"/>
      <c r="K21" s="838"/>
      <c r="L21" s="838"/>
      <c r="M21" s="838"/>
      <c r="N21" s="838"/>
      <c r="O21" s="838"/>
      <c r="P21" s="838"/>
      <c r="Q21" s="839"/>
      <c r="R21" s="837"/>
      <c r="S21" s="841"/>
      <c r="T21" s="841"/>
      <c r="U21" s="841"/>
      <c r="V21" s="841"/>
      <c r="W21" s="841"/>
      <c r="X21" s="841"/>
      <c r="Y21" s="841"/>
      <c r="Z21" s="841"/>
      <c r="AA21" s="841"/>
      <c r="AB21" s="841"/>
      <c r="AC21" s="842"/>
      <c r="AD21" s="841"/>
      <c r="AE21" s="841"/>
      <c r="AF21" s="841"/>
      <c r="AG21" s="842"/>
    </row>
    <row r="22" spans="2:34" ht="16.5" customHeight="1">
      <c r="D22" s="243"/>
      <c r="E22" s="244"/>
      <c r="F22" s="243"/>
      <c r="G22" s="243"/>
      <c r="H22" s="243"/>
    </row>
    <row r="23" spans="2:34" s="246" customFormat="1" ht="19.5" customHeight="1">
      <c r="B23" s="834" t="s">
        <v>379</v>
      </c>
      <c r="C23" s="835"/>
      <c r="D23" s="836" t="s">
        <v>380</v>
      </c>
      <c r="E23" s="836"/>
      <c r="F23" s="836"/>
      <c r="G23" s="836"/>
      <c r="H23" s="836"/>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row>
    <row r="24" spans="2:34" s="246" customFormat="1" ht="19.5" customHeight="1">
      <c r="B24" s="241"/>
      <c r="C24" s="260"/>
      <c r="D24" s="261" t="s">
        <v>381</v>
      </c>
      <c r="E24" s="261"/>
      <c r="F24" s="261"/>
      <c r="G24" s="261"/>
      <c r="H24" s="261"/>
      <c r="I24" s="262"/>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row>
    <row r="25" spans="2:34" ht="19.5" customHeight="1">
      <c r="C25" s="256" t="s">
        <v>246</v>
      </c>
      <c r="D25" s="239" t="s">
        <v>382</v>
      </c>
      <c r="E25" s="256"/>
      <c r="F25" s="256"/>
      <c r="G25" s="256"/>
    </row>
    <row r="26" spans="2:34" ht="19.5" customHeight="1">
      <c r="C26" s="242" t="s">
        <v>245</v>
      </c>
      <c r="D26" s="239" t="s">
        <v>383</v>
      </c>
      <c r="E26" s="256"/>
      <c r="F26" s="256"/>
      <c r="G26" s="256"/>
      <c r="H26" s="256"/>
    </row>
    <row r="27" spans="2:34" ht="19.5" customHeight="1">
      <c r="D27" s="239" t="s">
        <v>384</v>
      </c>
      <c r="E27" s="256"/>
      <c r="F27" s="256"/>
      <c r="G27" s="256"/>
      <c r="J27" s="256"/>
      <c r="K27" s="256"/>
      <c r="O27" s="256"/>
      <c r="P27" s="256"/>
      <c r="Q27" s="256"/>
      <c r="U27" s="256"/>
      <c r="V27" s="256"/>
      <c r="W27" s="256"/>
    </row>
    <row r="28" spans="2:34" ht="19.5" customHeight="1">
      <c r="C28" s="242" t="s">
        <v>243</v>
      </c>
      <c r="D28" s="239" t="s">
        <v>385</v>
      </c>
      <c r="E28" s="242"/>
      <c r="J28" s="256"/>
      <c r="K28" s="256"/>
      <c r="N28" s="256"/>
      <c r="O28" s="256"/>
      <c r="P28" s="256"/>
      <c r="Q28" s="256"/>
      <c r="R28" s="256"/>
      <c r="T28" s="256"/>
      <c r="U28" s="256"/>
      <c r="V28" s="256"/>
      <c r="W28" s="256"/>
      <c r="X28" s="256"/>
    </row>
    <row r="29" spans="2:34" ht="19.5" customHeight="1">
      <c r="C29" s="242" t="s">
        <v>242</v>
      </c>
      <c r="D29" s="239" t="s">
        <v>386</v>
      </c>
      <c r="E29" s="242"/>
    </row>
    <row r="30" spans="2:34" ht="19.5" customHeight="1">
      <c r="C30" s="256"/>
      <c r="D30" s="239"/>
    </row>
    <row r="31" spans="2:34" ht="19.5" customHeight="1">
      <c r="C31" s="263"/>
      <c r="D31" s="264" t="s">
        <v>387</v>
      </c>
      <c r="E31" s="263"/>
      <c r="F31" s="263"/>
      <c r="G31" s="263"/>
      <c r="H31" s="263"/>
      <c r="I31" s="264"/>
    </row>
    <row r="32" spans="2:34" ht="19.5" customHeight="1">
      <c r="C32" s="256" t="s">
        <v>242</v>
      </c>
      <c r="D32" s="242" t="s">
        <v>388</v>
      </c>
    </row>
    <row r="33" spans="2:9" ht="19.5" customHeight="1">
      <c r="C33" s="242" t="s">
        <v>240</v>
      </c>
      <c r="D33" s="242" t="s">
        <v>389</v>
      </c>
    </row>
    <row r="34" spans="2:9" ht="19.5" customHeight="1">
      <c r="C34" s="242" t="s">
        <v>238</v>
      </c>
      <c r="D34" s="242" t="s">
        <v>390</v>
      </c>
    </row>
    <row r="35" spans="2:9" ht="19.5" customHeight="1">
      <c r="D35" s="242" t="s">
        <v>391</v>
      </c>
    </row>
    <row r="36" spans="2:9" ht="19.5" customHeight="1">
      <c r="C36" s="242" t="s">
        <v>236</v>
      </c>
      <c r="D36" s="242" t="s">
        <v>392</v>
      </c>
    </row>
    <row r="37" spans="2:9" ht="19.5" customHeight="1"/>
    <row r="38" spans="2:9" ht="19.5" customHeight="1">
      <c r="B38" s="834" t="s">
        <v>393</v>
      </c>
      <c r="C38" s="835"/>
      <c r="D38" s="836" t="s">
        <v>394</v>
      </c>
      <c r="E38" s="836"/>
      <c r="F38" s="836"/>
      <c r="G38" s="836"/>
      <c r="H38" s="836"/>
    </row>
    <row r="39" spans="2:9" ht="19.5" customHeight="1">
      <c r="C39" s="265"/>
      <c r="D39" s="266" t="s">
        <v>395</v>
      </c>
      <c r="E39" s="265"/>
      <c r="F39" s="265"/>
      <c r="G39" s="265"/>
      <c r="H39" s="265"/>
      <c r="I39" s="266"/>
    </row>
    <row r="40" spans="2:9" ht="19.5" customHeight="1">
      <c r="C40" s="242" t="s">
        <v>246</v>
      </c>
      <c r="D40" s="239" t="s">
        <v>396</v>
      </c>
    </row>
    <row r="41" spans="2:9" ht="19.5" customHeight="1">
      <c r="D41" s="239" t="s">
        <v>397</v>
      </c>
    </row>
    <row r="42" spans="2:9" ht="19.5" customHeight="1">
      <c r="D42" s="239" t="s">
        <v>398</v>
      </c>
    </row>
    <row r="43" spans="2:9" ht="19.5" customHeight="1">
      <c r="D43" s="242" t="s">
        <v>399</v>
      </c>
    </row>
    <row r="44" spans="2:9" ht="19.5" customHeight="1">
      <c r="C44" s="256" t="s">
        <v>245</v>
      </c>
      <c r="D44" s="242" t="s">
        <v>400</v>
      </c>
    </row>
    <row r="45" spans="2:9" ht="19.5" customHeight="1">
      <c r="D45" s="242" t="s">
        <v>401</v>
      </c>
    </row>
    <row r="46" spans="2:9" ht="19.5" customHeight="1"/>
    <row r="47" spans="2:9" ht="19.5" customHeight="1">
      <c r="C47" s="265"/>
      <c r="D47" s="266" t="s">
        <v>402</v>
      </c>
      <c r="E47" s="265"/>
      <c r="F47" s="265"/>
      <c r="G47" s="265"/>
      <c r="H47" s="265"/>
      <c r="I47" s="266"/>
    </row>
    <row r="48" spans="2:9" ht="19.5" customHeight="1">
      <c r="C48" s="242" t="s">
        <v>403</v>
      </c>
      <c r="D48" s="242" t="s">
        <v>404</v>
      </c>
    </row>
    <row r="49" spans="2:8" ht="19.5" customHeight="1">
      <c r="D49" s="242" t="s">
        <v>405</v>
      </c>
    </row>
    <row r="50" spans="2:8" ht="19.5" customHeight="1">
      <c r="D50" s="242" t="s">
        <v>406</v>
      </c>
    </row>
    <row r="51" spans="2:8" ht="19.5" customHeight="1">
      <c r="C51" s="242" t="s">
        <v>407</v>
      </c>
      <c r="D51" s="242" t="s">
        <v>408</v>
      </c>
    </row>
    <row r="52" spans="2:8" ht="19.5" customHeight="1">
      <c r="D52" s="242" t="s">
        <v>409</v>
      </c>
    </row>
    <row r="53" spans="2:8" ht="19.5" customHeight="1">
      <c r="D53" s="242" t="s">
        <v>410</v>
      </c>
    </row>
    <row r="54" spans="2:8" ht="19.5" customHeight="1">
      <c r="D54" s="242" t="s">
        <v>411</v>
      </c>
    </row>
    <row r="55" spans="2:8" ht="19.5" customHeight="1">
      <c r="C55" s="242" t="s">
        <v>412</v>
      </c>
      <c r="D55" s="242" t="s">
        <v>413</v>
      </c>
    </row>
    <row r="56" spans="2:8" ht="19.5" customHeight="1"/>
    <row r="57" spans="2:8" ht="19.5" customHeight="1"/>
    <row r="58" spans="2:8" ht="19.5" customHeight="1"/>
    <row r="59" spans="2:8" ht="19.5" customHeight="1"/>
    <row r="60" spans="2:8" ht="19.5" customHeight="1"/>
    <row r="61" spans="2:8" ht="19.5" customHeight="1">
      <c r="B61" s="834" t="s">
        <v>414</v>
      </c>
      <c r="C61" s="835"/>
      <c r="D61" s="836" t="s">
        <v>415</v>
      </c>
      <c r="E61" s="836"/>
      <c r="F61" s="836"/>
      <c r="G61" s="836"/>
      <c r="H61" s="836"/>
    </row>
    <row r="62" spans="2:8" ht="19.5" customHeight="1"/>
    <row r="63" spans="2:8" ht="19.5" customHeight="1"/>
    <row r="64" spans="2:8"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sheetData>
  <protectedRanges>
    <protectedRange sqref="I2" name="範囲13"/>
  </protectedRanges>
  <mergeCells count="69">
    <mergeCell ref="C5:K5"/>
    <mergeCell ref="L5:P5"/>
    <mergeCell ref="Q5:AG5"/>
    <mergeCell ref="B1:AG1"/>
    <mergeCell ref="C2:F2"/>
    <mergeCell ref="G2:AG2"/>
    <mergeCell ref="B4:C4"/>
    <mergeCell ref="D4:AG4"/>
    <mergeCell ref="C11:I11"/>
    <mergeCell ref="J11:Q11"/>
    <mergeCell ref="R11:AC11"/>
    <mergeCell ref="AD11:AG11"/>
    <mergeCell ref="D6:K6"/>
    <mergeCell ref="L6:P6"/>
    <mergeCell ref="Q6:AG6"/>
    <mergeCell ref="D7:K7"/>
    <mergeCell ref="L7:P7"/>
    <mergeCell ref="Q7:AG7"/>
    <mergeCell ref="D8:K8"/>
    <mergeCell ref="L8:P8"/>
    <mergeCell ref="Q8:AG8"/>
    <mergeCell ref="B10:C10"/>
    <mergeCell ref="D10:K10"/>
    <mergeCell ref="D12:I12"/>
    <mergeCell ref="J12:Q12"/>
    <mergeCell ref="R12:AC12"/>
    <mergeCell ref="AD12:AG12"/>
    <mergeCell ref="D13:I13"/>
    <mergeCell ref="J13:Q13"/>
    <mergeCell ref="R13:AC13"/>
    <mergeCell ref="AD13:AG13"/>
    <mergeCell ref="D14:I14"/>
    <mergeCell ref="J14:Q14"/>
    <mergeCell ref="R14:AC14"/>
    <mergeCell ref="AD14:AG14"/>
    <mergeCell ref="D15:I15"/>
    <mergeCell ref="J15:Q15"/>
    <mergeCell ref="R15:AC15"/>
    <mergeCell ref="AD15:AG15"/>
    <mergeCell ref="D16:I16"/>
    <mergeCell ref="J16:Q16"/>
    <mergeCell ref="R16:AC16"/>
    <mergeCell ref="AD16:AG16"/>
    <mergeCell ref="D17:I17"/>
    <mergeCell ref="J17:Q17"/>
    <mergeCell ref="R17:AC17"/>
    <mergeCell ref="AD17:AG17"/>
    <mergeCell ref="D18:I18"/>
    <mergeCell ref="J18:Q18"/>
    <mergeCell ref="R18:AC18"/>
    <mergeCell ref="AD18:AG18"/>
    <mergeCell ref="D19:I19"/>
    <mergeCell ref="J19:Q19"/>
    <mergeCell ref="R19:AC19"/>
    <mergeCell ref="AD19:AG19"/>
    <mergeCell ref="D20:I20"/>
    <mergeCell ref="J20:Q20"/>
    <mergeCell ref="R20:AC20"/>
    <mergeCell ref="AD20:AG20"/>
    <mergeCell ref="D21:I21"/>
    <mergeCell ref="J21:Q21"/>
    <mergeCell ref="R21:AC21"/>
    <mergeCell ref="AD21:AG21"/>
    <mergeCell ref="B23:C23"/>
    <mergeCell ref="D23:H23"/>
    <mergeCell ref="B38:C38"/>
    <mergeCell ref="D38:H38"/>
    <mergeCell ref="B61:C61"/>
    <mergeCell ref="D61:H61"/>
  </mergeCells>
  <phoneticPr fontId="3"/>
  <dataValidations count="1">
    <dataValidation type="list" allowBlank="1" showInputMessage="1" showErrorMessage="1" sqref="L6:P8" xr:uid="{3967F10E-6AC5-4EA2-9FB6-5CA0A1A099A8}">
      <formula1>"1.自社保有機器,2.ﾘｰｽ/ﾚﾝﾀﾙ,3.新規購入,4.外注,5.その他,6.使用なし"</formula1>
    </dataValidation>
  </dataValidations>
  <pageMargins left="0.59055118110236227" right="0.39370078740157483" top="0.78740157480314965" bottom="0.78740157480314965" header="0.31496062992125984" footer="0.31496062992125984"/>
  <pageSetup paperSize="9" scale="90" orientation="portrait" r:id="rId1"/>
  <rowBreaks count="1" manualBreakCount="1">
    <brk id="30" min="1" max="32"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3A459-015B-4B93-A91C-5B672BD6EDAA}">
  <dimension ref="A1:AO99"/>
  <sheetViews>
    <sheetView view="pageBreakPreview" zoomScale="70" zoomScaleNormal="55" zoomScaleSheetLayoutView="70" workbookViewId="0">
      <selection sqref="A1:A1048576"/>
    </sheetView>
  </sheetViews>
  <sheetFormatPr defaultColWidth="9" defaultRowHeight="13.5"/>
  <cols>
    <col min="1" max="1" width="39.375" style="239" customWidth="1"/>
    <col min="2" max="4" width="2.625" style="242" customWidth="1"/>
    <col min="5" max="5" width="3.125" style="257" customWidth="1"/>
    <col min="6" max="11" width="3.125" style="239" customWidth="1"/>
    <col min="12" max="14" width="2.625" style="239" customWidth="1"/>
    <col min="15" max="21" width="3.125" style="239" customWidth="1"/>
    <col min="22" max="24" width="2.625" style="239" customWidth="1"/>
    <col min="25" max="31" width="3.125" style="239" customWidth="1"/>
    <col min="32" max="40" width="2.625" style="239" customWidth="1"/>
    <col min="41" max="16384" width="9" style="239"/>
  </cols>
  <sheetData>
    <row r="1" spans="1:41" ht="50.25" customHeight="1">
      <c r="B1" s="877" t="s">
        <v>361</v>
      </c>
      <c r="C1" s="877"/>
      <c r="D1" s="877"/>
      <c r="E1" s="877"/>
      <c r="F1" s="877"/>
      <c r="G1" s="877"/>
      <c r="H1" s="877"/>
      <c r="I1" s="877"/>
      <c r="J1" s="877"/>
      <c r="K1" s="877"/>
      <c r="L1" s="877"/>
      <c r="M1" s="877"/>
      <c r="N1" s="877"/>
      <c r="O1" s="877"/>
      <c r="P1" s="877"/>
      <c r="Q1" s="877"/>
      <c r="R1" s="877"/>
      <c r="S1" s="877"/>
      <c r="T1" s="877"/>
      <c r="U1" s="877"/>
      <c r="V1" s="877"/>
      <c r="W1" s="877"/>
      <c r="X1" s="877"/>
      <c r="Y1" s="877"/>
      <c r="Z1" s="877"/>
      <c r="AA1" s="877"/>
      <c r="AB1" s="877"/>
      <c r="AC1" s="877"/>
      <c r="AD1" s="877"/>
      <c r="AE1" s="877"/>
      <c r="AF1" s="877"/>
      <c r="AG1" s="877"/>
      <c r="AH1" s="240"/>
    </row>
    <row r="2" spans="1:41" ht="25.5" customHeight="1">
      <c r="B2" s="241"/>
      <c r="C2" s="871" t="s">
        <v>362</v>
      </c>
      <c r="D2" s="872"/>
      <c r="E2" s="872"/>
      <c r="F2" s="873"/>
      <c r="G2" s="874"/>
      <c r="H2" s="875"/>
      <c r="I2" s="875"/>
      <c r="J2" s="875"/>
      <c r="K2" s="875"/>
      <c r="L2" s="875"/>
      <c r="M2" s="875"/>
      <c r="N2" s="875"/>
      <c r="O2" s="875"/>
      <c r="P2" s="875"/>
      <c r="Q2" s="875"/>
      <c r="R2" s="875"/>
      <c r="S2" s="875"/>
      <c r="T2" s="875"/>
      <c r="U2" s="875"/>
      <c r="V2" s="875"/>
      <c r="W2" s="875"/>
      <c r="X2" s="875"/>
      <c r="Y2" s="875"/>
      <c r="Z2" s="875"/>
      <c r="AA2" s="875"/>
      <c r="AB2" s="875"/>
      <c r="AC2" s="875"/>
      <c r="AD2" s="875"/>
      <c r="AE2" s="875"/>
      <c r="AF2" s="875"/>
      <c r="AG2" s="876"/>
    </row>
    <row r="3" spans="1:41" ht="16.5" customHeight="1">
      <c r="D3" s="243"/>
      <c r="E3" s="244"/>
      <c r="F3" s="243"/>
      <c r="G3" s="243"/>
      <c r="H3" s="243"/>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row>
    <row r="4" spans="1:41" s="246" customFormat="1" ht="19.5" customHeight="1">
      <c r="B4" s="834" t="s">
        <v>363</v>
      </c>
      <c r="C4" s="835"/>
      <c r="D4" s="836" t="s">
        <v>364</v>
      </c>
      <c r="E4" s="836"/>
      <c r="F4" s="836"/>
      <c r="G4" s="836"/>
      <c r="H4" s="836"/>
      <c r="I4" s="836"/>
      <c r="J4" s="836"/>
      <c r="K4" s="836"/>
      <c r="L4" s="866"/>
      <c r="M4" s="866"/>
      <c r="N4" s="866"/>
      <c r="O4" s="866"/>
      <c r="P4" s="866"/>
      <c r="Q4" s="866"/>
      <c r="R4" s="866"/>
      <c r="S4" s="866"/>
      <c r="T4" s="866"/>
      <c r="U4" s="866"/>
      <c r="V4" s="866"/>
      <c r="W4" s="866"/>
      <c r="X4" s="866"/>
      <c r="Y4" s="866"/>
      <c r="Z4" s="866"/>
      <c r="AA4" s="866"/>
      <c r="AB4" s="866"/>
      <c r="AC4" s="866"/>
      <c r="AD4" s="866"/>
      <c r="AE4" s="866"/>
      <c r="AF4" s="866"/>
      <c r="AG4" s="866"/>
      <c r="AH4" s="247"/>
      <c r="AK4" s="248"/>
    </row>
    <row r="5" spans="1:41" ht="30" customHeight="1">
      <c r="C5" s="847" t="s">
        <v>365</v>
      </c>
      <c r="D5" s="848"/>
      <c r="E5" s="848"/>
      <c r="F5" s="848"/>
      <c r="G5" s="848"/>
      <c r="H5" s="848"/>
      <c r="I5" s="848"/>
      <c r="J5" s="848"/>
      <c r="K5" s="849"/>
      <c r="L5" s="867" t="s">
        <v>366</v>
      </c>
      <c r="M5" s="868"/>
      <c r="N5" s="868"/>
      <c r="O5" s="868"/>
      <c r="P5" s="869"/>
      <c r="Q5" s="847" t="s">
        <v>367</v>
      </c>
      <c r="R5" s="848"/>
      <c r="S5" s="848"/>
      <c r="T5" s="848"/>
      <c r="U5" s="848"/>
      <c r="V5" s="848"/>
      <c r="W5" s="848"/>
      <c r="X5" s="848"/>
      <c r="Y5" s="848"/>
      <c r="Z5" s="848"/>
      <c r="AA5" s="848"/>
      <c r="AB5" s="848"/>
      <c r="AC5" s="848"/>
      <c r="AD5" s="848"/>
      <c r="AE5" s="848"/>
      <c r="AF5" s="848"/>
      <c r="AG5" s="849"/>
      <c r="AK5" s="248"/>
    </row>
    <row r="6" spans="1:41" s="249" customFormat="1" ht="40.5" customHeight="1">
      <c r="C6" s="250" t="s">
        <v>246</v>
      </c>
      <c r="D6" s="853" t="s">
        <v>368</v>
      </c>
      <c r="E6" s="854"/>
      <c r="F6" s="854"/>
      <c r="G6" s="854"/>
      <c r="H6" s="854"/>
      <c r="I6" s="854"/>
      <c r="J6" s="854"/>
      <c r="K6" s="855"/>
      <c r="L6" s="856" t="s">
        <v>445</v>
      </c>
      <c r="M6" s="857"/>
      <c r="N6" s="857"/>
      <c r="O6" s="857"/>
      <c r="P6" s="858"/>
      <c r="Q6" s="859" t="s">
        <v>416</v>
      </c>
      <c r="R6" s="860"/>
      <c r="S6" s="860"/>
      <c r="T6" s="860"/>
      <c r="U6" s="860"/>
      <c r="V6" s="860"/>
      <c r="W6" s="860"/>
      <c r="X6" s="860"/>
      <c r="Y6" s="860"/>
      <c r="Z6" s="860"/>
      <c r="AA6" s="860"/>
      <c r="AB6" s="860"/>
      <c r="AC6" s="860"/>
      <c r="AD6" s="860"/>
      <c r="AE6" s="860"/>
      <c r="AF6" s="860"/>
      <c r="AG6" s="861"/>
      <c r="AK6" s="248"/>
      <c r="AO6" s="251"/>
    </row>
    <row r="7" spans="1:41" s="253" customFormat="1" ht="40.5" customHeight="1">
      <c r="A7" s="252"/>
      <c r="B7" s="252"/>
      <c r="C7" s="250" t="s">
        <v>245</v>
      </c>
      <c r="D7" s="862" t="s">
        <v>369</v>
      </c>
      <c r="E7" s="863"/>
      <c r="F7" s="863"/>
      <c r="G7" s="863"/>
      <c r="H7" s="863"/>
      <c r="I7" s="863"/>
      <c r="J7" s="863"/>
      <c r="K7" s="864"/>
      <c r="L7" s="856" t="s">
        <v>446</v>
      </c>
      <c r="M7" s="857"/>
      <c r="N7" s="857"/>
      <c r="O7" s="857"/>
      <c r="P7" s="858"/>
      <c r="Q7" s="859" t="s">
        <v>421</v>
      </c>
      <c r="R7" s="860"/>
      <c r="S7" s="860"/>
      <c r="T7" s="860"/>
      <c r="U7" s="860"/>
      <c r="V7" s="860"/>
      <c r="W7" s="860"/>
      <c r="X7" s="860"/>
      <c r="Y7" s="860"/>
      <c r="Z7" s="860"/>
      <c r="AA7" s="860"/>
      <c r="AB7" s="860"/>
      <c r="AC7" s="860"/>
      <c r="AD7" s="860"/>
      <c r="AE7" s="860"/>
      <c r="AF7" s="860"/>
      <c r="AG7" s="861"/>
      <c r="AK7" s="248"/>
      <c r="AO7" s="251"/>
    </row>
    <row r="8" spans="1:41" s="253" customFormat="1" ht="40.5" customHeight="1">
      <c r="A8" s="252"/>
      <c r="B8" s="252"/>
      <c r="C8" s="254" t="s">
        <v>243</v>
      </c>
      <c r="D8" s="865" t="s">
        <v>370</v>
      </c>
      <c r="E8" s="863"/>
      <c r="F8" s="863"/>
      <c r="G8" s="863"/>
      <c r="H8" s="863"/>
      <c r="I8" s="863"/>
      <c r="J8" s="863"/>
      <c r="K8" s="864"/>
      <c r="L8" s="856" t="s">
        <v>447</v>
      </c>
      <c r="M8" s="857"/>
      <c r="N8" s="857"/>
      <c r="O8" s="857"/>
      <c r="P8" s="858"/>
      <c r="Q8" s="859"/>
      <c r="R8" s="860"/>
      <c r="S8" s="860"/>
      <c r="T8" s="860"/>
      <c r="U8" s="860"/>
      <c r="V8" s="860"/>
      <c r="W8" s="860"/>
      <c r="X8" s="860"/>
      <c r="Y8" s="860"/>
      <c r="Z8" s="860"/>
      <c r="AA8" s="860"/>
      <c r="AB8" s="860"/>
      <c r="AC8" s="860"/>
      <c r="AD8" s="860"/>
      <c r="AE8" s="860"/>
      <c r="AF8" s="860"/>
      <c r="AG8" s="861"/>
      <c r="AK8" s="248"/>
    </row>
    <row r="9" spans="1:41" ht="16.5" customHeight="1">
      <c r="D9" s="243"/>
      <c r="E9" s="244"/>
      <c r="F9" s="243"/>
      <c r="G9" s="243"/>
      <c r="H9" s="243"/>
      <c r="AK9" s="248"/>
    </row>
    <row r="10" spans="1:41" s="246" customFormat="1" ht="19.5" customHeight="1">
      <c r="B10" s="834" t="s">
        <v>371</v>
      </c>
      <c r="C10" s="835"/>
      <c r="D10" s="836" t="s">
        <v>372</v>
      </c>
      <c r="E10" s="836"/>
      <c r="F10" s="836"/>
      <c r="G10" s="836"/>
      <c r="H10" s="836"/>
      <c r="I10" s="836"/>
      <c r="J10" s="866"/>
      <c r="K10" s="866"/>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row>
    <row r="11" spans="1:41" ht="25.5" customHeight="1">
      <c r="C11" s="847" t="s">
        <v>373</v>
      </c>
      <c r="D11" s="848"/>
      <c r="E11" s="848"/>
      <c r="F11" s="848"/>
      <c r="G11" s="848"/>
      <c r="H11" s="848"/>
      <c r="I11" s="849"/>
      <c r="J11" s="850" t="s">
        <v>374</v>
      </c>
      <c r="K11" s="851"/>
      <c r="L11" s="851"/>
      <c r="M11" s="851"/>
      <c r="N11" s="851"/>
      <c r="O11" s="851"/>
      <c r="P11" s="851"/>
      <c r="Q11" s="852"/>
      <c r="R11" s="850" t="s">
        <v>375</v>
      </c>
      <c r="S11" s="851"/>
      <c r="T11" s="851"/>
      <c r="U11" s="851"/>
      <c r="V11" s="851"/>
      <c r="W11" s="851"/>
      <c r="X11" s="851"/>
      <c r="Y11" s="851"/>
      <c r="Z11" s="851"/>
      <c r="AA11" s="851"/>
      <c r="AB11" s="851"/>
      <c r="AC11" s="852"/>
      <c r="AD11" s="851" t="s">
        <v>376</v>
      </c>
      <c r="AE11" s="851"/>
      <c r="AF11" s="851"/>
      <c r="AG11" s="852"/>
    </row>
    <row r="12" spans="1:41" ht="25.5" customHeight="1">
      <c r="C12" s="255" t="s">
        <v>246</v>
      </c>
      <c r="D12" s="837" t="s">
        <v>417</v>
      </c>
      <c r="E12" s="838"/>
      <c r="F12" s="838"/>
      <c r="G12" s="838"/>
      <c r="H12" s="838"/>
      <c r="I12" s="839"/>
      <c r="J12" s="843" t="s">
        <v>418</v>
      </c>
      <c r="K12" s="841"/>
      <c r="L12" s="841"/>
      <c r="M12" s="841"/>
      <c r="N12" s="841"/>
      <c r="O12" s="841"/>
      <c r="P12" s="841"/>
      <c r="Q12" s="842"/>
      <c r="R12" s="844" t="s">
        <v>419</v>
      </c>
      <c r="S12" s="845"/>
      <c r="T12" s="845"/>
      <c r="U12" s="845"/>
      <c r="V12" s="845"/>
      <c r="W12" s="845"/>
      <c r="X12" s="845"/>
      <c r="Y12" s="845"/>
      <c r="Z12" s="845"/>
      <c r="AA12" s="845"/>
      <c r="AB12" s="845"/>
      <c r="AC12" s="846"/>
      <c r="AD12" s="841" t="s">
        <v>420</v>
      </c>
      <c r="AE12" s="841"/>
      <c r="AF12" s="841"/>
      <c r="AG12" s="842"/>
    </row>
    <row r="13" spans="1:41" ht="25.5" customHeight="1">
      <c r="C13" s="255" t="s">
        <v>245</v>
      </c>
      <c r="D13" s="837"/>
      <c r="E13" s="838"/>
      <c r="F13" s="838"/>
      <c r="G13" s="838"/>
      <c r="H13" s="838"/>
      <c r="I13" s="839"/>
      <c r="J13" s="840"/>
      <c r="K13" s="838"/>
      <c r="L13" s="838"/>
      <c r="M13" s="838"/>
      <c r="N13" s="838"/>
      <c r="O13" s="838"/>
      <c r="P13" s="838"/>
      <c r="Q13" s="839"/>
      <c r="R13" s="837"/>
      <c r="S13" s="841"/>
      <c r="T13" s="841"/>
      <c r="U13" s="841"/>
      <c r="V13" s="841"/>
      <c r="W13" s="841"/>
      <c r="X13" s="841"/>
      <c r="Y13" s="841"/>
      <c r="Z13" s="841"/>
      <c r="AA13" s="841"/>
      <c r="AB13" s="841"/>
      <c r="AC13" s="842"/>
      <c r="AD13" s="841"/>
      <c r="AE13" s="841"/>
      <c r="AF13" s="841"/>
      <c r="AG13" s="842"/>
    </row>
    <row r="14" spans="1:41" ht="25.5" customHeight="1">
      <c r="C14" s="255" t="s">
        <v>243</v>
      </c>
      <c r="D14" s="837"/>
      <c r="E14" s="838"/>
      <c r="F14" s="838"/>
      <c r="G14" s="838"/>
      <c r="H14" s="838"/>
      <c r="I14" s="839"/>
      <c r="J14" s="840"/>
      <c r="K14" s="838"/>
      <c r="L14" s="838"/>
      <c r="M14" s="838"/>
      <c r="N14" s="838"/>
      <c r="O14" s="838"/>
      <c r="P14" s="838"/>
      <c r="Q14" s="839"/>
      <c r="R14" s="837"/>
      <c r="S14" s="841"/>
      <c r="T14" s="841"/>
      <c r="U14" s="841"/>
      <c r="V14" s="841"/>
      <c r="W14" s="841"/>
      <c r="X14" s="841"/>
      <c r="Y14" s="841"/>
      <c r="Z14" s="841"/>
      <c r="AA14" s="841"/>
      <c r="AB14" s="841"/>
      <c r="AC14" s="842"/>
      <c r="AD14" s="841"/>
      <c r="AE14" s="841"/>
      <c r="AF14" s="841"/>
      <c r="AG14" s="842"/>
    </row>
    <row r="15" spans="1:41" ht="25.5" customHeight="1">
      <c r="C15" s="255" t="s">
        <v>242</v>
      </c>
      <c r="D15" s="837"/>
      <c r="E15" s="838"/>
      <c r="F15" s="838"/>
      <c r="G15" s="838"/>
      <c r="H15" s="838"/>
      <c r="I15" s="839"/>
      <c r="J15" s="840"/>
      <c r="K15" s="838"/>
      <c r="L15" s="838"/>
      <c r="M15" s="838"/>
      <c r="N15" s="838"/>
      <c r="O15" s="838"/>
      <c r="P15" s="838"/>
      <c r="Q15" s="839"/>
      <c r="R15" s="837"/>
      <c r="S15" s="841"/>
      <c r="T15" s="841"/>
      <c r="U15" s="841"/>
      <c r="V15" s="841"/>
      <c r="W15" s="841"/>
      <c r="X15" s="841"/>
      <c r="Y15" s="841"/>
      <c r="Z15" s="841"/>
      <c r="AA15" s="841"/>
      <c r="AB15" s="841"/>
      <c r="AC15" s="842"/>
      <c r="AD15" s="841"/>
      <c r="AE15" s="841"/>
      <c r="AF15" s="841"/>
      <c r="AG15" s="842"/>
    </row>
    <row r="16" spans="1:41" ht="25.5" customHeight="1">
      <c r="C16" s="255" t="s">
        <v>240</v>
      </c>
      <c r="D16" s="837"/>
      <c r="E16" s="838"/>
      <c r="F16" s="838"/>
      <c r="G16" s="838"/>
      <c r="H16" s="838"/>
      <c r="I16" s="839"/>
      <c r="J16" s="840"/>
      <c r="K16" s="838"/>
      <c r="L16" s="838"/>
      <c r="M16" s="838"/>
      <c r="N16" s="838"/>
      <c r="O16" s="838"/>
      <c r="P16" s="838"/>
      <c r="Q16" s="839"/>
      <c r="R16" s="837"/>
      <c r="S16" s="841"/>
      <c r="T16" s="841"/>
      <c r="U16" s="841"/>
      <c r="V16" s="841"/>
      <c r="W16" s="841"/>
      <c r="X16" s="841"/>
      <c r="Y16" s="841"/>
      <c r="Z16" s="841"/>
      <c r="AA16" s="841"/>
      <c r="AB16" s="841"/>
      <c r="AC16" s="842"/>
      <c r="AD16" s="841"/>
      <c r="AE16" s="841"/>
      <c r="AF16" s="841"/>
      <c r="AG16" s="842"/>
    </row>
    <row r="17" spans="2:34" ht="25.5" customHeight="1">
      <c r="C17" s="255" t="s">
        <v>238</v>
      </c>
      <c r="D17" s="837"/>
      <c r="E17" s="838"/>
      <c r="F17" s="838"/>
      <c r="G17" s="838"/>
      <c r="H17" s="838"/>
      <c r="I17" s="839"/>
      <c r="J17" s="840"/>
      <c r="K17" s="838"/>
      <c r="L17" s="838"/>
      <c r="M17" s="838"/>
      <c r="N17" s="838"/>
      <c r="O17" s="838"/>
      <c r="P17" s="838"/>
      <c r="Q17" s="839"/>
      <c r="R17" s="837"/>
      <c r="S17" s="841"/>
      <c r="T17" s="841"/>
      <c r="U17" s="841"/>
      <c r="V17" s="841"/>
      <c r="W17" s="841"/>
      <c r="X17" s="841"/>
      <c r="Y17" s="841"/>
      <c r="Z17" s="841"/>
      <c r="AA17" s="841"/>
      <c r="AB17" s="841"/>
      <c r="AC17" s="842"/>
      <c r="AD17" s="841"/>
      <c r="AE17" s="841"/>
      <c r="AF17" s="841"/>
      <c r="AG17" s="842"/>
    </row>
    <row r="18" spans="2:34" ht="25.5" customHeight="1">
      <c r="C18" s="255" t="s">
        <v>236</v>
      </c>
      <c r="D18" s="837"/>
      <c r="E18" s="838"/>
      <c r="F18" s="838"/>
      <c r="G18" s="838"/>
      <c r="H18" s="838"/>
      <c r="I18" s="839"/>
      <c r="J18" s="840"/>
      <c r="K18" s="838"/>
      <c r="L18" s="838"/>
      <c r="M18" s="838"/>
      <c r="N18" s="838"/>
      <c r="O18" s="838"/>
      <c r="P18" s="838"/>
      <c r="Q18" s="839"/>
      <c r="R18" s="837"/>
      <c r="S18" s="841"/>
      <c r="T18" s="841"/>
      <c r="U18" s="841"/>
      <c r="V18" s="841"/>
      <c r="W18" s="841"/>
      <c r="X18" s="841"/>
      <c r="Y18" s="841"/>
      <c r="Z18" s="841"/>
      <c r="AA18" s="841"/>
      <c r="AB18" s="841"/>
      <c r="AC18" s="842"/>
      <c r="AD18" s="841"/>
      <c r="AE18" s="841"/>
      <c r="AF18" s="841"/>
      <c r="AG18" s="842"/>
    </row>
    <row r="19" spans="2:34" ht="25.5" customHeight="1">
      <c r="C19" s="255" t="s">
        <v>234</v>
      </c>
      <c r="D19" s="837"/>
      <c r="E19" s="838"/>
      <c r="F19" s="838"/>
      <c r="G19" s="838"/>
      <c r="H19" s="838"/>
      <c r="I19" s="839"/>
      <c r="J19" s="840"/>
      <c r="K19" s="838"/>
      <c r="L19" s="838"/>
      <c r="M19" s="838"/>
      <c r="N19" s="838"/>
      <c r="O19" s="838"/>
      <c r="P19" s="838"/>
      <c r="Q19" s="839"/>
      <c r="R19" s="837"/>
      <c r="S19" s="841"/>
      <c r="T19" s="841"/>
      <c r="U19" s="841"/>
      <c r="V19" s="841"/>
      <c r="W19" s="841"/>
      <c r="X19" s="841"/>
      <c r="Y19" s="841"/>
      <c r="Z19" s="841"/>
      <c r="AA19" s="841"/>
      <c r="AB19" s="841"/>
      <c r="AC19" s="842"/>
      <c r="AD19" s="841"/>
      <c r="AE19" s="841"/>
      <c r="AF19" s="841"/>
      <c r="AG19" s="842"/>
    </row>
    <row r="20" spans="2:34" ht="25.5" customHeight="1">
      <c r="C20" s="255" t="s">
        <v>377</v>
      </c>
      <c r="D20" s="837"/>
      <c r="E20" s="838"/>
      <c r="F20" s="838"/>
      <c r="G20" s="838"/>
      <c r="H20" s="838"/>
      <c r="I20" s="839"/>
      <c r="J20" s="840"/>
      <c r="K20" s="838"/>
      <c r="L20" s="838"/>
      <c r="M20" s="838"/>
      <c r="N20" s="838"/>
      <c r="O20" s="838"/>
      <c r="P20" s="838"/>
      <c r="Q20" s="839"/>
      <c r="R20" s="837"/>
      <c r="S20" s="841"/>
      <c r="T20" s="841"/>
      <c r="U20" s="841"/>
      <c r="V20" s="841"/>
      <c r="W20" s="841"/>
      <c r="X20" s="841"/>
      <c r="Y20" s="841"/>
      <c r="Z20" s="841"/>
      <c r="AA20" s="841"/>
      <c r="AB20" s="841"/>
      <c r="AC20" s="842"/>
      <c r="AD20" s="841"/>
      <c r="AE20" s="841"/>
      <c r="AF20" s="841"/>
      <c r="AG20" s="842"/>
    </row>
    <row r="21" spans="2:34" ht="25.5" customHeight="1">
      <c r="C21" s="255" t="s">
        <v>378</v>
      </c>
      <c r="D21" s="837"/>
      <c r="E21" s="838"/>
      <c r="F21" s="838"/>
      <c r="G21" s="838"/>
      <c r="H21" s="838"/>
      <c r="I21" s="839"/>
      <c r="J21" s="840"/>
      <c r="K21" s="838"/>
      <c r="L21" s="838"/>
      <c r="M21" s="838"/>
      <c r="N21" s="838"/>
      <c r="O21" s="838"/>
      <c r="P21" s="838"/>
      <c r="Q21" s="839"/>
      <c r="R21" s="837"/>
      <c r="S21" s="841"/>
      <c r="T21" s="841"/>
      <c r="U21" s="841"/>
      <c r="V21" s="841"/>
      <c r="W21" s="841"/>
      <c r="X21" s="841"/>
      <c r="Y21" s="841"/>
      <c r="Z21" s="841"/>
      <c r="AA21" s="841"/>
      <c r="AB21" s="841"/>
      <c r="AC21" s="842"/>
      <c r="AD21" s="841"/>
      <c r="AE21" s="841"/>
      <c r="AF21" s="841"/>
      <c r="AG21" s="842"/>
    </row>
    <row r="22" spans="2:34" ht="16.5" customHeight="1">
      <c r="D22" s="243"/>
      <c r="E22" s="244"/>
      <c r="F22" s="243"/>
      <c r="G22" s="243"/>
      <c r="H22" s="243"/>
    </row>
    <row r="23" spans="2:34" s="246" customFormat="1" ht="19.5" customHeight="1">
      <c r="B23" s="834" t="s">
        <v>379</v>
      </c>
      <c r="C23" s="835"/>
      <c r="D23" s="836" t="s">
        <v>380</v>
      </c>
      <c r="E23" s="836"/>
      <c r="F23" s="836"/>
      <c r="G23" s="836"/>
      <c r="H23" s="836"/>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row>
    <row r="24" spans="2:34" s="246" customFormat="1" ht="19.5" customHeight="1">
      <c r="B24" s="241"/>
      <c r="C24" s="260"/>
      <c r="D24" s="261" t="s">
        <v>381</v>
      </c>
      <c r="E24" s="261"/>
      <c r="F24" s="261"/>
      <c r="G24" s="261"/>
      <c r="H24" s="261"/>
      <c r="I24" s="262"/>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row>
    <row r="25" spans="2:34" ht="19.5" customHeight="1">
      <c r="C25" s="256" t="s">
        <v>246</v>
      </c>
      <c r="D25" s="239" t="s">
        <v>382</v>
      </c>
      <c r="E25" s="256"/>
      <c r="F25" s="256"/>
      <c r="G25" s="256"/>
    </row>
    <row r="26" spans="2:34" ht="19.5" customHeight="1">
      <c r="C26" s="242" t="s">
        <v>245</v>
      </c>
      <c r="D26" s="239" t="s">
        <v>383</v>
      </c>
      <c r="E26" s="256"/>
      <c r="F26" s="256"/>
      <c r="G26" s="256"/>
      <c r="H26" s="256"/>
    </row>
    <row r="27" spans="2:34" ht="19.5" customHeight="1">
      <c r="D27" s="239" t="s">
        <v>384</v>
      </c>
      <c r="E27" s="256"/>
      <c r="F27" s="256"/>
      <c r="G27" s="256"/>
      <c r="J27" s="256"/>
      <c r="K27" s="256"/>
      <c r="O27" s="256"/>
      <c r="P27" s="256"/>
      <c r="Q27" s="256"/>
      <c r="U27" s="256"/>
      <c r="V27" s="256"/>
      <c r="W27" s="256"/>
    </row>
    <row r="28" spans="2:34" ht="19.5" customHeight="1">
      <c r="C28" s="242" t="s">
        <v>243</v>
      </c>
      <c r="D28" s="239" t="s">
        <v>385</v>
      </c>
      <c r="E28" s="242"/>
      <c r="J28" s="256"/>
      <c r="K28" s="256"/>
      <c r="N28" s="256"/>
      <c r="O28" s="256"/>
      <c r="P28" s="256"/>
      <c r="Q28" s="256"/>
      <c r="R28" s="256"/>
      <c r="T28" s="256"/>
      <c r="U28" s="256"/>
      <c r="V28" s="256"/>
      <c r="W28" s="256"/>
      <c r="X28" s="256"/>
    </row>
    <row r="29" spans="2:34" ht="19.5" customHeight="1">
      <c r="C29" s="242" t="s">
        <v>242</v>
      </c>
      <c r="D29" s="239" t="s">
        <v>386</v>
      </c>
      <c r="E29" s="242"/>
    </row>
    <row r="30" spans="2:34" ht="19.5" customHeight="1">
      <c r="C30" s="256"/>
      <c r="D30" s="239"/>
    </row>
    <row r="31" spans="2:34" ht="19.5" customHeight="1">
      <c r="C31" s="263"/>
      <c r="D31" s="264" t="s">
        <v>387</v>
      </c>
      <c r="E31" s="263"/>
      <c r="F31" s="263"/>
      <c r="G31" s="263"/>
      <c r="H31" s="263"/>
      <c r="I31" s="264"/>
    </row>
    <row r="32" spans="2:34" ht="19.5" customHeight="1">
      <c r="C32" s="256" t="s">
        <v>242</v>
      </c>
      <c r="D32" s="242" t="s">
        <v>388</v>
      </c>
    </row>
    <row r="33" spans="2:9" ht="19.5" customHeight="1">
      <c r="C33" s="242" t="s">
        <v>240</v>
      </c>
      <c r="D33" s="242" t="s">
        <v>389</v>
      </c>
    </row>
    <row r="34" spans="2:9" ht="19.5" customHeight="1">
      <c r="C34" s="242" t="s">
        <v>238</v>
      </c>
      <c r="D34" s="242" t="s">
        <v>390</v>
      </c>
    </row>
    <row r="35" spans="2:9" ht="19.5" customHeight="1">
      <c r="D35" s="242" t="s">
        <v>391</v>
      </c>
    </row>
    <row r="36" spans="2:9" ht="19.5" customHeight="1">
      <c r="C36" s="242" t="s">
        <v>236</v>
      </c>
      <c r="D36" s="242" t="s">
        <v>392</v>
      </c>
    </row>
    <row r="37" spans="2:9" ht="19.5" customHeight="1"/>
    <row r="38" spans="2:9" ht="19.5" customHeight="1">
      <c r="B38" s="834" t="s">
        <v>393</v>
      </c>
      <c r="C38" s="835"/>
      <c r="D38" s="836" t="s">
        <v>394</v>
      </c>
      <c r="E38" s="836"/>
      <c r="F38" s="836"/>
      <c r="G38" s="836"/>
      <c r="H38" s="836"/>
    </row>
    <row r="39" spans="2:9" ht="19.5" customHeight="1">
      <c r="C39" s="258"/>
      <c r="D39" s="259" t="s">
        <v>395</v>
      </c>
      <c r="E39" s="258"/>
      <c r="F39" s="258"/>
      <c r="G39" s="258"/>
      <c r="H39" s="258"/>
      <c r="I39" s="259"/>
    </row>
    <row r="40" spans="2:9" ht="19.5" customHeight="1">
      <c r="C40" s="242" t="s">
        <v>246</v>
      </c>
      <c r="D40" s="239" t="s">
        <v>396</v>
      </c>
    </row>
    <row r="41" spans="2:9" ht="19.5" customHeight="1">
      <c r="D41" s="239" t="s">
        <v>397</v>
      </c>
    </row>
    <row r="42" spans="2:9" ht="19.5" customHeight="1">
      <c r="D42" s="239" t="s">
        <v>398</v>
      </c>
    </row>
    <row r="43" spans="2:9" ht="19.5" customHeight="1">
      <c r="D43" s="242" t="s">
        <v>399</v>
      </c>
    </row>
    <row r="44" spans="2:9" ht="19.5" customHeight="1">
      <c r="C44" s="256" t="s">
        <v>245</v>
      </c>
      <c r="D44" s="242" t="s">
        <v>400</v>
      </c>
    </row>
    <row r="45" spans="2:9" ht="19.5" customHeight="1">
      <c r="D45" s="242" t="s">
        <v>401</v>
      </c>
    </row>
    <row r="46" spans="2:9" ht="19.5" customHeight="1"/>
    <row r="47" spans="2:9" ht="19.5" customHeight="1">
      <c r="C47" s="258"/>
      <c r="D47" s="259" t="s">
        <v>402</v>
      </c>
      <c r="E47" s="258"/>
      <c r="F47" s="258"/>
      <c r="G47" s="258"/>
      <c r="H47" s="258"/>
      <c r="I47" s="259"/>
    </row>
    <row r="48" spans="2:9" ht="19.5" customHeight="1">
      <c r="C48" s="242" t="s">
        <v>403</v>
      </c>
      <c r="D48" s="242" t="s">
        <v>404</v>
      </c>
    </row>
    <row r="49" spans="2:8" ht="19.5" customHeight="1">
      <c r="D49" s="242" t="s">
        <v>405</v>
      </c>
    </row>
    <row r="50" spans="2:8" ht="19.5" customHeight="1">
      <c r="D50" s="242" t="s">
        <v>406</v>
      </c>
    </row>
    <row r="51" spans="2:8" ht="19.5" customHeight="1">
      <c r="C51" s="242" t="s">
        <v>407</v>
      </c>
      <c r="D51" s="242" t="s">
        <v>408</v>
      </c>
    </row>
    <row r="52" spans="2:8" ht="19.5" customHeight="1">
      <c r="D52" s="242" t="s">
        <v>409</v>
      </c>
    </row>
    <row r="53" spans="2:8" ht="19.5" customHeight="1">
      <c r="D53" s="242" t="s">
        <v>410</v>
      </c>
    </row>
    <row r="54" spans="2:8" ht="19.5" customHeight="1">
      <c r="D54" s="242" t="s">
        <v>411</v>
      </c>
    </row>
    <row r="55" spans="2:8" ht="19.5" customHeight="1">
      <c r="C55" s="242" t="s">
        <v>412</v>
      </c>
      <c r="D55" s="242" t="s">
        <v>413</v>
      </c>
    </row>
    <row r="56" spans="2:8" ht="19.5" customHeight="1"/>
    <row r="57" spans="2:8" ht="19.5" customHeight="1"/>
    <row r="58" spans="2:8" ht="19.5" customHeight="1"/>
    <row r="59" spans="2:8" ht="19.5" customHeight="1"/>
    <row r="60" spans="2:8" ht="19.5" customHeight="1"/>
    <row r="61" spans="2:8" ht="19.5" customHeight="1">
      <c r="B61" s="834" t="s">
        <v>414</v>
      </c>
      <c r="C61" s="835"/>
      <c r="D61" s="836" t="s">
        <v>415</v>
      </c>
      <c r="E61" s="836"/>
      <c r="F61" s="836"/>
      <c r="G61" s="836"/>
      <c r="H61" s="836"/>
    </row>
    <row r="62" spans="2:8" ht="19.5" customHeight="1"/>
    <row r="63" spans="2:8" ht="19.5" customHeight="1"/>
    <row r="64" spans="2:8"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sheetData>
  <protectedRanges>
    <protectedRange sqref="I2" name="範囲13"/>
  </protectedRanges>
  <mergeCells count="69">
    <mergeCell ref="C5:K5"/>
    <mergeCell ref="L5:P5"/>
    <mergeCell ref="Q5:AG5"/>
    <mergeCell ref="B1:AG1"/>
    <mergeCell ref="C2:F2"/>
    <mergeCell ref="G2:AG2"/>
    <mergeCell ref="B4:C4"/>
    <mergeCell ref="D4:AG4"/>
    <mergeCell ref="C11:I11"/>
    <mergeCell ref="J11:Q11"/>
    <mergeCell ref="R11:AC11"/>
    <mergeCell ref="AD11:AG11"/>
    <mergeCell ref="D6:K6"/>
    <mergeCell ref="L6:P6"/>
    <mergeCell ref="Q6:AG6"/>
    <mergeCell ref="D7:K7"/>
    <mergeCell ref="L7:P7"/>
    <mergeCell ref="Q7:AG7"/>
    <mergeCell ref="D8:K8"/>
    <mergeCell ref="L8:P8"/>
    <mergeCell ref="Q8:AG8"/>
    <mergeCell ref="B10:C10"/>
    <mergeCell ref="D10:K10"/>
    <mergeCell ref="D12:I12"/>
    <mergeCell ref="J12:Q12"/>
    <mergeCell ref="R12:AC12"/>
    <mergeCell ref="AD12:AG12"/>
    <mergeCell ref="D13:I13"/>
    <mergeCell ref="J13:Q13"/>
    <mergeCell ref="R13:AC13"/>
    <mergeCell ref="AD13:AG13"/>
    <mergeCell ref="D14:I14"/>
    <mergeCell ref="J14:Q14"/>
    <mergeCell ref="R14:AC14"/>
    <mergeCell ref="AD14:AG14"/>
    <mergeCell ref="D15:I15"/>
    <mergeCell ref="J15:Q15"/>
    <mergeCell ref="R15:AC15"/>
    <mergeCell ref="AD15:AG15"/>
    <mergeCell ref="D16:I16"/>
    <mergeCell ref="J16:Q16"/>
    <mergeCell ref="R16:AC16"/>
    <mergeCell ref="AD16:AG16"/>
    <mergeCell ref="D17:I17"/>
    <mergeCell ref="J17:Q17"/>
    <mergeCell ref="R17:AC17"/>
    <mergeCell ref="AD17:AG17"/>
    <mergeCell ref="D18:I18"/>
    <mergeCell ref="J18:Q18"/>
    <mergeCell ref="R18:AC18"/>
    <mergeCell ref="AD18:AG18"/>
    <mergeCell ref="D19:I19"/>
    <mergeCell ref="J19:Q19"/>
    <mergeCell ref="R19:AC19"/>
    <mergeCell ref="AD19:AG19"/>
    <mergeCell ref="D20:I20"/>
    <mergeCell ref="J20:Q20"/>
    <mergeCell ref="R20:AC20"/>
    <mergeCell ref="AD20:AG20"/>
    <mergeCell ref="D21:I21"/>
    <mergeCell ref="J21:Q21"/>
    <mergeCell ref="R21:AC21"/>
    <mergeCell ref="AD21:AG21"/>
    <mergeCell ref="B23:C23"/>
    <mergeCell ref="D23:H23"/>
    <mergeCell ref="B38:C38"/>
    <mergeCell ref="D38:H38"/>
    <mergeCell ref="B61:C61"/>
    <mergeCell ref="D61:H61"/>
  </mergeCells>
  <phoneticPr fontId="3"/>
  <dataValidations count="1">
    <dataValidation type="list" allowBlank="1" showInputMessage="1" showErrorMessage="1" sqref="L6:P8" xr:uid="{63D81B63-E450-4C78-80A6-8EDB7CA583F5}">
      <formula1>"1.自社保有機器,2.ﾘｰｽ/ﾚﾝﾀﾙ,3.新規購入,4.外注,5.その他,6.使用なし"</formula1>
    </dataValidation>
  </dataValidations>
  <pageMargins left="0.59055118110236227" right="0.39370078740157483" top="0.78740157480314965" bottom="0.78740157480314965" header="0.31496062992125984" footer="0.31496062992125984"/>
  <pageSetup paperSize="9" scale="90" orientation="portrait" r:id="rId1"/>
  <rowBreaks count="1" manualBreakCount="1">
    <brk id="30" min="1" max="32"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0496B-3AA1-44BB-B283-8D02706E0A6A}">
  <sheetPr>
    <pageSetUpPr fitToPage="1"/>
  </sheetPr>
  <dimension ref="B1:AD38"/>
  <sheetViews>
    <sheetView view="pageBreakPreview" topLeftCell="A18" zoomScale="85" zoomScaleNormal="100" zoomScaleSheetLayoutView="85" zoomScalePageLayoutView="55" workbookViewId="0">
      <selection sqref="A1:A1048576"/>
    </sheetView>
  </sheetViews>
  <sheetFormatPr defaultColWidth="9" defaultRowHeight="18.75"/>
  <cols>
    <col min="1" max="1" width="39.375" style="399" customWidth="1"/>
    <col min="2" max="2" width="5.75" style="399" customWidth="1"/>
    <col min="3" max="3" width="35.375" style="399" customWidth="1"/>
    <col min="4" max="4" width="4.875" style="399" bestFit="1" customWidth="1"/>
    <col min="5" max="5" width="13.625" style="399" customWidth="1"/>
    <col min="6" max="6" width="9" style="399"/>
    <col min="7" max="7" width="5" style="399" customWidth="1"/>
    <col min="8" max="9" width="13.625" style="399" customWidth="1"/>
    <col min="10" max="10" width="9" style="400"/>
    <col min="11" max="16384" width="9" style="399"/>
  </cols>
  <sheetData>
    <row r="1" spans="2:30" ht="28.5">
      <c r="B1" s="908" t="s">
        <v>650</v>
      </c>
      <c r="C1" s="908"/>
      <c r="D1" s="908"/>
      <c r="E1" s="908"/>
      <c r="F1" s="908"/>
      <c r="G1" s="908"/>
      <c r="H1" s="908"/>
      <c r="I1" s="908"/>
      <c r="J1" s="398"/>
    </row>
    <row r="2" spans="2:30">
      <c r="B2" s="909" t="s">
        <v>651</v>
      </c>
      <c r="C2" s="909"/>
      <c r="D2" s="910" t="str">
        <f>IF(基本情報入力!J4="","",基本情報入力!J4)</f>
        <v/>
      </c>
      <c r="E2" s="911"/>
      <c r="F2" s="911"/>
      <c r="G2" s="911"/>
      <c r="H2" s="911"/>
      <c r="I2" s="912"/>
      <c r="AD2" s="399" t="s">
        <v>16</v>
      </c>
    </row>
    <row r="3" spans="2:30">
      <c r="B3" s="909" t="s">
        <v>652</v>
      </c>
      <c r="C3" s="909"/>
      <c r="D3" s="913" t="str">
        <f>IF(基本情報入力!J12="","",基本情報入力!J12)</f>
        <v/>
      </c>
      <c r="E3" s="911"/>
      <c r="F3" s="911"/>
      <c r="G3" s="911"/>
      <c r="H3" s="911"/>
      <c r="I3" s="912"/>
    </row>
    <row r="4" spans="2:30">
      <c r="B4" s="897" t="s">
        <v>653</v>
      </c>
      <c r="C4" s="897"/>
      <c r="D4" s="902" t="s">
        <v>654</v>
      </c>
      <c r="E4" s="903"/>
      <c r="F4" s="903"/>
      <c r="G4" s="401" t="s">
        <v>655</v>
      </c>
      <c r="H4" s="904" t="s">
        <v>654</v>
      </c>
      <c r="I4" s="905"/>
    </row>
    <row r="5" spans="2:30">
      <c r="B5" s="901"/>
      <c r="C5" s="901"/>
      <c r="D5" s="901"/>
      <c r="E5" s="901"/>
      <c r="F5" s="901"/>
      <c r="G5" s="901"/>
      <c r="H5" s="901"/>
      <c r="I5" s="901"/>
    </row>
    <row r="6" spans="2:30" ht="18.75" customHeight="1">
      <c r="B6" s="897" t="s">
        <v>656</v>
      </c>
      <c r="C6" s="897"/>
      <c r="D6" s="902" t="s">
        <v>654</v>
      </c>
      <c r="E6" s="903"/>
      <c r="F6" s="903"/>
      <c r="G6" s="401" t="s">
        <v>655</v>
      </c>
      <c r="H6" s="904" t="s">
        <v>654</v>
      </c>
      <c r="I6" s="905"/>
    </row>
    <row r="7" spans="2:30">
      <c r="B7" s="897"/>
      <c r="C7" s="897"/>
      <c r="D7" s="899" t="s">
        <v>657</v>
      </c>
      <c r="E7" s="900"/>
      <c r="F7" s="906"/>
      <c r="G7" s="907"/>
      <c r="H7" s="879" t="s">
        <v>658</v>
      </c>
      <c r="I7" s="880"/>
    </row>
    <row r="8" spans="2:30">
      <c r="B8" s="892" t="s">
        <v>659</v>
      </c>
      <c r="C8" s="893"/>
      <c r="D8" s="894"/>
      <c r="E8" s="895"/>
      <c r="F8" s="895"/>
      <c r="G8" s="895"/>
      <c r="H8" s="895"/>
      <c r="I8" s="896"/>
    </row>
    <row r="9" spans="2:30">
      <c r="B9" s="892" t="s">
        <v>660</v>
      </c>
      <c r="C9" s="893"/>
      <c r="D9" s="894"/>
      <c r="E9" s="895"/>
      <c r="F9" s="895"/>
      <c r="G9" s="895"/>
      <c r="H9" s="895"/>
      <c r="I9" s="896"/>
    </row>
    <row r="10" spans="2:30">
      <c r="B10" s="897" t="s">
        <v>661</v>
      </c>
      <c r="C10" s="897"/>
      <c r="D10" s="892" t="s">
        <v>662</v>
      </c>
      <c r="E10" s="893"/>
      <c r="F10" s="898"/>
      <c r="G10" s="898"/>
      <c r="H10" s="879" t="s">
        <v>663</v>
      </c>
      <c r="I10" s="880"/>
    </row>
    <row r="11" spans="2:30">
      <c r="B11" s="897"/>
      <c r="C11" s="897"/>
      <c r="D11" s="899" t="s">
        <v>664</v>
      </c>
      <c r="E11" s="900"/>
      <c r="F11" s="898"/>
      <c r="G11" s="898"/>
      <c r="H11" s="879" t="s">
        <v>665</v>
      </c>
      <c r="I11" s="880"/>
    </row>
    <row r="12" spans="2:30">
      <c r="B12" s="402"/>
      <c r="C12" s="402"/>
      <c r="D12" s="402"/>
      <c r="E12" s="402"/>
      <c r="F12" s="402"/>
      <c r="G12" s="402"/>
      <c r="H12" s="402"/>
      <c r="I12" s="403"/>
    </row>
    <row r="13" spans="2:30">
      <c r="B13" s="881" t="s">
        <v>666</v>
      </c>
      <c r="C13" s="882"/>
      <c r="D13" s="882"/>
      <c r="E13" s="882"/>
      <c r="F13" s="882"/>
      <c r="G13" s="883"/>
      <c r="H13" s="404" t="s">
        <v>667</v>
      </c>
      <c r="I13" s="404" t="s">
        <v>668</v>
      </c>
    </row>
    <row r="14" spans="2:30">
      <c r="B14" s="884"/>
      <c r="C14" s="885"/>
      <c r="D14" s="885"/>
      <c r="E14" s="885"/>
      <c r="F14" s="885"/>
      <c r="G14" s="886"/>
      <c r="H14" s="405" t="s">
        <v>669</v>
      </c>
      <c r="I14" s="406" t="s">
        <v>670</v>
      </c>
    </row>
    <row r="15" spans="2:30">
      <c r="B15" s="884"/>
      <c r="C15" s="885"/>
      <c r="D15" s="885"/>
      <c r="E15" s="885"/>
      <c r="F15" s="885"/>
      <c r="G15" s="886"/>
      <c r="H15" s="407" t="s">
        <v>671</v>
      </c>
      <c r="I15" s="407" t="s">
        <v>672</v>
      </c>
    </row>
    <row r="16" spans="2:30" ht="21" customHeight="1">
      <c r="B16" s="887"/>
      <c r="C16" s="888"/>
      <c r="D16" s="888"/>
      <c r="E16" s="888"/>
      <c r="F16" s="888"/>
      <c r="G16" s="889"/>
      <c r="H16" s="408" t="s">
        <v>673</v>
      </c>
      <c r="I16" s="409" t="s">
        <v>673</v>
      </c>
    </row>
    <row r="17" spans="2:9">
      <c r="B17" s="410" t="s">
        <v>674</v>
      </c>
      <c r="C17" s="411"/>
      <c r="D17" s="411"/>
      <c r="E17" s="411"/>
      <c r="F17" s="411"/>
      <c r="G17" s="411"/>
      <c r="H17" s="411"/>
      <c r="I17" s="411"/>
    </row>
    <row r="18" spans="2:9" ht="35.1" customHeight="1">
      <c r="B18" s="404" t="s">
        <v>403</v>
      </c>
      <c r="C18" s="878" t="s">
        <v>675</v>
      </c>
      <c r="D18" s="878"/>
      <c r="E18" s="878"/>
      <c r="F18" s="878"/>
      <c r="G18" s="878"/>
      <c r="H18" s="412"/>
      <c r="I18" s="413"/>
    </row>
    <row r="19" spans="2:9" ht="35.1" customHeight="1">
      <c r="B19" s="404" t="s">
        <v>407</v>
      </c>
      <c r="C19" s="878" t="s">
        <v>676</v>
      </c>
      <c r="D19" s="878"/>
      <c r="E19" s="878"/>
      <c r="F19" s="878"/>
      <c r="G19" s="878"/>
      <c r="H19" s="414"/>
      <c r="I19" s="413"/>
    </row>
    <row r="20" spans="2:9" ht="35.1" customHeight="1">
      <c r="B20" s="404" t="s">
        <v>412</v>
      </c>
      <c r="C20" s="878" t="s">
        <v>677</v>
      </c>
      <c r="D20" s="878"/>
      <c r="E20" s="878"/>
      <c r="F20" s="878"/>
      <c r="G20" s="878"/>
      <c r="H20" s="414"/>
      <c r="I20" s="413"/>
    </row>
    <row r="21" spans="2:9" ht="35.1" customHeight="1">
      <c r="B21" s="404" t="s">
        <v>678</v>
      </c>
      <c r="C21" s="878" t="s">
        <v>679</v>
      </c>
      <c r="D21" s="878"/>
      <c r="E21" s="878"/>
      <c r="F21" s="878"/>
      <c r="G21" s="878"/>
      <c r="H21" s="414"/>
      <c r="I21" s="413"/>
    </row>
    <row r="22" spans="2:9" ht="35.1" customHeight="1">
      <c r="B22" s="404" t="s">
        <v>680</v>
      </c>
      <c r="C22" s="878" t="s">
        <v>681</v>
      </c>
      <c r="D22" s="878"/>
      <c r="E22" s="878"/>
      <c r="F22" s="878"/>
      <c r="G22" s="878"/>
      <c r="H22" s="414"/>
      <c r="I22" s="413"/>
    </row>
    <row r="23" spans="2:9" ht="35.1" customHeight="1">
      <c r="B23" s="404" t="s">
        <v>682</v>
      </c>
      <c r="C23" s="878" t="s">
        <v>683</v>
      </c>
      <c r="D23" s="878"/>
      <c r="E23" s="878"/>
      <c r="F23" s="878"/>
      <c r="G23" s="878"/>
      <c r="H23" s="414"/>
      <c r="I23" s="413"/>
    </row>
    <row r="24" spans="2:9">
      <c r="B24" s="890" t="s">
        <v>684</v>
      </c>
      <c r="C24" s="891"/>
      <c r="D24" s="891"/>
      <c r="E24" s="891"/>
      <c r="F24" s="891"/>
      <c r="G24" s="891"/>
      <c r="H24" s="891"/>
      <c r="I24" s="891"/>
    </row>
    <row r="25" spans="2:9" ht="35.1" customHeight="1">
      <c r="B25" s="404" t="s">
        <v>685</v>
      </c>
      <c r="C25" s="878" t="s">
        <v>686</v>
      </c>
      <c r="D25" s="878"/>
      <c r="E25" s="878"/>
      <c r="F25" s="878"/>
      <c r="G25" s="878"/>
      <c r="H25" s="414"/>
      <c r="I25" s="413"/>
    </row>
    <row r="26" spans="2:9" ht="35.1" customHeight="1">
      <c r="B26" s="404" t="s">
        <v>687</v>
      </c>
      <c r="C26" s="878" t="s">
        <v>688</v>
      </c>
      <c r="D26" s="878"/>
      <c r="E26" s="878"/>
      <c r="F26" s="878"/>
      <c r="G26" s="878"/>
      <c r="H26" s="414"/>
      <c r="I26" s="413"/>
    </row>
    <row r="27" spans="2:9" ht="35.1" customHeight="1">
      <c r="B27" s="404" t="s">
        <v>689</v>
      </c>
      <c r="C27" s="878" t="s">
        <v>690</v>
      </c>
      <c r="D27" s="878"/>
      <c r="E27" s="878"/>
      <c r="F27" s="878"/>
      <c r="G27" s="878"/>
      <c r="H27" s="414"/>
      <c r="I27" s="413"/>
    </row>
    <row r="28" spans="2:9" ht="35.1" customHeight="1">
      <c r="B28" s="404" t="s">
        <v>691</v>
      </c>
      <c r="C28" s="878" t="s">
        <v>692</v>
      </c>
      <c r="D28" s="878"/>
      <c r="E28" s="878"/>
      <c r="F28" s="878"/>
      <c r="G28" s="878"/>
      <c r="H28" s="414"/>
      <c r="I28" s="413"/>
    </row>
    <row r="29" spans="2:9" ht="35.1" customHeight="1">
      <c r="B29" s="404" t="s">
        <v>693</v>
      </c>
      <c r="C29" s="878" t="s">
        <v>694</v>
      </c>
      <c r="D29" s="878"/>
      <c r="E29" s="878"/>
      <c r="F29" s="878"/>
      <c r="G29" s="878"/>
      <c r="H29" s="414"/>
      <c r="I29" s="413"/>
    </row>
    <row r="30" spans="2:9">
      <c r="B30" s="410" t="s">
        <v>695</v>
      </c>
      <c r="C30" s="411"/>
      <c r="D30" s="411"/>
      <c r="E30" s="411"/>
      <c r="F30" s="411"/>
      <c r="G30" s="411"/>
      <c r="H30" s="411"/>
      <c r="I30" s="411"/>
    </row>
    <row r="31" spans="2:9" ht="35.1" customHeight="1">
      <c r="B31" s="404" t="s">
        <v>696</v>
      </c>
      <c r="C31" s="878" t="s">
        <v>697</v>
      </c>
      <c r="D31" s="878"/>
      <c r="E31" s="878"/>
      <c r="F31" s="878"/>
      <c r="G31" s="878"/>
      <c r="H31" s="414"/>
      <c r="I31" s="413"/>
    </row>
    <row r="32" spans="2:9" ht="35.1" customHeight="1">
      <c r="B32" s="404" t="s">
        <v>698</v>
      </c>
      <c r="C32" s="878" t="s">
        <v>699</v>
      </c>
      <c r="D32" s="878"/>
      <c r="E32" s="878"/>
      <c r="F32" s="878"/>
      <c r="G32" s="878"/>
      <c r="H32" s="414"/>
      <c r="I32" s="413"/>
    </row>
    <row r="33" spans="2:9" ht="35.1" customHeight="1">
      <c r="B33" s="404" t="s">
        <v>700</v>
      </c>
      <c r="C33" s="878" t="s">
        <v>701</v>
      </c>
      <c r="D33" s="878"/>
      <c r="E33" s="878"/>
      <c r="F33" s="878"/>
      <c r="G33" s="878"/>
      <c r="H33" s="414"/>
      <c r="I33" s="413"/>
    </row>
    <row r="34" spans="2:9" ht="35.1" customHeight="1">
      <c r="B34" s="404" t="s">
        <v>702</v>
      </c>
      <c r="C34" s="878" t="s">
        <v>703</v>
      </c>
      <c r="D34" s="878"/>
      <c r="E34" s="878"/>
      <c r="F34" s="878"/>
      <c r="G34" s="878"/>
      <c r="H34" s="414"/>
      <c r="I34" s="413"/>
    </row>
    <row r="35" spans="2:9" ht="35.1" customHeight="1">
      <c r="B35" s="404" t="s">
        <v>704</v>
      </c>
      <c r="C35" s="878" t="s">
        <v>705</v>
      </c>
      <c r="D35" s="878"/>
      <c r="E35" s="878"/>
      <c r="F35" s="878"/>
      <c r="G35" s="878"/>
      <c r="H35" s="414"/>
      <c r="I35" s="413"/>
    </row>
    <row r="36" spans="2:9" ht="35.1" customHeight="1">
      <c r="B36" s="404" t="s">
        <v>706</v>
      </c>
      <c r="C36" s="878" t="s">
        <v>707</v>
      </c>
      <c r="D36" s="878"/>
      <c r="E36" s="878"/>
      <c r="F36" s="878"/>
      <c r="G36" s="878"/>
      <c r="H36" s="414"/>
      <c r="I36" s="413"/>
    </row>
    <row r="37" spans="2:9">
      <c r="B37" s="402" t="s">
        <v>708</v>
      </c>
      <c r="C37" s="402"/>
      <c r="D37" s="402"/>
      <c r="E37" s="402"/>
      <c r="F37" s="402"/>
      <c r="G37" s="402"/>
      <c r="H37" s="402"/>
      <c r="I37" s="402"/>
    </row>
    <row r="38" spans="2:9">
      <c r="B38" s="402" t="s">
        <v>709</v>
      </c>
      <c r="C38" s="402"/>
      <c r="D38" s="402"/>
      <c r="E38" s="402"/>
      <c r="F38" s="402"/>
      <c r="G38" s="402"/>
      <c r="H38" s="402"/>
      <c r="I38" s="402"/>
    </row>
  </sheetData>
  <mergeCells count="45">
    <mergeCell ref="B4:C4"/>
    <mergeCell ref="D4:F4"/>
    <mergeCell ref="H4:I4"/>
    <mergeCell ref="B1:I1"/>
    <mergeCell ref="B2:C2"/>
    <mergeCell ref="D2:I2"/>
    <mergeCell ref="B3:C3"/>
    <mergeCell ref="D3:I3"/>
    <mergeCell ref="B5:I5"/>
    <mergeCell ref="B6:C7"/>
    <mergeCell ref="D6:F6"/>
    <mergeCell ref="H6:I6"/>
    <mergeCell ref="D7:E7"/>
    <mergeCell ref="F7:G7"/>
    <mergeCell ref="H7:I7"/>
    <mergeCell ref="B8:C8"/>
    <mergeCell ref="D8:I8"/>
    <mergeCell ref="B9:C9"/>
    <mergeCell ref="D9:I9"/>
    <mergeCell ref="B10:C11"/>
    <mergeCell ref="D10:E10"/>
    <mergeCell ref="F10:G10"/>
    <mergeCell ref="H10:I10"/>
    <mergeCell ref="D11:E11"/>
    <mergeCell ref="F11:G11"/>
    <mergeCell ref="C27:G27"/>
    <mergeCell ref="H11:I11"/>
    <mergeCell ref="B13:G16"/>
    <mergeCell ref="C18:G18"/>
    <mergeCell ref="C19:G19"/>
    <mergeCell ref="C20:G20"/>
    <mergeCell ref="C21:G21"/>
    <mergeCell ref="C22:G22"/>
    <mergeCell ref="C23:G23"/>
    <mergeCell ref="B24:I24"/>
    <mergeCell ref="C25:G25"/>
    <mergeCell ref="C26:G26"/>
    <mergeCell ref="C35:G35"/>
    <mergeCell ref="C36:G36"/>
    <mergeCell ref="C28:G28"/>
    <mergeCell ref="C29:G29"/>
    <mergeCell ref="C31:G31"/>
    <mergeCell ref="C32:G32"/>
    <mergeCell ref="C33:G33"/>
    <mergeCell ref="C34:G34"/>
  </mergeCells>
  <phoneticPr fontId="3"/>
  <printOptions horizontalCentered="1" verticalCentered="1"/>
  <pageMargins left="0.70866141732283472" right="0.70866141732283472" top="0.39370078740157483" bottom="0.19685039370078741" header="0.31496062992125984" footer="0.31496062992125984"/>
  <pageSetup paperSize="9" scale="79" orientation="portrait" r:id="rId1"/>
  <headerFooter>
    <oddHeader>&amp;R&amp;14（様式１）</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E4720-4748-4F32-931B-02EB23DBDA14}">
  <sheetPr>
    <pageSetUpPr fitToPage="1"/>
  </sheetPr>
  <dimension ref="B1:AZ62"/>
  <sheetViews>
    <sheetView view="pageBreakPreview" zoomScaleNormal="55" zoomScaleSheetLayoutView="100" workbookViewId="0"/>
  </sheetViews>
  <sheetFormatPr defaultRowHeight="18.75"/>
  <cols>
    <col min="1" max="1" width="39.375" style="38" customWidth="1"/>
    <col min="2" max="19" width="3.375" style="38" customWidth="1"/>
    <col min="20" max="20" width="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2" ht="23.25" customHeight="1"/>
    <row r="2" spans="2:52" s="15" customFormat="1" ht="13.5">
      <c r="B2" s="12" t="s">
        <v>27</v>
      </c>
    </row>
    <row r="3" spans="2:52"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2" s="15" customFormat="1" ht="26.1" customHeight="1">
      <c r="B4" s="804" t="s">
        <v>29</v>
      </c>
      <c r="C4" s="751"/>
      <c r="D4" s="751"/>
      <c r="E4" s="755"/>
      <c r="F4" s="805" t="s">
        <v>30</v>
      </c>
      <c r="G4" s="806"/>
      <c r="H4" s="806"/>
      <c r="I4" s="751" t="s">
        <v>31</v>
      </c>
      <c r="J4" s="806"/>
      <c r="K4" s="807"/>
      <c r="L4" s="808" t="s">
        <v>32</v>
      </c>
      <c r="M4" s="751"/>
      <c r="N4" s="752"/>
      <c r="O4" s="914"/>
      <c r="P4" s="915"/>
      <c r="Q4" s="915"/>
      <c r="R4" s="915"/>
      <c r="S4" s="915"/>
      <c r="T4" s="915"/>
      <c r="U4" s="915"/>
      <c r="V4" s="915"/>
      <c r="W4" s="915"/>
      <c r="X4" s="915"/>
      <c r="Y4" s="915"/>
      <c r="Z4" s="916"/>
      <c r="AB4" s="87" t="s">
        <v>187</v>
      </c>
    </row>
    <row r="5" spans="2:52" s="15"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15" t="s">
        <v>185</v>
      </c>
    </row>
    <row r="6" spans="2:52"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2"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2" s="15" customFormat="1" ht="15" customHeight="1">
      <c r="B8" s="17"/>
      <c r="C8" s="18" t="s">
        <v>38</v>
      </c>
      <c r="D8" s="18"/>
      <c r="E8" s="18"/>
      <c r="F8" s="18"/>
      <c r="G8" s="18"/>
      <c r="H8" s="18"/>
      <c r="I8" s="18"/>
      <c r="J8" s="18"/>
      <c r="K8" s="18"/>
      <c r="L8" s="18"/>
      <c r="M8" s="18"/>
      <c r="N8" s="18"/>
      <c r="O8" s="18"/>
      <c r="P8" s="18"/>
      <c r="Q8" s="18"/>
      <c r="R8" s="18"/>
      <c r="S8" s="18"/>
      <c r="T8" s="18"/>
      <c r="U8" s="18"/>
      <c r="V8" s="18"/>
      <c r="W8" s="18"/>
      <c r="X8" s="18"/>
      <c r="Y8" s="18"/>
      <c r="Z8" s="19"/>
    </row>
    <row r="9" spans="2:52" s="15" customFormat="1" ht="18" customHeight="1">
      <c r="B9" s="20"/>
      <c r="C9" s="127" t="s">
        <v>204</v>
      </c>
      <c r="D9" s="127"/>
      <c r="E9" s="127"/>
      <c r="F9" s="127"/>
      <c r="G9" s="127"/>
      <c r="H9" s="127"/>
      <c r="I9" s="127"/>
      <c r="J9" s="127"/>
      <c r="K9" s="127"/>
      <c r="L9" s="127"/>
      <c r="M9" s="127"/>
      <c r="N9" s="127"/>
      <c r="O9" s="127"/>
      <c r="P9" s="127"/>
      <c r="Q9" s="127"/>
      <c r="R9" s="127"/>
      <c r="S9" s="127"/>
      <c r="T9" s="127"/>
      <c r="U9" s="127"/>
      <c r="V9" s="127"/>
      <c r="W9" s="127"/>
      <c r="X9" s="127"/>
      <c r="Y9" s="127"/>
      <c r="Z9" s="1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2:52"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2:52" s="15" customFormat="1" ht="18" customHeight="1">
      <c r="B11" s="20"/>
      <c r="C11" s="130" t="s">
        <v>205</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2:52" s="15" customFormat="1" ht="18" customHeight="1">
      <c r="B12" s="20"/>
      <c r="C12" s="127" t="s">
        <v>209</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2:52" s="15" customFormat="1" ht="18" customHeight="1">
      <c r="B13" s="20"/>
      <c r="C13" s="127" t="s">
        <v>206</v>
      </c>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2:52" s="15" customFormat="1" ht="18" customHeight="1">
      <c r="B14" s="20"/>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2:52" s="15" customFormat="1" ht="18" customHeight="1">
      <c r="B15" s="20"/>
      <c r="C15" s="130" t="s">
        <v>207</v>
      </c>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2:52" s="15" customFormat="1" ht="18" customHeight="1">
      <c r="B16" s="20"/>
      <c r="C16" s="127" t="s">
        <v>208</v>
      </c>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2:52" s="15" customFormat="1" ht="18" customHeight="1">
      <c r="B17" s="20"/>
      <c r="C17" s="127" t="s">
        <v>210</v>
      </c>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2:52" s="15" customFormat="1" ht="18" customHeight="1">
      <c r="B18" s="20"/>
      <c r="C18" s="127" t="s">
        <v>211</v>
      </c>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2:52" s="15" customFormat="1" ht="18" customHeight="1">
      <c r="B19" s="20"/>
      <c r="C19" s="127" t="s">
        <v>212</v>
      </c>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2:52"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2:52"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2:52"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2:52"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2" s="15"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56</v>
      </c>
      <c r="V25" s="823"/>
      <c r="W25" s="763" t="s">
        <v>47</v>
      </c>
      <c r="X25" s="763"/>
      <c r="Y25" s="763"/>
      <c r="Z25" s="16"/>
    </row>
    <row r="26" spans="2:52" s="15"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2" s="15" customFormat="1" ht="15.95" customHeight="1">
      <c r="B27" s="824"/>
      <c r="C27" s="783"/>
      <c r="H27" s="787" t="s">
        <v>49</v>
      </c>
      <c r="I27" s="787"/>
      <c r="J27" s="787"/>
      <c r="K27" s="788" t="s">
        <v>181</v>
      </c>
      <c r="L27" s="788"/>
      <c r="M27" s="788"/>
      <c r="N27" s="788"/>
      <c r="O27" s="788"/>
      <c r="P27" s="788"/>
      <c r="Q27" s="788"/>
      <c r="R27" s="788"/>
      <c r="S27" s="788"/>
      <c r="T27" s="788"/>
      <c r="U27" s="788"/>
      <c r="V27" s="788"/>
      <c r="W27" s="788"/>
      <c r="X27" s="788"/>
      <c r="Z27" s="16"/>
    </row>
    <row r="28" spans="2:52" s="15" customFormat="1" ht="15.95" customHeight="1">
      <c r="B28" s="824"/>
      <c r="C28" s="783"/>
      <c r="H28" s="787"/>
      <c r="I28" s="787"/>
      <c r="J28" s="787"/>
      <c r="K28" s="788"/>
      <c r="L28" s="788"/>
      <c r="M28" s="788"/>
      <c r="N28" s="788"/>
      <c r="O28" s="788"/>
      <c r="P28" s="788"/>
      <c r="Q28" s="788"/>
      <c r="R28" s="788"/>
      <c r="S28" s="788"/>
      <c r="T28" s="788"/>
      <c r="U28" s="788"/>
      <c r="V28" s="788"/>
      <c r="W28" s="788"/>
      <c r="X28" s="788"/>
      <c r="Z28" s="16"/>
    </row>
    <row r="29" spans="2:52" s="15" customFormat="1" ht="15.95" customHeight="1">
      <c r="B29" s="824"/>
      <c r="C29" s="783"/>
      <c r="H29" s="787"/>
      <c r="I29" s="787"/>
      <c r="J29" s="787"/>
      <c r="K29" s="788"/>
      <c r="L29" s="788"/>
      <c r="M29" s="788"/>
      <c r="N29" s="788"/>
      <c r="O29" s="788"/>
      <c r="P29" s="788"/>
      <c r="Q29" s="788"/>
      <c r="R29" s="788"/>
      <c r="S29" s="788"/>
      <c r="T29" s="788"/>
      <c r="U29" s="788"/>
      <c r="V29" s="788"/>
      <c r="W29" s="788"/>
      <c r="X29" s="788"/>
      <c r="Z29" s="16"/>
    </row>
    <row r="30" spans="2:52" s="15" customFormat="1" ht="15.9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5" t="s">
        <v>176</v>
      </c>
    </row>
    <row r="31" spans="2:52" s="15"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2" s="15"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5"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5"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5"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5"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5" customFormat="1" ht="14.25" thickBot="1"/>
    <row r="38" spans="2:26" s="15"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5"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5"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5" customFormat="1" ht="13.5">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5" customFormat="1" ht="13.5">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4.25"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5"/>
      <c r="S47" s="750" t="s">
        <v>61</v>
      </c>
      <c r="T47" s="751"/>
      <c r="U47" s="752"/>
      <c r="V47" s="754" t="s">
        <v>62</v>
      </c>
      <c r="W47" s="751"/>
      <c r="X47" s="755"/>
      <c r="Y47" s="15"/>
    </row>
    <row r="48" spans="2:26" ht="9.9499999999999993" customHeight="1">
      <c r="B48" s="774"/>
      <c r="C48" s="733"/>
      <c r="D48" s="734"/>
      <c r="E48" s="734"/>
      <c r="F48" s="734"/>
      <c r="G48" s="734"/>
      <c r="H48" s="734"/>
      <c r="I48" s="737"/>
      <c r="J48" s="734"/>
      <c r="K48" s="734"/>
      <c r="L48" s="776"/>
      <c r="M48" s="776"/>
      <c r="N48" s="776"/>
      <c r="O48" s="742"/>
      <c r="P48" s="742"/>
      <c r="Q48" s="748"/>
      <c r="R48" s="15"/>
      <c r="S48" s="753"/>
      <c r="T48" s="726"/>
      <c r="U48" s="737"/>
      <c r="V48" s="725"/>
      <c r="W48" s="726"/>
      <c r="X48" s="727"/>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5"/>
      <c r="P50" s="745"/>
      <c r="Q50" s="749"/>
      <c r="R50" s="15"/>
      <c r="S50" s="753"/>
      <c r="T50" s="726"/>
      <c r="U50" s="737"/>
      <c r="V50" s="725"/>
      <c r="W50" s="726"/>
      <c r="X50" s="727"/>
      <c r="Y50" s="15"/>
    </row>
    <row r="51" spans="2:34" ht="12" customHeight="1">
      <c r="B51" s="774"/>
      <c r="C51" s="733"/>
      <c r="D51" s="734"/>
      <c r="E51" s="734"/>
      <c r="F51" s="734"/>
      <c r="G51" s="734"/>
      <c r="H51" s="734"/>
      <c r="I51" s="737"/>
      <c r="J51" s="734"/>
      <c r="K51" s="734"/>
      <c r="L51" s="734"/>
      <c r="M51" s="734"/>
      <c r="N51" s="734"/>
      <c r="O51" s="760"/>
      <c r="P51" s="760"/>
      <c r="Q51" s="768"/>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3"/>
      <c r="P52" s="763"/>
      <c r="Q52" s="769"/>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thickBot="1">
      <c r="B54" s="775"/>
      <c r="C54" s="756"/>
      <c r="D54" s="757"/>
      <c r="E54" s="757"/>
      <c r="F54" s="757"/>
      <c r="G54" s="757"/>
      <c r="H54" s="757"/>
      <c r="I54" s="758"/>
      <c r="J54" s="757"/>
      <c r="K54" s="757"/>
      <c r="L54" s="757"/>
      <c r="M54" s="757"/>
      <c r="N54" s="757"/>
      <c r="O54" s="766"/>
      <c r="P54" s="766"/>
      <c r="Q54" s="770"/>
      <c r="R54" s="15"/>
      <c r="S54" s="771"/>
      <c r="T54" s="729"/>
      <c r="U54" s="758"/>
      <c r="V54" s="728"/>
      <c r="W54" s="729"/>
      <c r="X54" s="730"/>
      <c r="Y54" s="15"/>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5"/>
      <c r="Q59" s="15"/>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5"/>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5"/>
      <c r="P62" s="15"/>
      <c r="Q62" s="15"/>
      <c r="S62" s="772"/>
      <c r="T62" s="763"/>
      <c r="U62" s="763"/>
      <c r="V62" s="763"/>
      <c r="W62" s="763"/>
      <c r="X62" s="763"/>
      <c r="Y62" s="763"/>
      <c r="Z62" s="763"/>
      <c r="AA62" s="763"/>
      <c r="AB62" s="763"/>
      <c r="AC62" s="763"/>
      <c r="AD62" s="763"/>
      <c r="AE62" s="763"/>
      <c r="AF62" s="763"/>
      <c r="AG62" s="763"/>
      <c r="AH62" s="763"/>
    </row>
  </sheetData>
  <mergeCells count="101">
    <mergeCell ref="B5:E6"/>
    <mergeCell ref="F5:Z5"/>
    <mergeCell ref="F6:H6"/>
    <mergeCell ref="J6:Y6"/>
    <mergeCell ref="B7:E7"/>
    <mergeCell ref="F7:Z7"/>
    <mergeCell ref="B3:Z3"/>
    <mergeCell ref="B4:E4"/>
    <mergeCell ref="F4:H4"/>
    <mergeCell ref="I4:K4"/>
    <mergeCell ref="L4:N4"/>
    <mergeCell ref="O4:Z4"/>
    <mergeCell ref="C24:E24"/>
    <mergeCell ref="F24:G24"/>
    <mergeCell ref="H24:L24"/>
    <mergeCell ref="M24:Y24"/>
    <mergeCell ref="C25:C30"/>
    <mergeCell ref="D25:G26"/>
    <mergeCell ref="H25:I26"/>
    <mergeCell ref="J25:J26"/>
    <mergeCell ref="K25:L26"/>
    <mergeCell ref="W25:Y26"/>
    <mergeCell ref="B26:B29"/>
    <mergeCell ref="H27:J29"/>
    <mergeCell ref="K27:X29"/>
    <mergeCell ref="N30:O30"/>
    <mergeCell ref="P30:Q30"/>
    <mergeCell ref="R30:Y30"/>
    <mergeCell ref="M25:M26"/>
    <mergeCell ref="N25:O26"/>
    <mergeCell ref="P25:P26"/>
    <mergeCell ref="Q25:R26"/>
    <mergeCell ref="S25:S26"/>
    <mergeCell ref="U25:V26"/>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K31:L32"/>
    <mergeCell ref="M31:M32"/>
    <mergeCell ref="U38:W41"/>
    <mergeCell ref="X38:Z41"/>
    <mergeCell ref="B42:D45"/>
    <mergeCell ref="E42:G45"/>
    <mergeCell ref="H42:J45"/>
    <mergeCell ref="K42:M45"/>
    <mergeCell ref="U42:W45"/>
    <mergeCell ref="X42:Z45"/>
    <mergeCell ref="B38:D41"/>
    <mergeCell ref="E38:G41"/>
    <mergeCell ref="H38:J41"/>
    <mergeCell ref="K38:M41"/>
    <mergeCell ref="N38:S41"/>
    <mergeCell ref="N42:S45"/>
    <mergeCell ref="B47:B54"/>
    <mergeCell ref="C47:E50"/>
    <mergeCell ref="F47:H50"/>
    <mergeCell ref="I47:K50"/>
    <mergeCell ref="L47:N50"/>
    <mergeCell ref="O47:Q50"/>
    <mergeCell ref="S47:U50"/>
    <mergeCell ref="V47:X50"/>
    <mergeCell ref="C51:E54"/>
    <mergeCell ref="F51:H54"/>
    <mergeCell ref="I51:K54"/>
    <mergeCell ref="L51:N54"/>
    <mergeCell ref="O51:Q54"/>
    <mergeCell ref="S51:U54"/>
    <mergeCell ref="V51:X54"/>
    <mergeCell ref="AF59:AH62"/>
    <mergeCell ref="T55:V58"/>
    <mergeCell ref="W55:Y58"/>
    <mergeCell ref="Z55:AB58"/>
    <mergeCell ref="AC55:AE58"/>
    <mergeCell ref="AF55:AH58"/>
    <mergeCell ref="B55:B62"/>
    <mergeCell ref="C55:E58"/>
    <mergeCell ref="F55:H58"/>
    <mergeCell ref="I55:K58"/>
    <mergeCell ref="L55:N58"/>
    <mergeCell ref="S55:S62"/>
    <mergeCell ref="W59:Y62"/>
    <mergeCell ref="Z59:AB62"/>
    <mergeCell ref="AC59:AE62"/>
    <mergeCell ref="C59:E62"/>
    <mergeCell ref="F59:H62"/>
    <mergeCell ref="I59:K62"/>
    <mergeCell ref="L59:N62"/>
    <mergeCell ref="T59:V62"/>
  </mergeCells>
  <phoneticPr fontId="3"/>
  <conditionalFormatting sqref="F7:Z7">
    <cfRule type="containsBlanks" dxfId="16" priority="3">
      <formula>LEN(TRIM(F7))=0</formula>
    </cfRule>
  </conditionalFormatting>
  <conditionalFormatting sqref="O4:Z4">
    <cfRule type="containsBlanks" dxfId="15" priority="1">
      <formula>LEN(TRIM(O4))=0</formula>
    </cfRule>
  </conditionalFormatting>
  <conditionalFormatting sqref="R30:Y30">
    <cfRule type="containsBlanks" dxfId="14" priority="2">
      <formula>LEN(TRIM(R30))=0</formula>
    </cfRule>
  </conditionalFormatting>
  <printOptions horizontalCentered="1"/>
  <pageMargins left="0.78740157480314965" right="0.78740157480314965" top="0.98425196850393704" bottom="0.98425196850393704" header="0.51181102362204722" footer="0.51181102362204722"/>
  <pageSetup paperSize="9" scale="91"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CCD2-B1EF-46AE-B93B-51C6F684C575}">
  <sheetPr>
    <pageSetUpPr fitToPage="1"/>
  </sheetPr>
  <dimension ref="B1:AY62"/>
  <sheetViews>
    <sheetView view="pageBreakPreview" zoomScaleNormal="55" zoomScaleSheetLayoutView="100" workbookViewId="0"/>
  </sheetViews>
  <sheetFormatPr defaultRowHeight="18.75"/>
  <cols>
    <col min="1" max="1" width="39.375" style="38" customWidth="1"/>
    <col min="2" max="19" width="3.375" style="38" customWidth="1"/>
    <col min="20" max="20" width="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1" ht="23.25" customHeight="1"/>
    <row r="2" spans="2:51" s="15" customFormat="1" ht="13.5">
      <c r="B2" s="12" t="s">
        <v>27</v>
      </c>
    </row>
    <row r="3" spans="2:51"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1" s="15" customFormat="1" ht="26.1" customHeight="1">
      <c r="B4" s="804" t="s">
        <v>29</v>
      </c>
      <c r="C4" s="751"/>
      <c r="D4" s="751"/>
      <c r="E4" s="755"/>
      <c r="F4" s="805" t="s">
        <v>30</v>
      </c>
      <c r="G4" s="806"/>
      <c r="H4" s="806"/>
      <c r="I4" s="751" t="s">
        <v>31</v>
      </c>
      <c r="J4" s="806"/>
      <c r="K4" s="807"/>
      <c r="L4" s="808" t="s">
        <v>32</v>
      </c>
      <c r="M4" s="751"/>
      <c r="N4" s="752"/>
      <c r="O4" s="914"/>
      <c r="P4" s="915"/>
      <c r="Q4" s="915"/>
      <c r="R4" s="915"/>
      <c r="S4" s="915"/>
      <c r="T4" s="915"/>
      <c r="U4" s="915"/>
      <c r="V4" s="915"/>
      <c r="W4" s="915"/>
      <c r="X4" s="915"/>
      <c r="Y4" s="915"/>
      <c r="Z4" s="916"/>
      <c r="AB4" s="87" t="s">
        <v>188</v>
      </c>
    </row>
    <row r="5" spans="2:51" s="15"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15" t="s">
        <v>185</v>
      </c>
    </row>
    <row r="6" spans="2:51"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1"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1" s="15" customFormat="1" ht="18" customHeight="1">
      <c r="B8" s="17"/>
      <c r="C8" s="18" t="s">
        <v>38</v>
      </c>
      <c r="D8" s="18"/>
      <c r="E8" s="18"/>
      <c r="F8" s="18"/>
      <c r="G8" s="18"/>
      <c r="H8" s="18"/>
      <c r="I8" s="18"/>
      <c r="J8" s="18"/>
      <c r="K8" s="18"/>
      <c r="L8" s="18"/>
      <c r="M8" s="18"/>
      <c r="N8" s="18"/>
      <c r="O8" s="18"/>
      <c r="P8" s="18"/>
      <c r="Q8" s="18"/>
      <c r="R8" s="18"/>
      <c r="S8" s="18"/>
      <c r="T8" s="18"/>
      <c r="U8" s="18"/>
      <c r="V8" s="18"/>
      <c r="W8" s="18"/>
      <c r="X8" s="18"/>
      <c r="Y8" s="18"/>
      <c r="Z8" s="19"/>
    </row>
    <row r="9" spans="2:51" s="15" customFormat="1" ht="18" customHeight="1">
      <c r="B9" s="20"/>
      <c r="C9" s="127" t="s">
        <v>204</v>
      </c>
      <c r="D9" s="127"/>
      <c r="E9" s="127"/>
      <c r="F9" s="127"/>
      <c r="G9" s="127"/>
      <c r="H9" s="127"/>
      <c r="I9" s="127"/>
      <c r="J9" s="127"/>
      <c r="K9" s="127"/>
      <c r="L9" s="127"/>
      <c r="M9" s="127"/>
      <c r="N9" s="127"/>
      <c r="O9" s="127"/>
      <c r="P9" s="127"/>
      <c r="Q9" s="127"/>
      <c r="R9" s="127"/>
      <c r="S9" s="127"/>
      <c r="T9" s="127"/>
      <c r="U9" s="127"/>
      <c r="V9" s="127"/>
      <c r="W9" s="127"/>
      <c r="X9" s="127"/>
      <c r="Y9" s="127"/>
      <c r="Z9" s="16"/>
      <c r="AC9" s="126"/>
      <c r="AD9" s="126"/>
      <c r="AE9" s="126"/>
      <c r="AF9" s="126"/>
      <c r="AG9" s="126"/>
      <c r="AH9" s="126"/>
      <c r="AI9" s="126"/>
      <c r="AJ9" s="126"/>
      <c r="AK9" s="126"/>
      <c r="AL9" s="126"/>
      <c r="AM9" s="126"/>
      <c r="AN9" s="126"/>
      <c r="AO9" s="126"/>
      <c r="AP9" s="126"/>
      <c r="AQ9" s="126"/>
      <c r="AR9" s="126"/>
      <c r="AS9" s="126"/>
      <c r="AT9" s="126"/>
      <c r="AU9" s="126"/>
      <c r="AV9" s="126"/>
      <c r="AW9" s="126"/>
      <c r="AX9" s="126"/>
      <c r="AY9" s="126"/>
    </row>
    <row r="10" spans="2:51"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row>
    <row r="11" spans="2:51" s="15" customFormat="1" ht="18" customHeight="1">
      <c r="B11" s="20"/>
      <c r="C11" s="127" t="s">
        <v>215</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row>
    <row r="12" spans="2:51" s="15" customFormat="1" ht="18" customHeight="1">
      <c r="B12" s="20"/>
      <c r="C12" s="127" t="s">
        <v>214</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row>
    <row r="13" spans="2:51" s="15" customFormat="1" ht="18" customHeight="1">
      <c r="B13" s="20"/>
      <c r="C13" s="127" t="s">
        <v>213</v>
      </c>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row>
    <row r="14" spans="2:51" s="15" customFormat="1" ht="18" customHeight="1">
      <c r="B14" s="20"/>
      <c r="C14" s="127" t="s">
        <v>212</v>
      </c>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row>
    <row r="15" spans="2:51" s="15"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row>
    <row r="16" spans="2:51" s="15" customFormat="1" ht="18" customHeight="1">
      <c r="B16" s="20"/>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row>
    <row r="17" spans="2:51" s="15"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row>
    <row r="18" spans="2:51" s="15" customFormat="1" ht="18" customHeight="1">
      <c r="B18" s="20"/>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row>
    <row r="19" spans="2:51" s="15"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row>
    <row r="20" spans="2:51"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row>
    <row r="21" spans="2:51"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row>
    <row r="22" spans="2:51"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row>
    <row r="23" spans="2:51"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row>
    <row r="24" spans="2:51"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1" s="15"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56</v>
      </c>
      <c r="V25" s="823"/>
      <c r="W25" s="763" t="s">
        <v>47</v>
      </c>
      <c r="X25" s="763"/>
      <c r="Y25" s="763"/>
      <c r="Z25" s="16"/>
    </row>
    <row r="26" spans="2:51" s="15"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1" s="15" customFormat="1" ht="15.95" customHeight="1">
      <c r="B27" s="824"/>
      <c r="C27" s="783"/>
      <c r="H27" s="787" t="s">
        <v>35</v>
      </c>
      <c r="I27" s="787"/>
      <c r="J27" s="787"/>
      <c r="K27" s="788"/>
      <c r="L27" s="788"/>
      <c r="M27" s="788"/>
      <c r="N27" s="788"/>
      <c r="O27" s="788"/>
      <c r="P27" s="788"/>
      <c r="Q27" s="788"/>
      <c r="R27" s="788"/>
      <c r="S27" s="788"/>
      <c r="T27" s="788"/>
      <c r="U27" s="788"/>
      <c r="V27" s="788"/>
      <c r="W27" s="788"/>
      <c r="X27" s="788"/>
      <c r="Z27" s="16"/>
    </row>
    <row r="28" spans="2:51" s="15" customFormat="1" ht="15.95" customHeight="1">
      <c r="B28" s="824"/>
      <c r="C28" s="783"/>
      <c r="H28" s="787"/>
      <c r="I28" s="787"/>
      <c r="J28" s="787"/>
      <c r="K28" s="788"/>
      <c r="L28" s="788"/>
      <c r="M28" s="788"/>
      <c r="N28" s="788"/>
      <c r="O28" s="788"/>
      <c r="P28" s="788"/>
      <c r="Q28" s="788"/>
      <c r="R28" s="788"/>
      <c r="S28" s="788"/>
      <c r="T28" s="788"/>
      <c r="U28" s="788"/>
      <c r="V28" s="788"/>
      <c r="W28" s="788"/>
      <c r="X28" s="788"/>
      <c r="Z28" s="16"/>
    </row>
    <row r="29" spans="2:51" s="15" customFormat="1" ht="15.95" customHeight="1">
      <c r="B29" s="824"/>
      <c r="C29" s="783"/>
      <c r="H29" s="787"/>
      <c r="I29" s="787"/>
      <c r="J29" s="787"/>
      <c r="K29" s="788"/>
      <c r="L29" s="788"/>
      <c r="M29" s="788"/>
      <c r="N29" s="788"/>
      <c r="O29" s="788"/>
      <c r="P29" s="788"/>
      <c r="Q29" s="788"/>
      <c r="R29" s="788"/>
      <c r="S29" s="788"/>
      <c r="T29" s="788"/>
      <c r="U29" s="788"/>
      <c r="V29" s="788"/>
      <c r="W29" s="788"/>
      <c r="X29" s="788"/>
      <c r="Z29" s="16"/>
    </row>
    <row r="30" spans="2:51" s="15" customFormat="1" ht="20.2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5" t="s">
        <v>176</v>
      </c>
    </row>
    <row r="31" spans="2:51" s="15"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1" s="15"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5"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5"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5"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5"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5" customFormat="1" ht="14.25" thickBot="1"/>
    <row r="38" spans="2:26" s="15"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5"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5"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5" customFormat="1" ht="13.5">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5" customFormat="1" ht="13.5">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4.25"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5"/>
      <c r="S47" s="750" t="s">
        <v>61</v>
      </c>
      <c r="T47" s="751"/>
      <c r="U47" s="752"/>
      <c r="V47" s="754" t="s">
        <v>62</v>
      </c>
      <c r="W47" s="751"/>
      <c r="X47" s="755"/>
      <c r="Y47" s="15"/>
    </row>
    <row r="48" spans="2:26" ht="9.9499999999999993" customHeight="1">
      <c r="B48" s="774"/>
      <c r="C48" s="733"/>
      <c r="D48" s="734"/>
      <c r="E48" s="734"/>
      <c r="F48" s="734"/>
      <c r="G48" s="734"/>
      <c r="H48" s="734"/>
      <c r="I48" s="737"/>
      <c r="J48" s="734"/>
      <c r="K48" s="734"/>
      <c r="L48" s="776"/>
      <c r="M48" s="776"/>
      <c r="N48" s="776"/>
      <c r="O48" s="742"/>
      <c r="P48" s="742"/>
      <c r="Q48" s="748"/>
      <c r="R48" s="15"/>
      <c r="S48" s="753"/>
      <c r="T48" s="726"/>
      <c r="U48" s="737"/>
      <c r="V48" s="725"/>
      <c r="W48" s="726"/>
      <c r="X48" s="727"/>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5"/>
      <c r="P50" s="745"/>
      <c r="Q50" s="749"/>
      <c r="R50" s="15"/>
      <c r="S50" s="753"/>
      <c r="T50" s="726"/>
      <c r="U50" s="737"/>
      <c r="V50" s="725"/>
      <c r="W50" s="726"/>
      <c r="X50" s="727"/>
      <c r="Y50" s="15"/>
    </row>
    <row r="51" spans="2:34" ht="12" customHeight="1">
      <c r="B51" s="774"/>
      <c r="C51" s="733"/>
      <c r="D51" s="734"/>
      <c r="E51" s="734"/>
      <c r="F51" s="734"/>
      <c r="G51" s="734"/>
      <c r="H51" s="734"/>
      <c r="I51" s="737"/>
      <c r="J51" s="734"/>
      <c r="K51" s="734"/>
      <c r="L51" s="734"/>
      <c r="M51" s="734"/>
      <c r="N51" s="734"/>
      <c r="O51" s="760"/>
      <c r="P51" s="760"/>
      <c r="Q51" s="768"/>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3"/>
      <c r="P52" s="763"/>
      <c r="Q52" s="769"/>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thickBot="1">
      <c r="B54" s="775"/>
      <c r="C54" s="756"/>
      <c r="D54" s="757"/>
      <c r="E54" s="757"/>
      <c r="F54" s="757"/>
      <c r="G54" s="757"/>
      <c r="H54" s="757"/>
      <c r="I54" s="758"/>
      <c r="J54" s="757"/>
      <c r="K54" s="757"/>
      <c r="L54" s="757"/>
      <c r="M54" s="757"/>
      <c r="N54" s="757"/>
      <c r="O54" s="766"/>
      <c r="P54" s="766"/>
      <c r="Q54" s="770"/>
      <c r="R54" s="15"/>
      <c r="S54" s="771"/>
      <c r="T54" s="729"/>
      <c r="U54" s="758"/>
      <c r="V54" s="728"/>
      <c r="W54" s="729"/>
      <c r="X54" s="730"/>
      <c r="Y54" s="15"/>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5"/>
      <c r="Q59" s="15"/>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5"/>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5"/>
      <c r="P62" s="15"/>
      <c r="Q62" s="15"/>
      <c r="S62" s="772"/>
      <c r="T62" s="763"/>
      <c r="U62" s="763"/>
      <c r="V62" s="763"/>
      <c r="W62" s="763"/>
      <c r="X62" s="763"/>
      <c r="Y62" s="763"/>
      <c r="Z62" s="763"/>
      <c r="AA62" s="763"/>
      <c r="AB62" s="763"/>
      <c r="AC62" s="763"/>
      <c r="AD62" s="763"/>
      <c r="AE62" s="763"/>
      <c r="AF62" s="763"/>
      <c r="AG62" s="763"/>
      <c r="AH62" s="763"/>
    </row>
  </sheetData>
  <mergeCells count="101">
    <mergeCell ref="B5:E6"/>
    <mergeCell ref="F5:Z5"/>
    <mergeCell ref="F6:H6"/>
    <mergeCell ref="J6:Y6"/>
    <mergeCell ref="B7:E7"/>
    <mergeCell ref="F7:Z7"/>
    <mergeCell ref="B3:Z3"/>
    <mergeCell ref="B4:E4"/>
    <mergeCell ref="F4:H4"/>
    <mergeCell ref="I4:K4"/>
    <mergeCell ref="L4:N4"/>
    <mergeCell ref="O4:Z4"/>
    <mergeCell ref="C24:E24"/>
    <mergeCell ref="F24:G24"/>
    <mergeCell ref="H24:L24"/>
    <mergeCell ref="M24:Y24"/>
    <mergeCell ref="C25:C30"/>
    <mergeCell ref="D25:G26"/>
    <mergeCell ref="H25:I26"/>
    <mergeCell ref="J25:J26"/>
    <mergeCell ref="K25:L26"/>
    <mergeCell ref="W25:Y26"/>
    <mergeCell ref="B26:B29"/>
    <mergeCell ref="H27:J29"/>
    <mergeCell ref="K27:X29"/>
    <mergeCell ref="N30:O30"/>
    <mergeCell ref="P30:Q30"/>
    <mergeCell ref="R30:Y30"/>
    <mergeCell ref="M25:M26"/>
    <mergeCell ref="N25:O26"/>
    <mergeCell ref="P25:P26"/>
    <mergeCell ref="Q25:R26"/>
    <mergeCell ref="S25:S26"/>
    <mergeCell ref="U25:V26"/>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K31:L32"/>
    <mergeCell ref="M31:M32"/>
    <mergeCell ref="U38:W41"/>
    <mergeCell ref="X38:Z41"/>
    <mergeCell ref="B42:D45"/>
    <mergeCell ref="E42:G45"/>
    <mergeCell ref="H42:J45"/>
    <mergeCell ref="K42:M45"/>
    <mergeCell ref="U42:W45"/>
    <mergeCell ref="X42:Z45"/>
    <mergeCell ref="B38:D41"/>
    <mergeCell ref="E38:G41"/>
    <mergeCell ref="H38:J41"/>
    <mergeCell ref="K38:M41"/>
    <mergeCell ref="N38:S41"/>
    <mergeCell ref="N42:S45"/>
    <mergeCell ref="B47:B54"/>
    <mergeCell ref="C47:E50"/>
    <mergeCell ref="F47:H50"/>
    <mergeCell ref="I47:K50"/>
    <mergeCell ref="L47:N50"/>
    <mergeCell ref="O47:Q50"/>
    <mergeCell ref="S47:U50"/>
    <mergeCell ref="V47:X50"/>
    <mergeCell ref="C51:E54"/>
    <mergeCell ref="F51:H54"/>
    <mergeCell ref="I51:K54"/>
    <mergeCell ref="L51:N54"/>
    <mergeCell ref="O51:Q54"/>
    <mergeCell ref="S51:U54"/>
    <mergeCell ref="V51:X54"/>
    <mergeCell ref="AF59:AH62"/>
    <mergeCell ref="T55:V58"/>
    <mergeCell ref="W55:Y58"/>
    <mergeCell ref="Z55:AB58"/>
    <mergeCell ref="AC55:AE58"/>
    <mergeCell ref="AF55:AH58"/>
    <mergeCell ref="B55:B62"/>
    <mergeCell ref="C55:E58"/>
    <mergeCell ref="F55:H58"/>
    <mergeCell ref="I55:K58"/>
    <mergeCell ref="L55:N58"/>
    <mergeCell ref="S55:S62"/>
    <mergeCell ref="W59:Y62"/>
    <mergeCell ref="Z59:AB62"/>
    <mergeCell ref="AC59:AE62"/>
    <mergeCell ref="C59:E62"/>
    <mergeCell ref="F59:H62"/>
    <mergeCell ref="I59:K62"/>
    <mergeCell ref="L59:N62"/>
    <mergeCell ref="T59:V62"/>
  </mergeCells>
  <phoneticPr fontId="3"/>
  <conditionalFormatting sqref="F7:Z7">
    <cfRule type="containsBlanks" dxfId="13" priority="3">
      <formula>LEN(TRIM(F7))=0</formula>
    </cfRule>
  </conditionalFormatting>
  <conditionalFormatting sqref="O4:Z4">
    <cfRule type="containsBlanks" dxfId="12" priority="1">
      <formula>LEN(TRIM(O4))=0</formula>
    </cfRule>
  </conditionalFormatting>
  <conditionalFormatting sqref="R30:Y30">
    <cfRule type="containsBlanks" dxfId="11" priority="2">
      <formula>LEN(TRIM(R30))=0</formula>
    </cfRule>
  </conditionalFormatting>
  <printOptions horizontalCentered="1"/>
  <pageMargins left="0.78740157480314965" right="0.78740157480314965" top="0.98425196850393704" bottom="0.98425196850393704" header="0.51181102362204722" footer="0.51181102362204722"/>
  <pageSetup paperSize="9" scale="91"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C475-9766-434E-AD98-1928AF448F55}">
  <sheetPr>
    <pageSetUpPr fitToPage="1"/>
  </sheetPr>
  <dimension ref="B1:AZ63"/>
  <sheetViews>
    <sheetView view="pageBreakPreview" zoomScale="115" zoomScaleNormal="55" zoomScaleSheetLayoutView="115" workbookViewId="0"/>
  </sheetViews>
  <sheetFormatPr defaultRowHeight="18.75"/>
  <cols>
    <col min="1" max="1" width="39.375" style="38" customWidth="1"/>
    <col min="2" max="19" width="3.375" style="38" customWidth="1"/>
    <col min="20" max="20" width="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2" ht="23.25" customHeight="1"/>
    <row r="2" spans="2:52" s="15" customFormat="1" ht="13.5">
      <c r="B2" s="12" t="s">
        <v>27</v>
      </c>
    </row>
    <row r="3" spans="2:52"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2" s="15" customFormat="1" ht="26.1" customHeight="1">
      <c r="B4" s="804" t="s">
        <v>29</v>
      </c>
      <c r="C4" s="751"/>
      <c r="D4" s="751"/>
      <c r="E4" s="755"/>
      <c r="F4" s="805" t="s">
        <v>30</v>
      </c>
      <c r="G4" s="806"/>
      <c r="H4" s="806"/>
      <c r="I4" s="751" t="s">
        <v>31</v>
      </c>
      <c r="J4" s="806"/>
      <c r="K4" s="807"/>
      <c r="L4" s="808" t="s">
        <v>32</v>
      </c>
      <c r="M4" s="751"/>
      <c r="N4" s="752"/>
      <c r="O4" s="914"/>
      <c r="P4" s="915"/>
      <c r="Q4" s="915"/>
      <c r="R4" s="915"/>
      <c r="S4" s="915"/>
      <c r="T4" s="915"/>
      <c r="U4" s="915"/>
      <c r="V4" s="915"/>
      <c r="W4" s="915"/>
      <c r="X4" s="915"/>
      <c r="Y4" s="915"/>
      <c r="Z4" s="916"/>
      <c r="AB4" s="87" t="s">
        <v>189</v>
      </c>
    </row>
    <row r="5" spans="2:52" s="15" customFormat="1" ht="26.1" customHeight="1">
      <c r="B5" s="753" t="s">
        <v>33</v>
      </c>
      <c r="C5" s="726"/>
      <c r="D5" s="726"/>
      <c r="E5" s="727"/>
      <c r="F5" s="797" t="s">
        <v>178</v>
      </c>
      <c r="G5" s="786"/>
      <c r="H5" s="786"/>
      <c r="I5" s="786"/>
      <c r="J5" s="786"/>
      <c r="K5" s="786"/>
      <c r="L5" s="786"/>
      <c r="M5" s="786"/>
      <c r="N5" s="786"/>
      <c r="O5" s="786"/>
      <c r="P5" s="786"/>
      <c r="Q5" s="786"/>
      <c r="R5" s="786"/>
      <c r="S5" s="786"/>
      <c r="T5" s="786"/>
      <c r="U5" s="786"/>
      <c r="V5" s="786"/>
      <c r="W5" s="786"/>
      <c r="X5" s="786"/>
      <c r="Y5" s="786"/>
      <c r="Z5" s="798"/>
      <c r="AB5" s="15" t="s">
        <v>185</v>
      </c>
    </row>
    <row r="6" spans="2:52"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2"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2" s="15" customFormat="1" ht="18" customHeight="1">
      <c r="B8" s="17"/>
      <c r="C8" s="18" t="s">
        <v>38</v>
      </c>
      <c r="D8" s="18"/>
      <c r="E8" s="18"/>
      <c r="F8" s="18"/>
      <c r="G8" s="18"/>
      <c r="H8" s="18"/>
      <c r="I8" s="18"/>
      <c r="J8" s="18"/>
      <c r="K8" s="18"/>
      <c r="L8" s="18"/>
      <c r="M8" s="18"/>
      <c r="N8" s="18"/>
      <c r="O8" s="18"/>
      <c r="P8" s="18"/>
      <c r="Q8" s="18"/>
      <c r="R8" s="18"/>
      <c r="S8" s="18"/>
      <c r="T8" s="18"/>
      <c r="U8" s="18"/>
      <c r="V8" s="18"/>
      <c r="W8" s="18"/>
      <c r="X8" s="18"/>
      <c r="Y8" s="18"/>
      <c r="Z8" s="19"/>
    </row>
    <row r="9" spans="2:52" s="15" customFormat="1" ht="18" customHeight="1">
      <c r="B9" s="20"/>
      <c r="C9" s="127" t="s">
        <v>216</v>
      </c>
      <c r="D9" s="127"/>
      <c r="E9" s="127"/>
      <c r="F9" s="127"/>
      <c r="G9" s="127"/>
      <c r="H9" s="127"/>
      <c r="I9" s="127"/>
      <c r="J9" s="127"/>
      <c r="K9" s="127"/>
      <c r="L9" s="127"/>
      <c r="M9" s="127"/>
      <c r="N9" s="127"/>
      <c r="O9" s="127"/>
      <c r="P9" s="127"/>
      <c r="Q9" s="127"/>
      <c r="R9" s="127"/>
      <c r="S9" s="127"/>
      <c r="T9" s="127"/>
      <c r="U9" s="127"/>
      <c r="V9" s="127"/>
      <c r="W9" s="127"/>
      <c r="X9" s="127"/>
      <c r="Y9" s="127"/>
      <c r="Z9" s="1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2:52"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2:52" s="15" customFormat="1" ht="18" customHeight="1">
      <c r="B11" s="20"/>
      <c r="C11" s="127" t="s">
        <v>217</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2:52" s="15" customFormat="1" ht="18" customHeight="1">
      <c r="B12" s="20"/>
      <c r="C12" s="127" t="s">
        <v>218</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2:52" s="15" customFormat="1" ht="18" customHeight="1">
      <c r="B13" s="2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2:52" s="15" customFormat="1" ht="18" customHeight="1">
      <c r="B14" s="20"/>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2:52" s="15"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2:52" s="15" customFormat="1" ht="18" customHeight="1">
      <c r="B16" s="20"/>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2:52" s="15"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2:52" s="15" customFormat="1" ht="18" customHeight="1">
      <c r="B18" s="20"/>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2:52" s="15"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2:52"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2:52"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2:52"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2:52"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2" s="15" customFormat="1" ht="15.95" customHeight="1">
      <c r="B25" s="23"/>
      <c r="C25" s="821" t="s">
        <v>7</v>
      </c>
      <c r="D25" s="763" t="s">
        <v>41</v>
      </c>
      <c r="E25" s="763"/>
      <c r="F25" s="763"/>
      <c r="G25" s="763"/>
      <c r="H25" s="822" t="s">
        <v>42</v>
      </c>
      <c r="I25" s="822"/>
      <c r="J25" s="763"/>
      <c r="K25" s="823" t="s">
        <v>54</v>
      </c>
      <c r="L25" s="823"/>
      <c r="M25" s="763"/>
      <c r="N25" s="823" t="s">
        <v>44</v>
      </c>
      <c r="O25" s="823"/>
      <c r="P25" s="763"/>
      <c r="Q25" s="823" t="s">
        <v>45</v>
      </c>
      <c r="R25" s="823"/>
      <c r="S25" s="763"/>
      <c r="T25" s="24"/>
      <c r="U25" s="823" t="s">
        <v>46</v>
      </c>
      <c r="V25" s="823"/>
      <c r="W25" s="763" t="s">
        <v>47</v>
      </c>
      <c r="X25" s="763"/>
      <c r="Y25" s="763"/>
      <c r="Z25" s="16"/>
    </row>
    <row r="26" spans="2:52" s="15"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2" s="15" customFormat="1" ht="15.95" customHeight="1">
      <c r="B27" s="824"/>
      <c r="C27" s="783"/>
      <c r="H27" s="787" t="s">
        <v>49</v>
      </c>
      <c r="I27" s="787"/>
      <c r="J27" s="787"/>
      <c r="K27" s="788" t="s">
        <v>199</v>
      </c>
      <c r="L27" s="788"/>
      <c r="M27" s="788"/>
      <c r="N27" s="788"/>
      <c r="O27" s="788"/>
      <c r="P27" s="788"/>
      <c r="Q27" s="788"/>
      <c r="R27" s="788"/>
      <c r="S27" s="788"/>
      <c r="T27" s="788"/>
      <c r="U27" s="788"/>
      <c r="V27" s="788"/>
      <c r="W27" s="788"/>
      <c r="X27" s="788"/>
      <c r="Z27" s="16"/>
    </row>
    <row r="28" spans="2:52" s="15" customFormat="1" ht="15.95" customHeight="1">
      <c r="B28" s="824"/>
      <c r="C28" s="783"/>
      <c r="H28" s="787"/>
      <c r="I28" s="787"/>
      <c r="J28" s="787"/>
      <c r="K28" s="788"/>
      <c r="L28" s="788"/>
      <c r="M28" s="788"/>
      <c r="N28" s="788"/>
      <c r="O28" s="788"/>
      <c r="P28" s="788"/>
      <c r="Q28" s="788"/>
      <c r="R28" s="788"/>
      <c r="S28" s="788"/>
      <c r="T28" s="788"/>
      <c r="U28" s="788"/>
      <c r="V28" s="788"/>
      <c r="W28" s="788"/>
      <c r="X28" s="788"/>
      <c r="Z28" s="16"/>
    </row>
    <row r="29" spans="2:52" s="15" customFormat="1" ht="43.5" customHeight="1">
      <c r="B29" s="824"/>
      <c r="C29" s="783"/>
      <c r="H29" s="787"/>
      <c r="I29" s="787"/>
      <c r="J29" s="787"/>
      <c r="K29" s="788"/>
      <c r="L29" s="788"/>
      <c r="M29" s="788"/>
      <c r="N29" s="788"/>
      <c r="O29" s="788"/>
      <c r="P29" s="788"/>
      <c r="Q29" s="788"/>
      <c r="R29" s="788"/>
      <c r="S29" s="788"/>
      <c r="T29" s="788"/>
      <c r="U29" s="788"/>
      <c r="V29" s="788"/>
      <c r="W29" s="788"/>
      <c r="X29" s="788"/>
      <c r="Z29" s="16"/>
    </row>
    <row r="30" spans="2:52" s="15" customFormat="1" ht="19.5" customHeight="1">
      <c r="B30" s="25"/>
      <c r="C30" s="783"/>
      <c r="K30" s="86" t="s">
        <v>197</v>
      </c>
      <c r="L30" s="26"/>
      <c r="M30" s="26"/>
      <c r="N30" s="26"/>
      <c r="O30" s="742"/>
      <c r="P30" s="742"/>
      <c r="Q30" s="742"/>
      <c r="R30" s="86" t="s">
        <v>200</v>
      </c>
      <c r="T30" s="26"/>
      <c r="U30" s="26"/>
      <c r="V30" s="26"/>
      <c r="W30" s="26"/>
      <c r="X30" s="26"/>
      <c r="Z30" s="16"/>
      <c r="AB30" s="87" t="s">
        <v>292</v>
      </c>
    </row>
    <row r="31" spans="2:52" s="15" customFormat="1" ht="19.5" customHeight="1">
      <c r="B31" s="27" t="s">
        <v>51</v>
      </c>
      <c r="C31" s="792"/>
      <c r="D31" s="28"/>
      <c r="E31" s="28"/>
      <c r="F31" s="28"/>
      <c r="G31" s="28"/>
      <c r="H31" s="28"/>
      <c r="I31" s="28"/>
      <c r="J31" s="28"/>
      <c r="K31" s="28"/>
      <c r="L31" s="28"/>
      <c r="M31" s="28"/>
      <c r="N31" s="795"/>
      <c r="O31" s="795"/>
      <c r="P31" s="795" t="s">
        <v>52</v>
      </c>
      <c r="Q31" s="795"/>
      <c r="R31" s="825"/>
      <c r="S31" s="825"/>
      <c r="T31" s="825"/>
      <c r="U31" s="825"/>
      <c r="V31" s="825"/>
      <c r="W31" s="825"/>
      <c r="X31" s="825"/>
      <c r="Y31" s="825"/>
      <c r="Z31" s="29"/>
      <c r="AB31" s="15" t="s">
        <v>176</v>
      </c>
    </row>
    <row r="32" spans="2:52" s="15" customFormat="1" ht="15.95" customHeight="1">
      <c r="B32" s="30"/>
      <c r="C32" s="782" t="s">
        <v>53</v>
      </c>
      <c r="D32" s="760" t="s">
        <v>41</v>
      </c>
      <c r="E32" s="760"/>
      <c r="F32" s="760"/>
      <c r="G32" s="760"/>
      <c r="H32" s="785" t="s">
        <v>54</v>
      </c>
      <c r="I32" s="786"/>
      <c r="J32" s="760"/>
      <c r="K32" s="760" t="s">
        <v>44</v>
      </c>
      <c r="L32" s="760"/>
      <c r="M32" s="760"/>
      <c r="N32" s="760" t="s">
        <v>45</v>
      </c>
      <c r="O32" s="760"/>
      <c r="P32" s="760"/>
      <c r="Q32" s="760" t="s">
        <v>55</v>
      </c>
      <c r="R32" s="760"/>
      <c r="S32" s="760"/>
      <c r="T32" s="31"/>
      <c r="U32" s="780" t="s">
        <v>56</v>
      </c>
      <c r="V32" s="760"/>
      <c r="W32" s="760" t="s">
        <v>47</v>
      </c>
      <c r="X32" s="760"/>
      <c r="Y32" s="760"/>
      <c r="Z32" s="32"/>
    </row>
    <row r="33" spans="2:26" s="15" customFormat="1" ht="15.95" customHeight="1">
      <c r="B33" s="824" t="s">
        <v>57</v>
      </c>
      <c r="C33" s="783"/>
      <c r="D33" s="763"/>
      <c r="E33" s="763"/>
      <c r="F33" s="763"/>
      <c r="G33" s="763"/>
      <c r="H33" s="787"/>
      <c r="I33" s="787"/>
      <c r="J33" s="763"/>
      <c r="K33" s="763"/>
      <c r="L33" s="763"/>
      <c r="M33" s="763"/>
      <c r="N33" s="763"/>
      <c r="O33" s="763"/>
      <c r="P33" s="763"/>
      <c r="Q33" s="763"/>
      <c r="R33" s="763"/>
      <c r="S33" s="763"/>
      <c r="T33" s="24"/>
      <c r="U33" s="763"/>
      <c r="V33" s="763"/>
      <c r="W33" s="763"/>
      <c r="X33" s="763"/>
      <c r="Y33" s="763"/>
      <c r="Z33" s="16"/>
    </row>
    <row r="34" spans="2:26" s="15" customFormat="1" ht="15.95" customHeight="1">
      <c r="B34" s="824"/>
      <c r="C34" s="783"/>
      <c r="H34" s="787" t="s">
        <v>58</v>
      </c>
      <c r="I34" s="787"/>
      <c r="J34" s="787"/>
      <c r="K34" s="788"/>
      <c r="L34" s="788"/>
      <c r="M34" s="788"/>
      <c r="N34" s="788"/>
      <c r="O34" s="788"/>
      <c r="P34" s="788"/>
      <c r="Q34" s="788"/>
      <c r="R34" s="788"/>
      <c r="S34" s="788"/>
      <c r="T34" s="788"/>
      <c r="U34" s="788"/>
      <c r="V34" s="788"/>
      <c r="W34" s="788"/>
      <c r="X34" s="788"/>
      <c r="Z34" s="16"/>
    </row>
    <row r="35" spans="2:26" s="15"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5" customFormat="1" ht="15.95" customHeight="1">
      <c r="B36" s="824"/>
      <c r="C36" s="783"/>
      <c r="H36" s="787"/>
      <c r="I36" s="787"/>
      <c r="J36" s="787"/>
      <c r="K36" s="788"/>
      <c r="L36" s="788"/>
      <c r="M36" s="788"/>
      <c r="N36" s="788"/>
      <c r="O36" s="788"/>
      <c r="P36" s="788"/>
      <c r="Q36" s="788"/>
      <c r="R36" s="788"/>
      <c r="S36" s="788"/>
      <c r="T36" s="788"/>
      <c r="U36" s="788"/>
      <c r="V36" s="788"/>
      <c r="W36" s="788"/>
      <c r="X36" s="788"/>
      <c r="Z36" s="16"/>
    </row>
    <row r="37" spans="2:26" s="15" customFormat="1" ht="15.95" customHeight="1" thickBot="1">
      <c r="B37" s="33"/>
      <c r="C37" s="784"/>
      <c r="D37" s="34"/>
      <c r="E37" s="34"/>
      <c r="F37" s="34"/>
      <c r="G37" s="34"/>
      <c r="H37" s="34"/>
      <c r="I37" s="34"/>
      <c r="J37" s="34"/>
      <c r="K37" s="34"/>
      <c r="L37" s="34"/>
      <c r="M37" s="34"/>
      <c r="N37" s="766"/>
      <c r="O37" s="766"/>
      <c r="P37" s="766" t="s">
        <v>52</v>
      </c>
      <c r="Q37" s="766"/>
      <c r="R37" s="781"/>
      <c r="S37" s="781"/>
      <c r="T37" s="781"/>
      <c r="U37" s="781"/>
      <c r="V37" s="781"/>
      <c r="W37" s="781"/>
      <c r="X37" s="781"/>
      <c r="Y37" s="781"/>
      <c r="Z37" s="22"/>
    </row>
    <row r="38" spans="2:26" s="15" customFormat="1" ht="14.25" thickBot="1"/>
    <row r="39" spans="2:26" s="15" customFormat="1" ht="13.5" customHeight="1">
      <c r="B39" s="731" t="str">
        <f>基本情報入力!E18</f>
        <v>課長</v>
      </c>
      <c r="C39" s="732"/>
      <c r="D39" s="732"/>
      <c r="E39" s="735" t="str">
        <f>基本情報入力!H18</f>
        <v>副課長</v>
      </c>
      <c r="F39" s="732"/>
      <c r="G39" s="732"/>
      <c r="H39" s="736" t="str">
        <f>基本情報入力!K18</f>
        <v>課長補佐</v>
      </c>
      <c r="I39" s="732"/>
      <c r="J39" s="732"/>
      <c r="K39" s="738" t="str">
        <f>基本情報入力!N18</f>
        <v>総括監督員</v>
      </c>
      <c r="L39" s="739"/>
      <c r="M39" s="740"/>
      <c r="N39" s="738" t="str">
        <f>基本情報入力!Q18</f>
        <v>主任監督員</v>
      </c>
      <c r="O39" s="739"/>
      <c r="P39" s="739"/>
      <c r="Q39" s="739"/>
      <c r="R39" s="739"/>
      <c r="S39" s="747"/>
      <c r="T39" s="35"/>
      <c r="U39" s="750" t="str">
        <f>基本情報入力!T18</f>
        <v>現　場
代理人</v>
      </c>
      <c r="V39" s="751"/>
      <c r="W39" s="752"/>
      <c r="X39" s="754" t="str">
        <f>基本情報入力!W18</f>
        <v>主　任
（監　理）
技術者</v>
      </c>
      <c r="Y39" s="751"/>
      <c r="Z39" s="755"/>
    </row>
    <row r="40" spans="2:26" s="15"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 r="B41" s="733"/>
      <c r="C41" s="734"/>
      <c r="D41" s="734"/>
      <c r="E41" s="734"/>
      <c r="F41" s="734"/>
      <c r="G41" s="734"/>
      <c r="H41" s="737"/>
      <c r="I41" s="734"/>
      <c r="J41" s="734"/>
      <c r="K41" s="741"/>
      <c r="L41" s="742"/>
      <c r="M41" s="743"/>
      <c r="N41" s="741"/>
      <c r="O41" s="742"/>
      <c r="P41" s="742"/>
      <c r="Q41" s="742"/>
      <c r="R41" s="742"/>
      <c r="S41" s="748"/>
      <c r="T41" s="35"/>
      <c r="U41" s="753"/>
      <c r="V41" s="726"/>
      <c r="W41" s="737"/>
      <c r="X41" s="725"/>
      <c r="Y41" s="726"/>
      <c r="Z41" s="727"/>
    </row>
    <row r="42" spans="2:26" s="15" customFormat="1" ht="13.5">
      <c r="B42" s="733"/>
      <c r="C42" s="734"/>
      <c r="D42" s="734"/>
      <c r="E42" s="734"/>
      <c r="F42" s="734"/>
      <c r="G42" s="734"/>
      <c r="H42" s="737"/>
      <c r="I42" s="734"/>
      <c r="J42" s="734"/>
      <c r="K42" s="744"/>
      <c r="L42" s="745"/>
      <c r="M42" s="746"/>
      <c r="N42" s="744"/>
      <c r="O42" s="745"/>
      <c r="P42" s="745"/>
      <c r="Q42" s="745"/>
      <c r="R42" s="745"/>
      <c r="S42" s="749"/>
      <c r="T42" s="35"/>
      <c r="U42" s="753"/>
      <c r="V42" s="726"/>
      <c r="W42" s="737"/>
      <c r="X42" s="725"/>
      <c r="Y42" s="726"/>
      <c r="Z42" s="727"/>
    </row>
    <row r="43" spans="2:26" s="15" customFormat="1" ht="13.5">
      <c r="B43" s="733"/>
      <c r="C43" s="734"/>
      <c r="D43" s="734"/>
      <c r="E43" s="734"/>
      <c r="F43" s="734"/>
      <c r="G43" s="734"/>
      <c r="H43" s="737"/>
      <c r="I43" s="734"/>
      <c r="J43" s="734"/>
      <c r="K43" s="759"/>
      <c r="L43" s="760"/>
      <c r="M43" s="761"/>
      <c r="N43" s="759"/>
      <c r="O43" s="760"/>
      <c r="P43" s="760"/>
      <c r="Q43" s="760"/>
      <c r="R43" s="760"/>
      <c r="S43" s="768"/>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3.5">
      <c r="B45" s="733"/>
      <c r="C45" s="734"/>
      <c r="D45" s="734"/>
      <c r="E45" s="734"/>
      <c r="F45" s="734"/>
      <c r="G45" s="734"/>
      <c r="H45" s="737"/>
      <c r="I45" s="734"/>
      <c r="J45" s="734"/>
      <c r="K45" s="762"/>
      <c r="L45" s="763"/>
      <c r="M45" s="764"/>
      <c r="N45" s="762"/>
      <c r="O45" s="763"/>
      <c r="P45" s="763"/>
      <c r="Q45" s="763"/>
      <c r="R45" s="763"/>
      <c r="S45" s="769"/>
      <c r="T45" s="36"/>
      <c r="U45" s="753"/>
      <c r="V45" s="726"/>
      <c r="W45" s="737"/>
      <c r="X45" s="725"/>
      <c r="Y45" s="726"/>
      <c r="Z45" s="727"/>
    </row>
    <row r="46" spans="2:26" s="15" customFormat="1" ht="14.25" thickBot="1">
      <c r="B46" s="756"/>
      <c r="C46" s="757"/>
      <c r="D46" s="757"/>
      <c r="E46" s="757"/>
      <c r="F46" s="757"/>
      <c r="G46" s="757"/>
      <c r="H46" s="758"/>
      <c r="I46" s="757"/>
      <c r="J46" s="757"/>
      <c r="K46" s="765"/>
      <c r="L46" s="766"/>
      <c r="M46" s="767"/>
      <c r="N46" s="765"/>
      <c r="O46" s="766"/>
      <c r="P46" s="766"/>
      <c r="Q46" s="766"/>
      <c r="R46" s="766"/>
      <c r="S46" s="770"/>
      <c r="T46" s="36"/>
      <c r="U46" s="771"/>
      <c r="V46" s="729"/>
      <c r="W46" s="758"/>
      <c r="X46" s="728"/>
      <c r="Y46" s="729"/>
      <c r="Z46" s="730"/>
    </row>
    <row r="47" spans="2:26" ht="19.5" thickBot="1">
      <c r="B47" s="37" t="s">
        <v>63</v>
      </c>
    </row>
    <row r="48" spans="2:26" ht="9.9499999999999993" customHeight="1">
      <c r="B48" s="773" t="s">
        <v>64</v>
      </c>
      <c r="C48" s="779" t="s">
        <v>65</v>
      </c>
      <c r="D48" s="732"/>
      <c r="E48" s="732"/>
      <c r="F48" s="732" t="s">
        <v>66</v>
      </c>
      <c r="G48" s="732"/>
      <c r="H48" s="732"/>
      <c r="I48" s="736" t="s">
        <v>67</v>
      </c>
      <c r="J48" s="732"/>
      <c r="K48" s="732"/>
      <c r="L48" s="735" t="s">
        <v>68</v>
      </c>
      <c r="M48" s="735"/>
      <c r="N48" s="735"/>
      <c r="O48" s="739" t="s">
        <v>69</v>
      </c>
      <c r="P48" s="739"/>
      <c r="Q48" s="747"/>
      <c r="R48" s="15"/>
      <c r="S48" s="750" t="s">
        <v>61</v>
      </c>
      <c r="T48" s="751"/>
      <c r="U48" s="752"/>
      <c r="V48" s="754" t="s">
        <v>62</v>
      </c>
      <c r="W48" s="751"/>
      <c r="X48" s="755"/>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2"/>
      <c r="P50" s="742"/>
      <c r="Q50" s="748"/>
      <c r="R50" s="15"/>
      <c r="S50" s="753"/>
      <c r="T50" s="726"/>
      <c r="U50" s="737"/>
      <c r="V50" s="725"/>
      <c r="W50" s="726"/>
      <c r="X50" s="727"/>
      <c r="Y50" s="15"/>
    </row>
    <row r="51" spans="2:34" ht="9.9499999999999993" customHeight="1">
      <c r="B51" s="774"/>
      <c r="C51" s="733"/>
      <c r="D51" s="734"/>
      <c r="E51" s="734"/>
      <c r="F51" s="734"/>
      <c r="G51" s="734"/>
      <c r="H51" s="734"/>
      <c r="I51" s="737"/>
      <c r="J51" s="734"/>
      <c r="K51" s="734"/>
      <c r="L51" s="776"/>
      <c r="M51" s="776"/>
      <c r="N51" s="776"/>
      <c r="O51" s="745"/>
      <c r="P51" s="745"/>
      <c r="Q51" s="749"/>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0"/>
      <c r="P52" s="760"/>
      <c r="Q52" s="768"/>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c r="B54" s="774"/>
      <c r="C54" s="733"/>
      <c r="D54" s="734"/>
      <c r="E54" s="734"/>
      <c r="F54" s="734"/>
      <c r="G54" s="734"/>
      <c r="H54" s="734"/>
      <c r="I54" s="737"/>
      <c r="J54" s="734"/>
      <c r="K54" s="734"/>
      <c r="L54" s="734"/>
      <c r="M54" s="734"/>
      <c r="N54" s="734"/>
      <c r="O54" s="763"/>
      <c r="P54" s="763"/>
      <c r="Q54" s="769"/>
      <c r="R54" s="15"/>
      <c r="S54" s="753"/>
      <c r="T54" s="726"/>
      <c r="U54" s="737"/>
      <c r="V54" s="725"/>
      <c r="W54" s="726"/>
      <c r="X54" s="727"/>
      <c r="Y54" s="15"/>
    </row>
    <row r="55" spans="2:34" ht="12" customHeight="1" thickBot="1">
      <c r="B55" s="775"/>
      <c r="C55" s="756"/>
      <c r="D55" s="757"/>
      <c r="E55" s="757"/>
      <c r="F55" s="757"/>
      <c r="G55" s="757"/>
      <c r="H55" s="757"/>
      <c r="I55" s="758"/>
      <c r="J55" s="757"/>
      <c r="K55" s="757"/>
      <c r="L55" s="757"/>
      <c r="M55" s="757"/>
      <c r="N55" s="757"/>
      <c r="O55" s="766"/>
      <c r="P55" s="766"/>
      <c r="Q55" s="770"/>
      <c r="R55" s="15"/>
      <c r="S55" s="771"/>
      <c r="T55" s="729"/>
      <c r="U55" s="758"/>
      <c r="V55" s="728"/>
      <c r="W55" s="729"/>
      <c r="X55" s="730"/>
      <c r="Y55" s="15"/>
    </row>
    <row r="56" spans="2:34" ht="9.9499999999999993" customHeight="1">
      <c r="B56" s="773" t="s">
        <v>70</v>
      </c>
      <c r="C56" s="752" t="s">
        <v>65</v>
      </c>
      <c r="D56" s="732"/>
      <c r="E56" s="732"/>
      <c r="F56" s="732" t="s">
        <v>66</v>
      </c>
      <c r="G56" s="732"/>
      <c r="H56" s="732"/>
      <c r="I56" s="735" t="s">
        <v>72</v>
      </c>
      <c r="J56" s="735"/>
      <c r="K56" s="735"/>
      <c r="L56" s="738" t="s">
        <v>69</v>
      </c>
      <c r="M56" s="739"/>
      <c r="N56" s="747"/>
      <c r="O56" s="39"/>
      <c r="P56" s="39"/>
      <c r="Q56" s="39"/>
      <c r="R56"/>
      <c r="S56" s="772"/>
      <c r="T56" s="763"/>
      <c r="U56" s="763"/>
      <c r="V56" s="763"/>
      <c r="W56" s="763"/>
      <c r="X56" s="763"/>
      <c r="Y56" s="763"/>
      <c r="Z56" s="742"/>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1"/>
      <c r="M58" s="742"/>
      <c r="N58" s="748"/>
      <c r="O58" s="39"/>
      <c r="P58" s="39"/>
      <c r="Q58" s="39"/>
      <c r="S58" s="772"/>
      <c r="T58" s="763"/>
      <c r="U58" s="763"/>
      <c r="V58" s="763"/>
      <c r="W58" s="763"/>
      <c r="X58" s="763"/>
      <c r="Y58" s="763"/>
      <c r="Z58" s="763"/>
      <c r="AA58" s="763"/>
      <c r="AB58" s="763"/>
      <c r="AC58" s="742"/>
      <c r="AD58" s="742"/>
      <c r="AE58" s="742"/>
      <c r="AF58" s="742"/>
      <c r="AG58" s="742"/>
      <c r="AH58" s="742"/>
    </row>
    <row r="59" spans="2:34" ht="9.9499999999999993" customHeight="1">
      <c r="B59" s="774"/>
      <c r="C59" s="737"/>
      <c r="D59" s="734"/>
      <c r="E59" s="734"/>
      <c r="F59" s="734"/>
      <c r="G59" s="734"/>
      <c r="H59" s="734"/>
      <c r="I59" s="776"/>
      <c r="J59" s="776"/>
      <c r="K59" s="776"/>
      <c r="L59" s="744"/>
      <c r="M59" s="745"/>
      <c r="N59" s="749"/>
      <c r="O59" s="39"/>
      <c r="P59" s="39"/>
      <c r="Q59" s="39"/>
      <c r="S59" s="772"/>
      <c r="T59" s="763"/>
      <c r="U59" s="763"/>
      <c r="V59" s="763"/>
      <c r="W59" s="763"/>
      <c r="X59" s="763"/>
      <c r="Y59" s="763"/>
      <c r="Z59" s="763"/>
      <c r="AA59" s="763"/>
      <c r="AB59" s="763"/>
      <c r="AC59" s="742"/>
      <c r="AD59" s="742"/>
      <c r="AE59" s="742"/>
      <c r="AF59" s="742"/>
      <c r="AG59" s="742"/>
      <c r="AH59" s="742"/>
    </row>
    <row r="60" spans="2:34" ht="12" customHeight="1">
      <c r="B60" s="774"/>
      <c r="C60" s="737"/>
      <c r="D60" s="734"/>
      <c r="E60" s="734"/>
      <c r="F60" s="734"/>
      <c r="G60" s="734"/>
      <c r="H60" s="734"/>
      <c r="I60" s="737"/>
      <c r="J60" s="734"/>
      <c r="K60" s="734"/>
      <c r="L60" s="734"/>
      <c r="M60" s="734"/>
      <c r="N60" s="777"/>
      <c r="O60" s="20"/>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c r="B62" s="774"/>
      <c r="C62" s="737"/>
      <c r="D62" s="734"/>
      <c r="E62" s="734"/>
      <c r="F62" s="734"/>
      <c r="G62" s="734"/>
      <c r="H62" s="734"/>
      <c r="I62" s="737"/>
      <c r="J62" s="734"/>
      <c r="K62" s="734"/>
      <c r="L62" s="734"/>
      <c r="M62" s="734"/>
      <c r="N62" s="777"/>
      <c r="O62" s="15"/>
      <c r="P62" s="15"/>
      <c r="Q62" s="15"/>
      <c r="S62" s="772"/>
      <c r="T62" s="763"/>
      <c r="U62" s="763"/>
      <c r="V62" s="763"/>
      <c r="W62" s="763"/>
      <c r="X62" s="763"/>
      <c r="Y62" s="763"/>
      <c r="Z62" s="763"/>
      <c r="AA62" s="763"/>
      <c r="AB62" s="763"/>
      <c r="AC62" s="763"/>
      <c r="AD62" s="763"/>
      <c r="AE62" s="763"/>
      <c r="AF62" s="763"/>
      <c r="AG62" s="763"/>
      <c r="AH62" s="763"/>
    </row>
    <row r="63" spans="2:34" ht="12" customHeight="1" thickBot="1">
      <c r="B63" s="775"/>
      <c r="C63" s="758"/>
      <c r="D63" s="757"/>
      <c r="E63" s="757"/>
      <c r="F63" s="757"/>
      <c r="G63" s="757"/>
      <c r="H63" s="757"/>
      <c r="I63" s="758"/>
      <c r="J63" s="757"/>
      <c r="K63" s="757"/>
      <c r="L63" s="757"/>
      <c r="M63" s="757"/>
      <c r="N63" s="778"/>
      <c r="O63" s="15"/>
      <c r="P63" s="15"/>
      <c r="Q63" s="15"/>
      <c r="S63" s="772"/>
      <c r="T63" s="763"/>
      <c r="U63" s="763"/>
      <c r="V63" s="763"/>
      <c r="W63" s="763"/>
      <c r="X63" s="763"/>
      <c r="Y63" s="763"/>
      <c r="Z63" s="763"/>
      <c r="AA63" s="763"/>
      <c r="AB63" s="763"/>
      <c r="AC63" s="763"/>
      <c r="AD63" s="763"/>
      <c r="AE63" s="763"/>
      <c r="AF63" s="763"/>
      <c r="AG63" s="763"/>
      <c r="AH63" s="763"/>
    </row>
  </sheetData>
  <mergeCells count="102">
    <mergeCell ref="B5:E6"/>
    <mergeCell ref="F5:Z5"/>
    <mergeCell ref="F6:H6"/>
    <mergeCell ref="J6:Y6"/>
    <mergeCell ref="B7:E7"/>
    <mergeCell ref="F7:Z7"/>
    <mergeCell ref="B3:Z3"/>
    <mergeCell ref="B4:E4"/>
    <mergeCell ref="F4:H4"/>
    <mergeCell ref="I4:K4"/>
    <mergeCell ref="L4:N4"/>
    <mergeCell ref="O4:Z4"/>
    <mergeCell ref="C24:E24"/>
    <mergeCell ref="F24:G24"/>
    <mergeCell ref="H24:L24"/>
    <mergeCell ref="M24:Y24"/>
    <mergeCell ref="C25:C31"/>
    <mergeCell ref="D25:G26"/>
    <mergeCell ref="H25:I26"/>
    <mergeCell ref="J25:J26"/>
    <mergeCell ref="K25:L26"/>
    <mergeCell ref="W25:Y26"/>
    <mergeCell ref="B26:B29"/>
    <mergeCell ref="H27:J29"/>
    <mergeCell ref="K27:X29"/>
    <mergeCell ref="N31:O31"/>
    <mergeCell ref="P31:Q31"/>
    <mergeCell ref="R31:Y31"/>
    <mergeCell ref="M25:M26"/>
    <mergeCell ref="N25:O26"/>
    <mergeCell ref="P25:P26"/>
    <mergeCell ref="Q25:R26"/>
    <mergeCell ref="S25:S26"/>
    <mergeCell ref="U25:V26"/>
    <mergeCell ref="B33:B36"/>
    <mergeCell ref="H34:J36"/>
    <mergeCell ref="K34:X36"/>
    <mergeCell ref="N37:O37"/>
    <mergeCell ref="P37:Q37"/>
    <mergeCell ref="R37:Y37"/>
    <mergeCell ref="N32:O33"/>
    <mergeCell ref="P32:P33"/>
    <mergeCell ref="Q32:R33"/>
    <mergeCell ref="S32:S33"/>
    <mergeCell ref="U32:V33"/>
    <mergeCell ref="W32:Y33"/>
    <mergeCell ref="C32:C37"/>
    <mergeCell ref="D32:G33"/>
    <mergeCell ref="H32:I33"/>
    <mergeCell ref="J32:J33"/>
    <mergeCell ref="K32:L33"/>
    <mergeCell ref="M32:M33"/>
    <mergeCell ref="B43:D46"/>
    <mergeCell ref="E43:G46"/>
    <mergeCell ref="H43:J46"/>
    <mergeCell ref="K43:M46"/>
    <mergeCell ref="U43:W46"/>
    <mergeCell ref="X43:Z46"/>
    <mergeCell ref="B39:D42"/>
    <mergeCell ref="E39:G42"/>
    <mergeCell ref="H39:J42"/>
    <mergeCell ref="K39:M42"/>
    <mergeCell ref="C52:E55"/>
    <mergeCell ref="F52:H55"/>
    <mergeCell ref="I52:K55"/>
    <mergeCell ref="L52:N55"/>
    <mergeCell ref="O52:Q55"/>
    <mergeCell ref="S52:U55"/>
    <mergeCell ref="V52:X55"/>
    <mergeCell ref="B48:B55"/>
    <mergeCell ref="C48:E51"/>
    <mergeCell ref="F48:H51"/>
    <mergeCell ref="I48:K51"/>
    <mergeCell ref="L48:N51"/>
    <mergeCell ref="O48:Q51"/>
    <mergeCell ref="C60:E63"/>
    <mergeCell ref="F60:H63"/>
    <mergeCell ref="I60:K63"/>
    <mergeCell ref="L60:N63"/>
    <mergeCell ref="T60:V63"/>
    <mergeCell ref="B56:B63"/>
    <mergeCell ref="C56:E59"/>
    <mergeCell ref="F56:H59"/>
    <mergeCell ref="I56:K59"/>
    <mergeCell ref="L56:N59"/>
    <mergeCell ref="S56:S63"/>
    <mergeCell ref="W60:Y63"/>
    <mergeCell ref="Z60:AB63"/>
    <mergeCell ref="AC60:AE63"/>
    <mergeCell ref="AF60:AH63"/>
    <mergeCell ref="O30:Q30"/>
    <mergeCell ref="T56:V59"/>
    <mergeCell ref="W56:Y59"/>
    <mergeCell ref="Z56:AB59"/>
    <mergeCell ref="AC56:AE59"/>
    <mergeCell ref="AF56:AH59"/>
    <mergeCell ref="S48:U51"/>
    <mergeCell ref="V48:X51"/>
    <mergeCell ref="U39:W42"/>
    <mergeCell ref="X39:Z42"/>
    <mergeCell ref="N39:S42"/>
    <mergeCell ref="N43:S46"/>
  </mergeCells>
  <phoneticPr fontId="3"/>
  <conditionalFormatting sqref="F7:Z7">
    <cfRule type="containsBlanks" dxfId="10" priority="4">
      <formula>LEN(TRIM(F7))=0</formula>
    </cfRule>
  </conditionalFormatting>
  <conditionalFormatting sqref="O30">
    <cfRule type="containsBlanks" dxfId="9" priority="1">
      <formula>LEN(TRIM(O30))=0</formula>
    </cfRule>
  </conditionalFormatting>
  <conditionalFormatting sqref="O4:Z4">
    <cfRule type="containsBlanks" dxfId="8" priority="2">
      <formula>LEN(TRIM(O4))=0</formula>
    </cfRule>
  </conditionalFormatting>
  <conditionalFormatting sqref="R31:Y31">
    <cfRule type="containsBlanks" dxfId="7" priority="3">
      <formula>LEN(TRIM(R31))=0</formula>
    </cfRule>
  </conditionalFormatting>
  <printOptions horizontalCentered="1"/>
  <pageMargins left="0.78740157480314965" right="0.78740157480314965" top="0.98425196850393704" bottom="0.98425196850393704" header="0.51181102362204722" footer="0.51181102362204722"/>
  <pageSetup paperSize="9" scale="86"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83AF8-0DF3-4A80-9FAF-A7F157A32B68}">
  <sheetPr>
    <pageSetUpPr fitToPage="1"/>
  </sheetPr>
  <dimension ref="B1:AD36"/>
  <sheetViews>
    <sheetView view="pageBreakPreview" zoomScaleNormal="100" zoomScaleSheetLayoutView="100" workbookViewId="0"/>
  </sheetViews>
  <sheetFormatPr defaultColWidth="9" defaultRowHeight="18.75"/>
  <cols>
    <col min="1" max="1" width="39.375" style="399" customWidth="1"/>
    <col min="2" max="2" width="5.75" style="399" customWidth="1"/>
    <col min="3" max="3" width="35.375" style="399" customWidth="1"/>
    <col min="4" max="4" width="4.875" style="399" bestFit="1" customWidth="1"/>
    <col min="5" max="5" width="9.875" style="399" customWidth="1"/>
    <col min="6" max="6" width="14.75" style="399" customWidth="1"/>
    <col min="7" max="7" width="5" style="399" customWidth="1"/>
    <col min="8" max="8" width="9.625" style="399" customWidth="1"/>
    <col min="9" max="9" width="14.875" style="399" customWidth="1"/>
    <col min="10" max="10" width="9" style="400"/>
    <col min="11" max="16384" width="9" style="399"/>
  </cols>
  <sheetData>
    <row r="1" spans="2:30" ht="24">
      <c r="B1" s="946" t="s">
        <v>710</v>
      </c>
      <c r="C1" s="946"/>
      <c r="D1" s="946"/>
      <c r="E1" s="946"/>
      <c r="F1" s="946"/>
      <c r="G1" s="946"/>
      <c r="H1" s="946"/>
      <c r="I1" s="946"/>
      <c r="J1" s="398"/>
    </row>
    <row r="2" spans="2:30">
      <c r="B2" s="909" t="s">
        <v>651</v>
      </c>
      <c r="C2" s="909"/>
      <c r="D2" s="894"/>
      <c r="E2" s="895"/>
      <c r="F2" s="895"/>
      <c r="G2" s="895"/>
      <c r="H2" s="895"/>
      <c r="I2" s="896"/>
      <c r="AD2" s="399" t="s">
        <v>16</v>
      </c>
    </row>
    <row r="3" spans="2:30">
      <c r="B3" s="909" t="s">
        <v>652</v>
      </c>
      <c r="C3" s="909"/>
      <c r="D3" s="894"/>
      <c r="E3" s="895"/>
      <c r="F3" s="895"/>
      <c r="G3" s="895"/>
      <c r="H3" s="895"/>
      <c r="I3" s="896"/>
    </row>
    <row r="4" spans="2:30">
      <c r="B4" s="897" t="s">
        <v>653</v>
      </c>
      <c r="C4" s="897"/>
      <c r="D4" s="902" t="s">
        <v>711</v>
      </c>
      <c r="E4" s="903"/>
      <c r="F4" s="903"/>
      <c r="G4" s="401" t="s">
        <v>655</v>
      </c>
      <c r="H4" s="904" t="s">
        <v>711</v>
      </c>
      <c r="I4" s="905"/>
    </row>
    <row r="5" spans="2:30">
      <c r="B5" s="901"/>
      <c r="C5" s="901"/>
      <c r="D5" s="901"/>
      <c r="E5" s="901"/>
      <c r="F5" s="901"/>
      <c r="G5" s="901"/>
      <c r="H5" s="901"/>
      <c r="I5" s="901"/>
    </row>
    <row r="6" spans="2:30">
      <c r="B6" s="940" t="s">
        <v>712</v>
      </c>
      <c r="C6" s="941"/>
      <c r="D6" s="899" t="s">
        <v>667</v>
      </c>
      <c r="E6" s="928"/>
      <c r="F6" s="929"/>
      <c r="G6" s="930" t="s">
        <v>668</v>
      </c>
      <c r="H6" s="928"/>
      <c r="I6" s="929"/>
    </row>
    <row r="7" spans="2:30">
      <c r="B7" s="942"/>
      <c r="C7" s="943"/>
      <c r="D7" s="899" t="s">
        <v>713</v>
      </c>
      <c r="E7" s="929"/>
      <c r="F7" s="415" t="s">
        <v>714</v>
      </c>
      <c r="G7" s="899" t="s">
        <v>715</v>
      </c>
      <c r="H7" s="929"/>
      <c r="I7" s="415" t="s">
        <v>714</v>
      </c>
    </row>
    <row r="8" spans="2:30" ht="21" customHeight="1">
      <c r="B8" s="944"/>
      <c r="C8" s="945"/>
      <c r="D8" s="931"/>
      <c r="E8" s="932"/>
      <c r="F8" s="416"/>
      <c r="G8" s="931"/>
      <c r="H8" s="932"/>
      <c r="I8" s="416"/>
    </row>
    <row r="9" spans="2:30" ht="18.75" customHeight="1">
      <c r="B9" s="897" t="s">
        <v>716</v>
      </c>
      <c r="C9" s="897"/>
      <c r="D9" s="902" t="s">
        <v>711</v>
      </c>
      <c r="E9" s="903"/>
      <c r="F9" s="903"/>
      <c r="G9" s="401" t="s">
        <v>655</v>
      </c>
      <c r="H9" s="904" t="s">
        <v>711</v>
      </c>
      <c r="I9" s="905"/>
    </row>
    <row r="10" spans="2:30">
      <c r="B10" s="897"/>
      <c r="C10" s="897"/>
      <c r="D10" s="899" t="s">
        <v>657</v>
      </c>
      <c r="E10" s="900"/>
      <c r="F10" s="906"/>
      <c r="G10" s="907"/>
      <c r="H10" s="917" t="s">
        <v>658</v>
      </c>
      <c r="I10" s="918"/>
    </row>
    <row r="11" spans="2:30">
      <c r="B11" s="892" t="s">
        <v>659</v>
      </c>
      <c r="C11" s="893"/>
      <c r="D11" s="894"/>
      <c r="E11" s="895"/>
      <c r="F11" s="895"/>
      <c r="G11" s="895"/>
      <c r="H11" s="895"/>
      <c r="I11" s="896"/>
    </row>
    <row r="12" spans="2:30">
      <c r="B12" s="892" t="s">
        <v>660</v>
      </c>
      <c r="C12" s="893"/>
      <c r="D12" s="894"/>
      <c r="E12" s="895"/>
      <c r="F12" s="895"/>
      <c r="G12" s="895"/>
      <c r="H12" s="895"/>
      <c r="I12" s="896"/>
    </row>
    <row r="13" spans="2:30">
      <c r="B13" s="897" t="s">
        <v>717</v>
      </c>
      <c r="C13" s="897"/>
      <c r="D13" s="892" t="s">
        <v>718</v>
      </c>
      <c r="E13" s="893"/>
      <c r="F13" s="898"/>
      <c r="G13" s="898"/>
      <c r="H13" s="917" t="s">
        <v>719</v>
      </c>
      <c r="I13" s="918"/>
    </row>
    <row r="14" spans="2:30">
      <c r="B14" s="897"/>
      <c r="C14" s="897"/>
      <c r="D14" s="892" t="s">
        <v>720</v>
      </c>
      <c r="E14" s="893"/>
      <c r="F14" s="921"/>
      <c r="G14" s="921"/>
      <c r="H14" s="917" t="s">
        <v>721</v>
      </c>
      <c r="I14" s="918"/>
    </row>
    <row r="15" spans="2:30">
      <c r="B15" s="402"/>
      <c r="C15" s="402"/>
      <c r="D15" s="402"/>
      <c r="E15" s="402"/>
      <c r="F15" s="402"/>
      <c r="G15" s="402"/>
      <c r="H15" s="402"/>
      <c r="I15" s="403"/>
    </row>
    <row r="16" spans="2:30">
      <c r="B16" s="934">
        <v>2</v>
      </c>
      <c r="C16" s="935"/>
      <c r="D16" s="899" t="s">
        <v>667</v>
      </c>
      <c r="E16" s="928"/>
      <c r="F16" s="929"/>
      <c r="G16" s="930" t="s">
        <v>668</v>
      </c>
      <c r="H16" s="928"/>
      <c r="I16" s="929"/>
    </row>
    <row r="17" spans="2:9">
      <c r="B17" s="936"/>
      <c r="C17" s="937"/>
      <c r="D17" s="899" t="s">
        <v>713</v>
      </c>
      <c r="E17" s="929"/>
      <c r="F17" s="415" t="s">
        <v>714</v>
      </c>
      <c r="G17" s="899" t="s">
        <v>715</v>
      </c>
      <c r="H17" s="929"/>
      <c r="I17" s="415" t="s">
        <v>714</v>
      </c>
    </row>
    <row r="18" spans="2:9" ht="21" customHeight="1">
      <c r="B18" s="938"/>
      <c r="C18" s="939"/>
      <c r="D18" s="931"/>
      <c r="E18" s="932"/>
      <c r="F18" s="416"/>
      <c r="G18" s="931"/>
      <c r="H18" s="932"/>
      <c r="I18" s="416"/>
    </row>
    <row r="19" spans="2:9" ht="18.75" customHeight="1">
      <c r="B19" s="897" t="s">
        <v>716</v>
      </c>
      <c r="C19" s="897"/>
      <c r="D19" s="902" t="s">
        <v>711</v>
      </c>
      <c r="E19" s="903"/>
      <c r="F19" s="903"/>
      <c r="G19" s="401" t="s">
        <v>655</v>
      </c>
      <c r="H19" s="904" t="s">
        <v>711</v>
      </c>
      <c r="I19" s="905"/>
    </row>
    <row r="20" spans="2:9">
      <c r="B20" s="897"/>
      <c r="C20" s="897"/>
      <c r="D20" s="899" t="s">
        <v>657</v>
      </c>
      <c r="E20" s="900"/>
      <c r="F20" s="906"/>
      <c r="G20" s="907"/>
      <c r="H20" s="917" t="s">
        <v>658</v>
      </c>
      <c r="I20" s="918"/>
    </row>
    <row r="21" spans="2:9">
      <c r="B21" s="892" t="s">
        <v>659</v>
      </c>
      <c r="C21" s="893"/>
      <c r="D21" s="894"/>
      <c r="E21" s="895"/>
      <c r="F21" s="895"/>
      <c r="G21" s="895"/>
      <c r="H21" s="895"/>
      <c r="I21" s="896"/>
    </row>
    <row r="22" spans="2:9">
      <c r="B22" s="892" t="s">
        <v>660</v>
      </c>
      <c r="C22" s="893"/>
      <c r="D22" s="894"/>
      <c r="E22" s="895"/>
      <c r="F22" s="895"/>
      <c r="G22" s="895"/>
      <c r="H22" s="895"/>
      <c r="I22" s="896"/>
    </row>
    <row r="23" spans="2:9">
      <c r="B23" s="897" t="s">
        <v>717</v>
      </c>
      <c r="C23" s="897"/>
      <c r="D23" s="892" t="s">
        <v>722</v>
      </c>
      <c r="E23" s="893"/>
      <c r="F23" s="898"/>
      <c r="G23" s="898"/>
      <c r="H23" s="919" t="s">
        <v>723</v>
      </c>
      <c r="I23" s="933"/>
    </row>
    <row r="24" spans="2:9">
      <c r="B24" s="897"/>
      <c r="C24" s="897"/>
      <c r="D24" s="892" t="s">
        <v>720</v>
      </c>
      <c r="E24" s="893"/>
      <c r="F24" s="921"/>
      <c r="G24" s="921"/>
      <c r="H24" s="917" t="s">
        <v>721</v>
      </c>
      <c r="I24" s="918"/>
    </row>
    <row r="25" spans="2:9">
      <c r="B25" s="417"/>
      <c r="C25" s="417"/>
      <c r="D25" s="418"/>
      <c r="E25" s="419"/>
      <c r="F25" s="420"/>
      <c r="G25" s="420"/>
      <c r="H25" s="403"/>
      <c r="I25" s="421"/>
    </row>
    <row r="26" spans="2:9">
      <c r="B26" s="922">
        <v>3</v>
      </c>
      <c r="C26" s="923"/>
      <c r="D26" s="899" t="s">
        <v>667</v>
      </c>
      <c r="E26" s="928"/>
      <c r="F26" s="929"/>
      <c r="G26" s="930" t="s">
        <v>668</v>
      </c>
      <c r="H26" s="928"/>
      <c r="I26" s="929"/>
    </row>
    <row r="27" spans="2:9">
      <c r="B27" s="924"/>
      <c r="C27" s="925"/>
      <c r="D27" s="899" t="s">
        <v>713</v>
      </c>
      <c r="E27" s="929"/>
      <c r="F27" s="415" t="s">
        <v>714</v>
      </c>
      <c r="G27" s="899" t="s">
        <v>715</v>
      </c>
      <c r="H27" s="929"/>
      <c r="I27" s="415" t="s">
        <v>714</v>
      </c>
    </row>
    <row r="28" spans="2:9" ht="21" customHeight="1">
      <c r="B28" s="926"/>
      <c r="C28" s="927"/>
      <c r="D28" s="931"/>
      <c r="E28" s="932"/>
      <c r="F28" s="416"/>
      <c r="G28" s="931"/>
      <c r="H28" s="932"/>
      <c r="I28" s="416"/>
    </row>
    <row r="29" spans="2:9" ht="18.75" customHeight="1">
      <c r="B29" s="897" t="s">
        <v>716</v>
      </c>
      <c r="C29" s="897"/>
      <c r="D29" s="902" t="s">
        <v>711</v>
      </c>
      <c r="E29" s="903"/>
      <c r="F29" s="903"/>
      <c r="G29" s="401" t="s">
        <v>655</v>
      </c>
      <c r="H29" s="904" t="s">
        <v>711</v>
      </c>
      <c r="I29" s="905"/>
    </row>
    <row r="30" spans="2:9">
      <c r="B30" s="897"/>
      <c r="C30" s="897"/>
      <c r="D30" s="899" t="s">
        <v>657</v>
      </c>
      <c r="E30" s="900"/>
      <c r="F30" s="906"/>
      <c r="G30" s="907"/>
      <c r="H30" s="917" t="s">
        <v>658</v>
      </c>
      <c r="I30" s="918"/>
    </row>
    <row r="31" spans="2:9">
      <c r="B31" s="892" t="s">
        <v>659</v>
      </c>
      <c r="C31" s="893"/>
      <c r="D31" s="894"/>
      <c r="E31" s="895"/>
      <c r="F31" s="895"/>
      <c r="G31" s="895"/>
      <c r="H31" s="895"/>
      <c r="I31" s="896"/>
    </row>
    <row r="32" spans="2:9">
      <c r="B32" s="892" t="s">
        <v>660</v>
      </c>
      <c r="C32" s="893"/>
      <c r="D32" s="894"/>
      <c r="E32" s="895"/>
      <c r="F32" s="895"/>
      <c r="G32" s="895"/>
      <c r="H32" s="895"/>
      <c r="I32" s="896"/>
    </row>
    <row r="33" spans="2:9">
      <c r="B33" s="897" t="s">
        <v>717</v>
      </c>
      <c r="C33" s="897"/>
      <c r="D33" s="892" t="s">
        <v>724</v>
      </c>
      <c r="E33" s="893"/>
      <c r="F33" s="898"/>
      <c r="G33" s="898"/>
      <c r="H33" s="919" t="s">
        <v>725</v>
      </c>
      <c r="I33" s="920"/>
    </row>
    <row r="34" spans="2:9">
      <c r="B34" s="897"/>
      <c r="C34" s="897"/>
      <c r="D34" s="892" t="s">
        <v>720</v>
      </c>
      <c r="E34" s="893"/>
      <c r="F34" s="921"/>
      <c r="G34" s="921"/>
      <c r="H34" s="917" t="s">
        <v>721</v>
      </c>
      <c r="I34" s="918"/>
    </row>
    <row r="35" spans="2:9">
      <c r="B35" s="402" t="s">
        <v>726</v>
      </c>
      <c r="C35" s="402"/>
      <c r="D35" s="402"/>
      <c r="E35" s="402"/>
      <c r="F35" s="402"/>
      <c r="G35" s="402"/>
      <c r="H35" s="402"/>
      <c r="I35" s="402"/>
    </row>
    <row r="36" spans="2:9">
      <c r="B36" s="402" t="s">
        <v>727</v>
      </c>
      <c r="C36" s="402"/>
      <c r="D36" s="402"/>
      <c r="E36" s="402"/>
      <c r="F36" s="402"/>
      <c r="G36" s="402"/>
      <c r="H36" s="402"/>
      <c r="I36" s="402"/>
    </row>
  </sheetData>
  <mergeCells count="81">
    <mergeCell ref="B4:C4"/>
    <mergeCell ref="D4:F4"/>
    <mergeCell ref="H4:I4"/>
    <mergeCell ref="B1:I1"/>
    <mergeCell ref="B2:C2"/>
    <mergeCell ref="D2:I2"/>
    <mergeCell ref="B3:C3"/>
    <mergeCell ref="D3:I3"/>
    <mergeCell ref="B5:I5"/>
    <mergeCell ref="B6:C8"/>
    <mergeCell ref="D6:F6"/>
    <mergeCell ref="G6:I6"/>
    <mergeCell ref="D7:E7"/>
    <mergeCell ref="G7:H7"/>
    <mergeCell ref="D8:E8"/>
    <mergeCell ref="G8:H8"/>
    <mergeCell ref="B9:C10"/>
    <mergeCell ref="D9:F9"/>
    <mergeCell ref="H9:I9"/>
    <mergeCell ref="D10:E10"/>
    <mergeCell ref="F10:G10"/>
    <mergeCell ref="H10:I10"/>
    <mergeCell ref="B11:C11"/>
    <mergeCell ref="D11:I11"/>
    <mergeCell ref="B12:C12"/>
    <mergeCell ref="D12:I12"/>
    <mergeCell ref="B13:C14"/>
    <mergeCell ref="D13:E13"/>
    <mergeCell ref="F13:G13"/>
    <mergeCell ref="H13:I13"/>
    <mergeCell ref="D14:E14"/>
    <mergeCell ref="F14:G14"/>
    <mergeCell ref="H14:I14"/>
    <mergeCell ref="B16:C18"/>
    <mergeCell ref="D16:F16"/>
    <mergeCell ref="G16:I16"/>
    <mergeCell ref="D17:E17"/>
    <mergeCell ref="G17:H17"/>
    <mergeCell ref="D18:E18"/>
    <mergeCell ref="G18:H18"/>
    <mergeCell ref="B19:C20"/>
    <mergeCell ref="D19:F19"/>
    <mergeCell ref="H19:I19"/>
    <mergeCell ref="D20:E20"/>
    <mergeCell ref="F20:G20"/>
    <mergeCell ref="H20:I20"/>
    <mergeCell ref="B21:C21"/>
    <mergeCell ref="D21:I21"/>
    <mergeCell ref="B22:C22"/>
    <mergeCell ref="D22:I22"/>
    <mergeCell ref="B23:C24"/>
    <mergeCell ref="D23:E23"/>
    <mergeCell ref="F23:G23"/>
    <mergeCell ref="H23:I23"/>
    <mergeCell ref="D24:E24"/>
    <mergeCell ref="F24:G24"/>
    <mergeCell ref="H24:I24"/>
    <mergeCell ref="B26:C28"/>
    <mergeCell ref="D26:F26"/>
    <mergeCell ref="G26:I26"/>
    <mergeCell ref="D27:E27"/>
    <mergeCell ref="G27:H27"/>
    <mergeCell ref="D28:E28"/>
    <mergeCell ref="G28:H28"/>
    <mergeCell ref="B29:C30"/>
    <mergeCell ref="D29:F29"/>
    <mergeCell ref="H29:I29"/>
    <mergeCell ref="D30:E30"/>
    <mergeCell ref="F30:G30"/>
    <mergeCell ref="H30:I30"/>
    <mergeCell ref="H34:I34"/>
    <mergeCell ref="B31:C31"/>
    <mergeCell ref="D31:I31"/>
    <mergeCell ref="B32:C32"/>
    <mergeCell ref="D32:I32"/>
    <mergeCell ref="B33:C34"/>
    <mergeCell ref="D33:E33"/>
    <mergeCell ref="F33:G33"/>
    <mergeCell ref="H33:I33"/>
    <mergeCell ref="D34:E34"/>
    <mergeCell ref="F34:G34"/>
  </mergeCells>
  <phoneticPr fontId="3"/>
  <printOptions horizontalCentered="1" verticalCentered="1"/>
  <pageMargins left="0.70866141732283472" right="0.70866141732283472" top="0.39370078740157483" bottom="0.19685039370078741" header="0.31496062992125984" footer="0.31496062992125984"/>
  <pageSetup paperSize="9" scale="80" orientation="portrait" r:id="rId1"/>
  <headerFooter>
    <oddHeader>&amp;R&amp;14様式－１</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4263-143B-4A48-8E4B-AB61F5047503}">
  <sheetPr>
    <pageSetUpPr fitToPage="1"/>
  </sheetPr>
  <dimension ref="B1:AZ62"/>
  <sheetViews>
    <sheetView view="pageBreakPreview" zoomScale="60" zoomScaleNormal="55" workbookViewId="0"/>
  </sheetViews>
  <sheetFormatPr defaultRowHeight="18.75"/>
  <cols>
    <col min="1" max="1" width="39.375" style="38" customWidth="1"/>
    <col min="2" max="19" width="3.375" style="38" customWidth="1"/>
    <col min="20" max="20" width="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2" ht="24" customHeight="1"/>
    <row r="2" spans="2:52" s="15" customFormat="1" ht="13.5">
      <c r="B2" s="12" t="s">
        <v>27</v>
      </c>
    </row>
    <row r="3" spans="2:52"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2" s="15" customFormat="1" ht="26.1" customHeight="1">
      <c r="B4" s="804" t="s">
        <v>29</v>
      </c>
      <c r="C4" s="751"/>
      <c r="D4" s="751"/>
      <c r="E4" s="755"/>
      <c r="F4" s="805" t="s">
        <v>30</v>
      </c>
      <c r="G4" s="806"/>
      <c r="H4" s="806"/>
      <c r="I4" s="751" t="s">
        <v>31</v>
      </c>
      <c r="J4" s="806"/>
      <c r="K4" s="807"/>
      <c r="L4" s="808" t="s">
        <v>32</v>
      </c>
      <c r="M4" s="751"/>
      <c r="N4" s="752"/>
      <c r="O4" s="914"/>
      <c r="P4" s="915"/>
      <c r="Q4" s="915"/>
      <c r="R4" s="915"/>
      <c r="S4" s="915"/>
      <c r="T4" s="915"/>
      <c r="U4" s="915"/>
      <c r="V4" s="915"/>
      <c r="W4" s="915"/>
      <c r="X4" s="915"/>
      <c r="Y4" s="915"/>
      <c r="Z4" s="916"/>
      <c r="AB4" s="87" t="s">
        <v>190</v>
      </c>
    </row>
    <row r="5" spans="2:52" s="15" customFormat="1" ht="26.1" customHeight="1">
      <c r="B5" s="753" t="s">
        <v>33</v>
      </c>
      <c r="C5" s="726"/>
      <c r="D5" s="726"/>
      <c r="E5" s="727"/>
      <c r="F5" s="797" t="s">
        <v>180</v>
      </c>
      <c r="G5" s="786"/>
      <c r="H5" s="786"/>
      <c r="I5" s="786"/>
      <c r="J5" s="786"/>
      <c r="K5" s="786"/>
      <c r="L5" s="786"/>
      <c r="M5" s="786"/>
      <c r="N5" s="786"/>
      <c r="O5" s="786"/>
      <c r="P5" s="786"/>
      <c r="Q5" s="786"/>
      <c r="R5" s="786"/>
      <c r="S5" s="786"/>
      <c r="T5" s="786"/>
      <c r="U5" s="786"/>
      <c r="V5" s="786"/>
      <c r="W5" s="786"/>
      <c r="X5" s="786"/>
      <c r="Y5" s="786"/>
      <c r="Z5" s="798"/>
      <c r="AB5" s="15" t="s">
        <v>185</v>
      </c>
    </row>
    <row r="6" spans="2:52"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2"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2" s="15" customFormat="1" ht="18" customHeight="1">
      <c r="B8" s="17"/>
      <c r="C8" s="18" t="s">
        <v>38</v>
      </c>
      <c r="D8" s="18"/>
      <c r="E8" s="18"/>
      <c r="F8" s="18"/>
      <c r="G8" s="18"/>
      <c r="H8" s="18"/>
      <c r="I8" s="18"/>
      <c r="J8" s="18"/>
      <c r="K8" s="18"/>
      <c r="L8" s="18"/>
      <c r="M8" s="18"/>
      <c r="N8" s="18"/>
      <c r="O8" s="18"/>
      <c r="P8" s="18"/>
      <c r="Q8" s="18"/>
      <c r="R8" s="18"/>
      <c r="S8" s="18"/>
      <c r="T8" s="18"/>
      <c r="U8" s="18"/>
      <c r="V8" s="18"/>
      <c r="W8" s="18"/>
      <c r="X8" s="18"/>
      <c r="Y8" s="18"/>
      <c r="Z8" s="19"/>
    </row>
    <row r="9" spans="2:52" s="15" customFormat="1" ht="18" customHeight="1">
      <c r="B9" s="20"/>
      <c r="C9" s="127" t="s">
        <v>219</v>
      </c>
      <c r="D9" s="127"/>
      <c r="E9" s="127"/>
      <c r="F9" s="127"/>
      <c r="G9" s="127"/>
      <c r="H9" s="127"/>
      <c r="I9" s="127"/>
      <c r="J9" s="127"/>
      <c r="K9" s="127"/>
      <c r="L9" s="127"/>
      <c r="M9" s="127"/>
      <c r="N9" s="127"/>
      <c r="O9" s="127"/>
      <c r="P9" s="127"/>
      <c r="Q9" s="127"/>
      <c r="R9" s="127"/>
      <c r="S9" s="127"/>
      <c r="T9" s="127"/>
      <c r="U9" s="127"/>
      <c r="V9" s="127"/>
      <c r="W9" s="127"/>
      <c r="X9" s="127"/>
      <c r="Y9" s="127"/>
      <c r="Z9" s="16"/>
      <c r="AD9" s="126"/>
      <c r="AE9" s="126"/>
      <c r="AF9" s="126"/>
      <c r="AG9" s="126"/>
      <c r="AH9" s="126"/>
      <c r="AI9" s="126"/>
      <c r="AJ9" s="126"/>
      <c r="AK9" s="126"/>
      <c r="AL9" s="126"/>
      <c r="AM9" s="126"/>
      <c r="AN9" s="126"/>
      <c r="AO9" s="126"/>
      <c r="AP9" s="126"/>
      <c r="AQ9" s="126"/>
      <c r="AR9" s="126"/>
      <c r="AS9" s="126"/>
      <c r="AT9" s="126"/>
      <c r="AU9" s="126"/>
      <c r="AV9" s="126"/>
      <c r="AW9" s="126"/>
      <c r="AX9" s="126"/>
      <c r="AY9" s="126"/>
      <c r="AZ9" s="126"/>
    </row>
    <row r="10" spans="2:52"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row>
    <row r="11" spans="2:52" s="15" customFormat="1" ht="18" customHeight="1">
      <c r="B11" s="20"/>
      <c r="C11" s="127" t="s">
        <v>220</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row>
    <row r="12" spans="2:52" s="15" customFormat="1" ht="18" customHeight="1">
      <c r="B12" s="20"/>
      <c r="C12" s="127" t="s">
        <v>221</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row>
    <row r="13" spans="2:52" s="15" customFormat="1" ht="18" customHeight="1">
      <c r="B13" s="2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row>
    <row r="14" spans="2:52" s="15" customFormat="1" ht="18" customHeight="1">
      <c r="B14" s="20"/>
      <c r="C14" s="127" t="s">
        <v>222</v>
      </c>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row>
    <row r="15" spans="2:52" s="15"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2:52" s="15" customFormat="1" ht="18" customHeight="1">
      <c r="B16" s="20"/>
      <c r="C16" s="127" t="s">
        <v>223</v>
      </c>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2:52" s="15"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2:52" s="15" customFormat="1" ht="18" customHeight="1">
      <c r="B18" s="20"/>
      <c r="C18" s="127" t="s">
        <v>224</v>
      </c>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2:52" s="15"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2:52"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2:52"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2:52"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2:52"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row>
    <row r="24" spans="2:52"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2" s="15" customFormat="1" ht="15.95" customHeight="1">
      <c r="B25" s="23"/>
      <c r="C25" s="821" t="s">
        <v>7</v>
      </c>
      <c r="D25" s="763" t="s">
        <v>41</v>
      </c>
      <c r="E25" s="763"/>
      <c r="F25" s="763"/>
      <c r="G25" s="763"/>
      <c r="H25" s="822" t="s">
        <v>42</v>
      </c>
      <c r="I25" s="822"/>
      <c r="J25" s="763"/>
      <c r="K25" s="823" t="s">
        <v>43</v>
      </c>
      <c r="L25" s="823"/>
      <c r="M25" s="763"/>
      <c r="N25" s="823" t="s">
        <v>44</v>
      </c>
      <c r="O25" s="823"/>
      <c r="P25" s="763"/>
      <c r="Q25" s="823" t="s">
        <v>45</v>
      </c>
      <c r="R25" s="823"/>
      <c r="S25" s="763"/>
      <c r="T25" s="24"/>
      <c r="U25" s="823" t="s">
        <v>56</v>
      </c>
      <c r="V25" s="823"/>
      <c r="W25" s="763" t="s">
        <v>47</v>
      </c>
      <c r="X25" s="763"/>
      <c r="Y25" s="763"/>
      <c r="Z25" s="16"/>
    </row>
    <row r="26" spans="2:52" s="15"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2" s="15" customFormat="1" ht="15.95" customHeight="1">
      <c r="B27" s="824"/>
      <c r="C27" s="783"/>
      <c r="H27" s="787" t="s">
        <v>49</v>
      </c>
      <c r="I27" s="787"/>
      <c r="J27" s="787"/>
      <c r="K27" s="788" t="s">
        <v>182</v>
      </c>
      <c r="L27" s="788"/>
      <c r="M27" s="788"/>
      <c r="N27" s="788"/>
      <c r="O27" s="788"/>
      <c r="P27" s="788"/>
      <c r="Q27" s="788"/>
      <c r="R27" s="788"/>
      <c r="S27" s="788"/>
      <c r="T27" s="788"/>
      <c r="U27" s="788"/>
      <c r="V27" s="788"/>
      <c r="W27" s="788"/>
      <c r="X27" s="788"/>
      <c r="Z27" s="16"/>
    </row>
    <row r="28" spans="2:52" s="15" customFormat="1" ht="15.95" customHeight="1">
      <c r="B28" s="824"/>
      <c r="C28" s="783"/>
      <c r="H28" s="787"/>
      <c r="I28" s="787"/>
      <c r="J28" s="787"/>
      <c r="K28" s="788"/>
      <c r="L28" s="788"/>
      <c r="M28" s="788"/>
      <c r="N28" s="788"/>
      <c r="O28" s="788"/>
      <c r="P28" s="788"/>
      <c r="Q28" s="788"/>
      <c r="R28" s="788"/>
      <c r="S28" s="788"/>
      <c r="T28" s="788"/>
      <c r="U28" s="788"/>
      <c r="V28" s="788"/>
      <c r="W28" s="788"/>
      <c r="X28" s="788"/>
      <c r="Z28" s="16"/>
    </row>
    <row r="29" spans="2:52" s="15" customFormat="1" ht="43.5" customHeight="1">
      <c r="B29" s="824"/>
      <c r="C29" s="783"/>
      <c r="H29" s="787"/>
      <c r="I29" s="787"/>
      <c r="J29" s="787"/>
      <c r="K29" s="788"/>
      <c r="L29" s="788"/>
      <c r="M29" s="788"/>
      <c r="N29" s="788"/>
      <c r="O29" s="788"/>
      <c r="P29" s="788"/>
      <c r="Q29" s="788"/>
      <c r="R29" s="788"/>
      <c r="S29" s="788"/>
      <c r="T29" s="788"/>
      <c r="U29" s="788"/>
      <c r="V29" s="788"/>
      <c r="W29" s="788"/>
      <c r="X29" s="788"/>
      <c r="Z29" s="16"/>
    </row>
    <row r="30" spans="2:52" s="15" customFormat="1" ht="20.25" customHeight="1">
      <c r="B30" s="27" t="s">
        <v>51</v>
      </c>
      <c r="C30" s="792"/>
      <c r="D30" s="28"/>
      <c r="E30" s="28"/>
      <c r="F30" s="28"/>
      <c r="G30" s="28"/>
      <c r="H30" s="28"/>
      <c r="I30" s="28"/>
      <c r="J30" s="28"/>
      <c r="K30" s="28"/>
      <c r="L30" s="28"/>
      <c r="M30" s="28"/>
      <c r="N30" s="795"/>
      <c r="O30" s="795"/>
      <c r="P30" s="795" t="s">
        <v>52</v>
      </c>
      <c r="Q30" s="795"/>
      <c r="R30" s="825"/>
      <c r="S30" s="825"/>
      <c r="T30" s="825"/>
      <c r="U30" s="825"/>
      <c r="V30" s="825"/>
      <c r="W30" s="825"/>
      <c r="X30" s="825"/>
      <c r="Y30" s="825"/>
      <c r="Z30" s="29"/>
      <c r="AB30" s="15" t="s">
        <v>176</v>
      </c>
    </row>
    <row r="31" spans="2:52" s="15" customFormat="1" ht="15.95" customHeight="1">
      <c r="B31" s="30"/>
      <c r="C31" s="782" t="s">
        <v>53</v>
      </c>
      <c r="D31" s="760" t="s">
        <v>41</v>
      </c>
      <c r="E31" s="760"/>
      <c r="F31" s="760"/>
      <c r="G31" s="760"/>
      <c r="H31" s="785" t="s">
        <v>54</v>
      </c>
      <c r="I31" s="786"/>
      <c r="J31" s="760"/>
      <c r="K31" s="760" t="s">
        <v>44</v>
      </c>
      <c r="L31" s="760"/>
      <c r="M31" s="760"/>
      <c r="N31" s="760" t="s">
        <v>45</v>
      </c>
      <c r="O31" s="760"/>
      <c r="P31" s="760"/>
      <c r="Q31" s="760" t="s">
        <v>55</v>
      </c>
      <c r="R31" s="760"/>
      <c r="S31" s="760"/>
      <c r="T31" s="31"/>
      <c r="U31" s="780" t="s">
        <v>56</v>
      </c>
      <c r="V31" s="760"/>
      <c r="W31" s="760" t="s">
        <v>47</v>
      </c>
      <c r="X31" s="760"/>
      <c r="Y31" s="760"/>
      <c r="Z31" s="32"/>
    </row>
    <row r="32" spans="2:52" s="15" customFormat="1" ht="15.95" customHeight="1">
      <c r="B32" s="824" t="s">
        <v>57</v>
      </c>
      <c r="C32" s="783"/>
      <c r="D32" s="763"/>
      <c r="E32" s="763"/>
      <c r="F32" s="763"/>
      <c r="G32" s="763"/>
      <c r="H32" s="787"/>
      <c r="I32" s="787"/>
      <c r="J32" s="763"/>
      <c r="K32" s="763"/>
      <c r="L32" s="763"/>
      <c r="M32" s="763"/>
      <c r="N32" s="763"/>
      <c r="O32" s="763"/>
      <c r="P32" s="763"/>
      <c r="Q32" s="763"/>
      <c r="R32" s="763"/>
      <c r="S32" s="763"/>
      <c r="T32" s="24"/>
      <c r="U32" s="763"/>
      <c r="V32" s="763"/>
      <c r="W32" s="763"/>
      <c r="X32" s="763"/>
      <c r="Y32" s="763"/>
      <c r="Z32" s="16"/>
    </row>
    <row r="33" spans="2:26" s="15" customFormat="1" ht="15.95" customHeight="1">
      <c r="B33" s="824"/>
      <c r="C33" s="783"/>
      <c r="H33" s="787" t="s">
        <v>58</v>
      </c>
      <c r="I33" s="787"/>
      <c r="J33" s="787"/>
      <c r="K33" s="788"/>
      <c r="L33" s="788"/>
      <c r="M33" s="788"/>
      <c r="N33" s="788"/>
      <c r="O33" s="788"/>
      <c r="P33" s="788"/>
      <c r="Q33" s="788"/>
      <c r="R33" s="788"/>
      <c r="S33" s="788"/>
      <c r="T33" s="788"/>
      <c r="U33" s="788"/>
      <c r="V33" s="788"/>
      <c r="W33" s="788"/>
      <c r="X33" s="788"/>
      <c r="Z33" s="16"/>
    </row>
    <row r="34" spans="2:26" s="15" customFormat="1" ht="15.95" customHeight="1">
      <c r="B34" s="824"/>
      <c r="C34" s="783"/>
      <c r="H34" s="787"/>
      <c r="I34" s="787"/>
      <c r="J34" s="787"/>
      <c r="K34" s="788"/>
      <c r="L34" s="788"/>
      <c r="M34" s="788"/>
      <c r="N34" s="788"/>
      <c r="O34" s="788"/>
      <c r="P34" s="788"/>
      <c r="Q34" s="788"/>
      <c r="R34" s="788"/>
      <c r="S34" s="788"/>
      <c r="T34" s="788"/>
      <c r="U34" s="788"/>
      <c r="V34" s="788"/>
      <c r="W34" s="788"/>
      <c r="X34" s="788"/>
      <c r="Z34" s="16"/>
    </row>
    <row r="35" spans="2:26" s="15"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5" customFormat="1" ht="15.95" customHeight="1" thickBot="1">
      <c r="B36" s="33"/>
      <c r="C36" s="784"/>
      <c r="D36" s="34"/>
      <c r="E36" s="34"/>
      <c r="F36" s="34"/>
      <c r="G36" s="34"/>
      <c r="H36" s="34"/>
      <c r="I36" s="34"/>
      <c r="J36" s="34"/>
      <c r="K36" s="34"/>
      <c r="L36" s="34"/>
      <c r="M36" s="34"/>
      <c r="N36" s="766"/>
      <c r="O36" s="766"/>
      <c r="P36" s="766" t="s">
        <v>52</v>
      </c>
      <c r="Q36" s="766"/>
      <c r="R36" s="781"/>
      <c r="S36" s="781"/>
      <c r="T36" s="781"/>
      <c r="U36" s="781"/>
      <c r="V36" s="781"/>
      <c r="W36" s="781"/>
      <c r="X36" s="781"/>
      <c r="Y36" s="781"/>
      <c r="Z36" s="22"/>
    </row>
    <row r="37" spans="2:26" s="15" customFormat="1" ht="14.25" thickBot="1"/>
    <row r="38" spans="2:26" s="15" customFormat="1" ht="13.5" customHeight="1">
      <c r="B38" s="731" t="str">
        <f>基本情報入力!E18</f>
        <v>課長</v>
      </c>
      <c r="C38" s="732"/>
      <c r="D38" s="732"/>
      <c r="E38" s="735" t="str">
        <f>基本情報入力!H18</f>
        <v>副課長</v>
      </c>
      <c r="F38" s="732"/>
      <c r="G38" s="732"/>
      <c r="H38" s="736" t="str">
        <f>基本情報入力!K18</f>
        <v>課長補佐</v>
      </c>
      <c r="I38" s="732"/>
      <c r="J38" s="732"/>
      <c r="K38" s="738" t="str">
        <f>基本情報入力!N18</f>
        <v>総括監督員</v>
      </c>
      <c r="L38" s="739"/>
      <c r="M38" s="740"/>
      <c r="N38" s="738" t="str">
        <f>基本情報入力!Q18</f>
        <v>主任監督員</v>
      </c>
      <c r="O38" s="739"/>
      <c r="P38" s="739"/>
      <c r="Q38" s="739"/>
      <c r="R38" s="739"/>
      <c r="S38" s="747"/>
      <c r="T38" s="35"/>
      <c r="U38" s="750" t="str">
        <f>基本情報入力!T18</f>
        <v>現　場
代理人</v>
      </c>
      <c r="V38" s="751"/>
      <c r="W38" s="752"/>
      <c r="X38" s="754" t="str">
        <f>基本情報入力!W18</f>
        <v>主　任
（監　理）
技術者</v>
      </c>
      <c r="Y38" s="751"/>
      <c r="Z38" s="755"/>
    </row>
    <row r="39" spans="2:26" s="15" customFormat="1" ht="13.5">
      <c r="B39" s="733"/>
      <c r="C39" s="734"/>
      <c r="D39" s="734"/>
      <c r="E39" s="734"/>
      <c r="F39" s="734"/>
      <c r="G39" s="734"/>
      <c r="H39" s="737"/>
      <c r="I39" s="734"/>
      <c r="J39" s="734"/>
      <c r="K39" s="741"/>
      <c r="L39" s="742"/>
      <c r="M39" s="743"/>
      <c r="N39" s="741"/>
      <c r="O39" s="742"/>
      <c r="P39" s="742"/>
      <c r="Q39" s="742"/>
      <c r="R39" s="742"/>
      <c r="S39" s="748"/>
      <c r="T39" s="35"/>
      <c r="U39" s="753"/>
      <c r="V39" s="726"/>
      <c r="W39" s="737"/>
      <c r="X39" s="725"/>
      <c r="Y39" s="726"/>
      <c r="Z39" s="727"/>
    </row>
    <row r="40" spans="2:26" s="15"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 r="B41" s="733"/>
      <c r="C41" s="734"/>
      <c r="D41" s="734"/>
      <c r="E41" s="734"/>
      <c r="F41" s="734"/>
      <c r="G41" s="734"/>
      <c r="H41" s="737"/>
      <c r="I41" s="734"/>
      <c r="J41" s="734"/>
      <c r="K41" s="744"/>
      <c r="L41" s="745"/>
      <c r="M41" s="746"/>
      <c r="N41" s="744"/>
      <c r="O41" s="745"/>
      <c r="P41" s="745"/>
      <c r="Q41" s="745"/>
      <c r="R41" s="745"/>
      <c r="S41" s="749"/>
      <c r="T41" s="35"/>
      <c r="U41" s="753"/>
      <c r="V41" s="726"/>
      <c r="W41" s="737"/>
      <c r="X41" s="725"/>
      <c r="Y41" s="726"/>
      <c r="Z41" s="727"/>
    </row>
    <row r="42" spans="2:26" s="15" customFormat="1" ht="13.5">
      <c r="B42" s="733"/>
      <c r="C42" s="734"/>
      <c r="D42" s="734"/>
      <c r="E42" s="734"/>
      <c r="F42" s="734"/>
      <c r="G42" s="734"/>
      <c r="H42" s="737"/>
      <c r="I42" s="734"/>
      <c r="J42" s="734"/>
      <c r="K42" s="759"/>
      <c r="L42" s="760"/>
      <c r="M42" s="761"/>
      <c r="N42" s="759"/>
      <c r="O42" s="760"/>
      <c r="P42" s="760"/>
      <c r="Q42" s="760"/>
      <c r="R42" s="760"/>
      <c r="S42" s="768"/>
      <c r="T42" s="36"/>
      <c r="U42" s="753"/>
      <c r="V42" s="726"/>
      <c r="W42" s="737"/>
      <c r="X42" s="725"/>
      <c r="Y42" s="726"/>
      <c r="Z42" s="727"/>
    </row>
    <row r="43" spans="2:26" s="15" customFormat="1" ht="13.5">
      <c r="B43" s="733"/>
      <c r="C43" s="734"/>
      <c r="D43" s="734"/>
      <c r="E43" s="734"/>
      <c r="F43" s="734"/>
      <c r="G43" s="734"/>
      <c r="H43" s="737"/>
      <c r="I43" s="734"/>
      <c r="J43" s="734"/>
      <c r="K43" s="762"/>
      <c r="L43" s="763"/>
      <c r="M43" s="764"/>
      <c r="N43" s="762"/>
      <c r="O43" s="763"/>
      <c r="P43" s="763"/>
      <c r="Q43" s="763"/>
      <c r="R43" s="763"/>
      <c r="S43" s="769"/>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4.25" thickBot="1">
      <c r="B45" s="756"/>
      <c r="C45" s="757"/>
      <c r="D45" s="757"/>
      <c r="E45" s="757"/>
      <c r="F45" s="757"/>
      <c r="G45" s="757"/>
      <c r="H45" s="758"/>
      <c r="I45" s="757"/>
      <c r="J45" s="757"/>
      <c r="K45" s="765"/>
      <c r="L45" s="766"/>
      <c r="M45" s="767"/>
      <c r="N45" s="765"/>
      <c r="O45" s="766"/>
      <c r="P45" s="766"/>
      <c r="Q45" s="766"/>
      <c r="R45" s="766"/>
      <c r="S45" s="770"/>
      <c r="T45" s="36"/>
      <c r="U45" s="771"/>
      <c r="V45" s="729"/>
      <c r="W45" s="758"/>
      <c r="X45" s="728"/>
      <c r="Y45" s="729"/>
      <c r="Z45" s="730"/>
    </row>
    <row r="46" spans="2:26" ht="19.5" thickBot="1">
      <c r="B46" s="37" t="s">
        <v>63</v>
      </c>
    </row>
    <row r="47" spans="2:26" ht="9.9499999999999993" customHeight="1">
      <c r="B47" s="773" t="s">
        <v>64</v>
      </c>
      <c r="C47" s="779" t="s">
        <v>65</v>
      </c>
      <c r="D47" s="732"/>
      <c r="E47" s="732"/>
      <c r="F47" s="732" t="s">
        <v>66</v>
      </c>
      <c r="G47" s="732"/>
      <c r="H47" s="732"/>
      <c r="I47" s="736" t="s">
        <v>67</v>
      </c>
      <c r="J47" s="732"/>
      <c r="K47" s="732"/>
      <c r="L47" s="735" t="s">
        <v>68</v>
      </c>
      <c r="M47" s="735"/>
      <c r="N47" s="735"/>
      <c r="O47" s="739" t="s">
        <v>69</v>
      </c>
      <c r="P47" s="739"/>
      <c r="Q47" s="747"/>
      <c r="R47" s="15"/>
      <c r="S47" s="750" t="s">
        <v>61</v>
      </c>
      <c r="T47" s="751"/>
      <c r="U47" s="752"/>
      <c r="V47" s="754" t="s">
        <v>62</v>
      </c>
      <c r="W47" s="751"/>
      <c r="X47" s="755"/>
      <c r="Y47" s="15"/>
    </row>
    <row r="48" spans="2:26" ht="9.9499999999999993" customHeight="1">
      <c r="B48" s="774"/>
      <c r="C48" s="733"/>
      <c r="D48" s="734"/>
      <c r="E48" s="734"/>
      <c r="F48" s="734"/>
      <c r="G48" s="734"/>
      <c r="H48" s="734"/>
      <c r="I48" s="737"/>
      <c r="J48" s="734"/>
      <c r="K48" s="734"/>
      <c r="L48" s="776"/>
      <c r="M48" s="776"/>
      <c r="N48" s="776"/>
      <c r="O48" s="742"/>
      <c r="P48" s="742"/>
      <c r="Q48" s="748"/>
      <c r="R48" s="15"/>
      <c r="S48" s="753"/>
      <c r="T48" s="726"/>
      <c r="U48" s="737"/>
      <c r="V48" s="725"/>
      <c r="W48" s="726"/>
      <c r="X48" s="727"/>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5"/>
      <c r="P50" s="745"/>
      <c r="Q50" s="749"/>
      <c r="R50" s="15"/>
      <c r="S50" s="753"/>
      <c r="T50" s="726"/>
      <c r="U50" s="737"/>
      <c r="V50" s="725"/>
      <c r="W50" s="726"/>
      <c r="X50" s="727"/>
      <c r="Y50" s="15"/>
    </row>
    <row r="51" spans="2:34" ht="12" customHeight="1">
      <c r="B51" s="774"/>
      <c r="C51" s="733"/>
      <c r="D51" s="734"/>
      <c r="E51" s="734"/>
      <c r="F51" s="734"/>
      <c r="G51" s="734"/>
      <c r="H51" s="734"/>
      <c r="I51" s="737"/>
      <c r="J51" s="734"/>
      <c r="K51" s="734"/>
      <c r="L51" s="734"/>
      <c r="M51" s="734"/>
      <c r="N51" s="734"/>
      <c r="O51" s="760"/>
      <c r="P51" s="760"/>
      <c r="Q51" s="768"/>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3"/>
      <c r="P52" s="763"/>
      <c r="Q52" s="769"/>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thickBot="1">
      <c r="B54" s="775"/>
      <c r="C54" s="756"/>
      <c r="D54" s="757"/>
      <c r="E54" s="757"/>
      <c r="F54" s="757"/>
      <c r="G54" s="757"/>
      <c r="H54" s="757"/>
      <c r="I54" s="758"/>
      <c r="J54" s="757"/>
      <c r="K54" s="757"/>
      <c r="L54" s="757"/>
      <c r="M54" s="757"/>
      <c r="N54" s="757"/>
      <c r="O54" s="766"/>
      <c r="P54" s="766"/>
      <c r="Q54" s="770"/>
      <c r="R54" s="15"/>
      <c r="S54" s="771"/>
      <c r="T54" s="729"/>
      <c r="U54" s="758"/>
      <c r="V54" s="728"/>
      <c r="W54" s="729"/>
      <c r="X54" s="730"/>
      <c r="Y54" s="15"/>
    </row>
    <row r="55" spans="2:34" ht="9.9499999999999993" customHeight="1">
      <c r="B55" s="773" t="s">
        <v>70</v>
      </c>
      <c r="C55" s="752" t="s">
        <v>65</v>
      </c>
      <c r="D55" s="732"/>
      <c r="E55" s="732"/>
      <c r="F55" s="732" t="s">
        <v>66</v>
      </c>
      <c r="G55" s="732"/>
      <c r="H55" s="732"/>
      <c r="I55" s="735" t="s">
        <v>72</v>
      </c>
      <c r="J55" s="735"/>
      <c r="K55" s="735"/>
      <c r="L55" s="738" t="s">
        <v>69</v>
      </c>
      <c r="M55" s="739"/>
      <c r="N55" s="747"/>
      <c r="O55" s="39"/>
      <c r="P55" s="39"/>
      <c r="Q55" s="39"/>
      <c r="R55"/>
      <c r="S55" s="772"/>
      <c r="T55" s="763"/>
      <c r="U55" s="763"/>
      <c r="V55" s="763"/>
      <c r="W55" s="763"/>
      <c r="X55" s="763"/>
      <c r="Y55" s="763"/>
      <c r="Z55" s="742"/>
      <c r="AA55" s="763"/>
      <c r="AB55" s="763"/>
      <c r="AC55" s="742"/>
      <c r="AD55" s="742"/>
      <c r="AE55" s="742"/>
      <c r="AF55" s="742"/>
      <c r="AG55" s="742"/>
      <c r="AH55" s="742"/>
    </row>
    <row r="56" spans="2:34" ht="9.9499999999999993" customHeight="1">
      <c r="B56" s="774"/>
      <c r="C56" s="737"/>
      <c r="D56" s="734"/>
      <c r="E56" s="734"/>
      <c r="F56" s="734"/>
      <c r="G56" s="734"/>
      <c r="H56" s="734"/>
      <c r="I56" s="776"/>
      <c r="J56" s="776"/>
      <c r="K56" s="776"/>
      <c r="L56" s="741"/>
      <c r="M56" s="742"/>
      <c r="N56" s="748"/>
      <c r="O56" s="39"/>
      <c r="P56" s="39"/>
      <c r="Q56" s="39"/>
      <c r="S56" s="772"/>
      <c r="T56" s="763"/>
      <c r="U56" s="763"/>
      <c r="V56" s="763"/>
      <c r="W56" s="763"/>
      <c r="X56" s="763"/>
      <c r="Y56" s="763"/>
      <c r="Z56" s="763"/>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4"/>
      <c r="M58" s="745"/>
      <c r="N58" s="749"/>
      <c r="O58" s="39"/>
      <c r="P58" s="39"/>
      <c r="Q58" s="39"/>
      <c r="S58" s="772"/>
      <c r="T58" s="763"/>
      <c r="U58" s="763"/>
      <c r="V58" s="763"/>
      <c r="W58" s="763"/>
      <c r="X58" s="763"/>
      <c r="Y58" s="763"/>
      <c r="Z58" s="763"/>
      <c r="AA58" s="763"/>
      <c r="AB58" s="763"/>
      <c r="AC58" s="742"/>
      <c r="AD58" s="742"/>
      <c r="AE58" s="742"/>
      <c r="AF58" s="742"/>
      <c r="AG58" s="742"/>
      <c r="AH58" s="742"/>
    </row>
    <row r="59" spans="2:34" ht="12" customHeight="1">
      <c r="B59" s="774"/>
      <c r="C59" s="737"/>
      <c r="D59" s="734"/>
      <c r="E59" s="734"/>
      <c r="F59" s="734"/>
      <c r="G59" s="734"/>
      <c r="H59" s="734"/>
      <c r="I59" s="737"/>
      <c r="J59" s="734"/>
      <c r="K59" s="734"/>
      <c r="L59" s="734"/>
      <c r="M59" s="734"/>
      <c r="N59" s="777"/>
      <c r="O59" s="20"/>
      <c r="P59" s="15"/>
      <c r="Q59" s="15"/>
      <c r="S59" s="772"/>
      <c r="T59" s="763"/>
      <c r="U59" s="763"/>
      <c r="V59" s="763"/>
      <c r="W59" s="763"/>
      <c r="X59" s="763"/>
      <c r="Y59" s="763"/>
      <c r="Z59" s="763"/>
      <c r="AA59" s="763"/>
      <c r="AB59" s="763"/>
      <c r="AC59" s="763"/>
      <c r="AD59" s="763"/>
      <c r="AE59" s="763"/>
      <c r="AF59" s="763"/>
      <c r="AG59" s="763"/>
      <c r="AH59" s="763"/>
    </row>
    <row r="60" spans="2:34" ht="12" customHeight="1">
      <c r="B60" s="774"/>
      <c r="C60" s="737"/>
      <c r="D60" s="734"/>
      <c r="E60" s="734"/>
      <c r="F60" s="734"/>
      <c r="G60" s="734"/>
      <c r="H60" s="734"/>
      <c r="I60" s="737"/>
      <c r="J60" s="734"/>
      <c r="K60" s="734"/>
      <c r="L60" s="734"/>
      <c r="M60" s="734"/>
      <c r="N60" s="777"/>
      <c r="O60" s="15"/>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thickBot="1">
      <c r="B62" s="775"/>
      <c r="C62" s="758"/>
      <c r="D62" s="757"/>
      <c r="E62" s="757"/>
      <c r="F62" s="757"/>
      <c r="G62" s="757"/>
      <c r="H62" s="757"/>
      <c r="I62" s="758"/>
      <c r="J62" s="757"/>
      <c r="K62" s="757"/>
      <c r="L62" s="757"/>
      <c r="M62" s="757"/>
      <c r="N62" s="778"/>
      <c r="O62" s="15"/>
      <c r="P62" s="15"/>
      <c r="Q62" s="15"/>
      <c r="S62" s="772"/>
      <c r="T62" s="763"/>
      <c r="U62" s="763"/>
      <c r="V62" s="763"/>
      <c r="W62" s="763"/>
      <c r="X62" s="763"/>
      <c r="Y62" s="763"/>
      <c r="Z62" s="763"/>
      <c r="AA62" s="763"/>
      <c r="AB62" s="763"/>
      <c r="AC62" s="763"/>
      <c r="AD62" s="763"/>
      <c r="AE62" s="763"/>
      <c r="AF62" s="763"/>
      <c r="AG62" s="763"/>
      <c r="AH62" s="763"/>
    </row>
  </sheetData>
  <mergeCells count="101">
    <mergeCell ref="B5:E6"/>
    <mergeCell ref="F5:Z5"/>
    <mergeCell ref="F6:H6"/>
    <mergeCell ref="J6:Y6"/>
    <mergeCell ref="B7:E7"/>
    <mergeCell ref="F7:Z7"/>
    <mergeCell ref="B3:Z3"/>
    <mergeCell ref="B4:E4"/>
    <mergeCell ref="F4:H4"/>
    <mergeCell ref="I4:K4"/>
    <mergeCell ref="L4:N4"/>
    <mergeCell ref="O4:Z4"/>
    <mergeCell ref="C24:E24"/>
    <mergeCell ref="F24:G24"/>
    <mergeCell ref="H24:L24"/>
    <mergeCell ref="M24:Y24"/>
    <mergeCell ref="C25:C30"/>
    <mergeCell ref="D25:G26"/>
    <mergeCell ref="H25:I26"/>
    <mergeCell ref="J25:J26"/>
    <mergeCell ref="K25:L26"/>
    <mergeCell ref="W25:Y26"/>
    <mergeCell ref="B26:B29"/>
    <mergeCell ref="H27:J29"/>
    <mergeCell ref="K27:X29"/>
    <mergeCell ref="N30:O30"/>
    <mergeCell ref="P30:Q30"/>
    <mergeCell ref="R30:Y30"/>
    <mergeCell ref="M25:M26"/>
    <mergeCell ref="N25:O26"/>
    <mergeCell ref="P25:P26"/>
    <mergeCell ref="Q25:R26"/>
    <mergeCell ref="S25:S26"/>
    <mergeCell ref="U25:V26"/>
    <mergeCell ref="B32:B35"/>
    <mergeCell ref="H33:J35"/>
    <mergeCell ref="K33:X35"/>
    <mergeCell ref="N36:O36"/>
    <mergeCell ref="P36:Q36"/>
    <mergeCell ref="R36:Y36"/>
    <mergeCell ref="N31:O32"/>
    <mergeCell ref="P31:P32"/>
    <mergeCell ref="Q31:R32"/>
    <mergeCell ref="S31:S32"/>
    <mergeCell ref="U31:V32"/>
    <mergeCell ref="W31:Y32"/>
    <mergeCell ref="C31:C36"/>
    <mergeCell ref="D31:G32"/>
    <mergeCell ref="H31:I32"/>
    <mergeCell ref="J31:J32"/>
    <mergeCell ref="K31:L32"/>
    <mergeCell ref="M31:M32"/>
    <mergeCell ref="U38:W41"/>
    <mergeCell ref="X38:Z41"/>
    <mergeCell ref="B42:D45"/>
    <mergeCell ref="E42:G45"/>
    <mergeCell ref="H42:J45"/>
    <mergeCell ref="K42:M45"/>
    <mergeCell ref="U42:W45"/>
    <mergeCell ref="X42:Z45"/>
    <mergeCell ref="B38:D41"/>
    <mergeCell ref="E38:G41"/>
    <mergeCell ref="H38:J41"/>
    <mergeCell ref="K38:M41"/>
    <mergeCell ref="N38:S41"/>
    <mergeCell ref="N42:S45"/>
    <mergeCell ref="B47:B54"/>
    <mergeCell ref="C47:E50"/>
    <mergeCell ref="F47:H50"/>
    <mergeCell ref="I47:K50"/>
    <mergeCell ref="L47:N50"/>
    <mergeCell ref="O47:Q50"/>
    <mergeCell ref="S47:U50"/>
    <mergeCell ref="V47:X50"/>
    <mergeCell ref="C51:E54"/>
    <mergeCell ref="F51:H54"/>
    <mergeCell ref="I51:K54"/>
    <mergeCell ref="L51:N54"/>
    <mergeCell ref="O51:Q54"/>
    <mergeCell ref="S51:U54"/>
    <mergeCell ref="V51:X54"/>
    <mergeCell ref="AF59:AH62"/>
    <mergeCell ref="T55:V58"/>
    <mergeCell ref="W55:Y58"/>
    <mergeCell ref="Z55:AB58"/>
    <mergeCell ref="AC55:AE58"/>
    <mergeCell ref="AF55:AH58"/>
    <mergeCell ref="B55:B62"/>
    <mergeCell ref="C55:E58"/>
    <mergeCell ref="F55:H58"/>
    <mergeCell ref="I55:K58"/>
    <mergeCell ref="L55:N58"/>
    <mergeCell ref="S55:S62"/>
    <mergeCell ref="W59:Y62"/>
    <mergeCell ref="Z59:AB62"/>
    <mergeCell ref="AC59:AE62"/>
    <mergeCell ref="C59:E62"/>
    <mergeCell ref="F59:H62"/>
    <mergeCell ref="I59:K62"/>
    <mergeCell ref="L59:N62"/>
    <mergeCell ref="T59:V62"/>
  </mergeCells>
  <phoneticPr fontId="3"/>
  <conditionalFormatting sqref="F7:Z7">
    <cfRule type="containsBlanks" dxfId="6" priority="3">
      <formula>LEN(TRIM(F7))=0</formula>
    </cfRule>
  </conditionalFormatting>
  <conditionalFormatting sqref="O4:Z4">
    <cfRule type="containsBlanks" dxfId="5" priority="1">
      <formula>LEN(TRIM(O4))=0</formula>
    </cfRule>
  </conditionalFormatting>
  <conditionalFormatting sqref="R30:Y30">
    <cfRule type="containsBlanks" dxfId="4" priority="2">
      <formula>LEN(TRIM(R30))=0</formula>
    </cfRule>
  </conditionalFormatting>
  <printOptions horizontalCentered="1"/>
  <pageMargins left="0.78740157480314965" right="0.78740157480314965" top="0.98425196850393704" bottom="0.98425196850393704" header="0.51181102362204722" footer="0.51181102362204722"/>
  <pageSetup paperSize="9" scale="88"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FA8C-DB17-43CA-B649-C667F1F5483B}">
  <sheetPr>
    <pageSetUpPr fitToPage="1"/>
  </sheetPr>
  <dimension ref="B1:BB63"/>
  <sheetViews>
    <sheetView view="pageBreakPreview" zoomScale="60" zoomScaleNormal="55" workbookViewId="0">
      <selection activeCell="AF16" sqref="AF16"/>
    </sheetView>
  </sheetViews>
  <sheetFormatPr defaultRowHeight="18.75"/>
  <cols>
    <col min="1" max="1" width="39.375" style="38" customWidth="1"/>
    <col min="2" max="19" width="3.375" style="38" customWidth="1"/>
    <col min="20" max="20" width="1.25" style="38" customWidth="1"/>
    <col min="21" max="165" width="3.375" style="38" customWidth="1"/>
    <col min="166" max="258" width="9" style="38"/>
    <col min="259" max="421" width="3.375" style="38" customWidth="1"/>
    <col min="422" max="514" width="9" style="38"/>
    <col min="515" max="677" width="3.375" style="38" customWidth="1"/>
    <col min="678" max="770" width="9" style="38"/>
    <col min="771" max="933" width="3.375" style="38" customWidth="1"/>
    <col min="934" max="1026" width="9" style="38"/>
    <col min="1027" max="1189" width="3.375" style="38" customWidth="1"/>
    <col min="1190" max="1282" width="9" style="38"/>
    <col min="1283" max="1445" width="3.375" style="38" customWidth="1"/>
    <col min="1446" max="1538" width="9" style="38"/>
    <col min="1539" max="1701" width="3.375" style="38" customWidth="1"/>
    <col min="1702" max="1794" width="9" style="38"/>
    <col min="1795" max="1957" width="3.375" style="38" customWidth="1"/>
    <col min="1958" max="2050" width="9" style="38"/>
    <col min="2051" max="2213" width="3.375" style="38" customWidth="1"/>
    <col min="2214" max="2306" width="9" style="38"/>
    <col min="2307" max="2469" width="3.375" style="38" customWidth="1"/>
    <col min="2470" max="2562" width="9" style="38"/>
    <col min="2563" max="2725" width="3.375" style="38" customWidth="1"/>
    <col min="2726" max="2818" width="9" style="38"/>
    <col min="2819" max="2981" width="3.375" style="38" customWidth="1"/>
    <col min="2982" max="3074" width="9" style="38"/>
    <col min="3075" max="3237" width="3.375" style="38" customWidth="1"/>
    <col min="3238" max="3330" width="9" style="38"/>
    <col min="3331" max="3493" width="3.375" style="38" customWidth="1"/>
    <col min="3494" max="3586" width="9" style="38"/>
    <col min="3587" max="3749" width="3.375" style="38" customWidth="1"/>
    <col min="3750" max="3842" width="9" style="38"/>
    <col min="3843" max="4005" width="3.375" style="38" customWidth="1"/>
    <col min="4006" max="4098" width="9" style="38"/>
    <col min="4099" max="4261" width="3.375" style="38" customWidth="1"/>
    <col min="4262" max="4354" width="9" style="38"/>
    <col min="4355" max="4517" width="3.375" style="38" customWidth="1"/>
    <col min="4518" max="4610" width="9" style="38"/>
    <col min="4611" max="4773" width="3.375" style="38" customWidth="1"/>
    <col min="4774" max="4866" width="9" style="38"/>
    <col min="4867" max="5029" width="3.375" style="38" customWidth="1"/>
    <col min="5030" max="5122" width="9" style="38"/>
    <col min="5123" max="5285" width="3.375" style="38" customWidth="1"/>
    <col min="5286" max="5378" width="9" style="38"/>
    <col min="5379" max="5541" width="3.375" style="38" customWidth="1"/>
    <col min="5542" max="5634" width="9" style="38"/>
    <col min="5635" max="5797" width="3.375" style="38" customWidth="1"/>
    <col min="5798" max="5890" width="9" style="38"/>
    <col min="5891" max="6053" width="3.375" style="38" customWidth="1"/>
    <col min="6054" max="6146" width="9" style="38"/>
    <col min="6147" max="6309" width="3.375" style="38" customWidth="1"/>
    <col min="6310" max="6402" width="9" style="38"/>
    <col min="6403" max="6565" width="3.375" style="38" customWidth="1"/>
    <col min="6566" max="6658" width="9" style="38"/>
    <col min="6659" max="6821" width="3.375" style="38" customWidth="1"/>
    <col min="6822" max="6914" width="9" style="38"/>
    <col min="6915" max="7077" width="3.375" style="38" customWidth="1"/>
    <col min="7078" max="7170" width="9" style="38"/>
    <col min="7171" max="7333" width="3.375" style="38" customWidth="1"/>
    <col min="7334" max="7426" width="9" style="38"/>
    <col min="7427" max="7589" width="3.375" style="38" customWidth="1"/>
    <col min="7590" max="7682" width="9" style="38"/>
    <col min="7683" max="7845" width="3.375" style="38" customWidth="1"/>
    <col min="7846" max="7938" width="9" style="38"/>
    <col min="7939" max="8101" width="3.375" style="38" customWidth="1"/>
    <col min="8102" max="8194" width="9" style="38"/>
    <col min="8195" max="8357" width="3.375" style="38" customWidth="1"/>
    <col min="8358" max="8450" width="9" style="38"/>
    <col min="8451" max="8613" width="3.375" style="38" customWidth="1"/>
    <col min="8614" max="8706" width="9" style="38"/>
    <col min="8707" max="8869" width="3.375" style="38" customWidth="1"/>
    <col min="8870" max="8962" width="9" style="38"/>
    <col min="8963" max="9125" width="3.375" style="38" customWidth="1"/>
    <col min="9126" max="9218" width="9" style="38"/>
    <col min="9219" max="9381" width="3.375" style="38" customWidth="1"/>
    <col min="9382" max="9474" width="9" style="38"/>
    <col min="9475" max="9637" width="3.375" style="38" customWidth="1"/>
    <col min="9638" max="9730" width="9" style="38"/>
    <col min="9731" max="9893" width="3.375" style="38" customWidth="1"/>
    <col min="9894" max="9986" width="9" style="38"/>
    <col min="9987" max="10149" width="3.375" style="38" customWidth="1"/>
    <col min="10150" max="10242" width="9" style="38"/>
    <col min="10243" max="10405" width="3.375" style="38" customWidth="1"/>
    <col min="10406" max="10498" width="9" style="38"/>
    <col min="10499" max="10661" width="3.375" style="38" customWidth="1"/>
    <col min="10662" max="10754" width="9" style="38"/>
    <col min="10755" max="10917" width="3.375" style="38" customWidth="1"/>
    <col min="10918" max="11010" width="9" style="38"/>
    <col min="11011" max="11173" width="3.375" style="38" customWidth="1"/>
    <col min="11174" max="11266" width="9" style="38"/>
    <col min="11267" max="11429" width="3.375" style="38" customWidth="1"/>
    <col min="11430" max="11522" width="9" style="38"/>
    <col min="11523" max="11685" width="3.375" style="38" customWidth="1"/>
    <col min="11686" max="11778" width="9" style="38"/>
    <col min="11779" max="11941" width="3.375" style="38" customWidth="1"/>
    <col min="11942" max="12034" width="9" style="38"/>
    <col min="12035" max="12197" width="3.375" style="38" customWidth="1"/>
    <col min="12198" max="12290" width="9" style="38"/>
    <col min="12291" max="12453" width="3.375" style="38" customWidth="1"/>
    <col min="12454" max="12546" width="9" style="38"/>
    <col min="12547" max="12709" width="3.375" style="38" customWidth="1"/>
    <col min="12710" max="12802" width="9" style="38"/>
    <col min="12803" max="12965" width="3.375" style="38" customWidth="1"/>
    <col min="12966" max="13058" width="9" style="38"/>
    <col min="13059" max="13221" width="3.375" style="38" customWidth="1"/>
    <col min="13222" max="13314" width="9" style="38"/>
    <col min="13315" max="13477" width="3.375" style="38" customWidth="1"/>
    <col min="13478" max="13570" width="9" style="38"/>
    <col min="13571" max="13733" width="3.375" style="38" customWidth="1"/>
    <col min="13734" max="13826" width="9" style="38"/>
    <col min="13827" max="13989" width="3.375" style="38" customWidth="1"/>
    <col min="13990" max="14082" width="9" style="38"/>
    <col min="14083" max="14245" width="3.375" style="38" customWidth="1"/>
    <col min="14246" max="14338" width="9" style="38"/>
    <col min="14339" max="14501" width="3.375" style="38" customWidth="1"/>
    <col min="14502" max="14594" width="9" style="38"/>
    <col min="14595" max="14757" width="3.375" style="38" customWidth="1"/>
    <col min="14758" max="14850" width="9" style="38"/>
    <col min="14851" max="15013" width="3.375" style="38" customWidth="1"/>
    <col min="15014" max="15106" width="9" style="38"/>
    <col min="15107" max="15269" width="3.375" style="38" customWidth="1"/>
    <col min="15270" max="15362" width="9" style="38"/>
    <col min="15363" max="15525" width="3.375" style="38" customWidth="1"/>
    <col min="15526" max="15618" width="9" style="38"/>
    <col min="15619" max="15781" width="3.375" style="38" customWidth="1"/>
    <col min="15782" max="15874" width="9" style="38"/>
    <col min="15875" max="16037" width="3.375" style="38" customWidth="1"/>
    <col min="16038" max="16130" width="9" style="38"/>
    <col min="16131" max="16293" width="3.375" style="38" customWidth="1"/>
    <col min="16294" max="16384" width="9" style="38"/>
  </cols>
  <sheetData>
    <row r="1" spans="2:54" ht="23.25" customHeight="1"/>
    <row r="2" spans="2:54" s="15" customFormat="1" ht="13.5">
      <c r="B2" s="12" t="s">
        <v>27</v>
      </c>
    </row>
    <row r="3" spans="2:54" s="15" customFormat="1" ht="30" customHeight="1" thickBot="1">
      <c r="B3" s="803" t="s">
        <v>28</v>
      </c>
      <c r="C3" s="803"/>
      <c r="D3" s="803"/>
      <c r="E3" s="803"/>
      <c r="F3" s="803"/>
      <c r="G3" s="803"/>
      <c r="H3" s="803"/>
      <c r="I3" s="803"/>
      <c r="J3" s="803"/>
      <c r="K3" s="803"/>
      <c r="L3" s="803"/>
      <c r="M3" s="803"/>
      <c r="N3" s="803"/>
      <c r="O3" s="803"/>
      <c r="P3" s="803"/>
      <c r="Q3" s="803"/>
      <c r="R3" s="803"/>
      <c r="S3" s="803"/>
      <c r="T3" s="803"/>
      <c r="U3" s="803"/>
      <c r="V3" s="803"/>
      <c r="W3" s="803"/>
      <c r="X3" s="803"/>
      <c r="Y3" s="803"/>
      <c r="Z3" s="803"/>
    </row>
    <row r="4" spans="2:54" s="15" customFormat="1" ht="26.1" customHeight="1">
      <c r="B4" s="804" t="s">
        <v>29</v>
      </c>
      <c r="C4" s="751"/>
      <c r="D4" s="751"/>
      <c r="E4" s="755"/>
      <c r="F4" s="805" t="s">
        <v>30</v>
      </c>
      <c r="G4" s="806"/>
      <c r="H4" s="806"/>
      <c r="I4" s="751" t="s">
        <v>31</v>
      </c>
      <c r="J4" s="806"/>
      <c r="K4" s="807"/>
      <c r="L4" s="808" t="s">
        <v>32</v>
      </c>
      <c r="M4" s="751"/>
      <c r="N4" s="752"/>
      <c r="O4" s="914"/>
      <c r="P4" s="915"/>
      <c r="Q4" s="915"/>
      <c r="R4" s="915"/>
      <c r="S4" s="915"/>
      <c r="T4" s="915"/>
      <c r="U4" s="915"/>
      <c r="V4" s="915"/>
      <c r="W4" s="915"/>
      <c r="X4" s="915"/>
      <c r="Y4" s="915"/>
      <c r="Z4" s="916"/>
      <c r="AB4" s="87" t="s">
        <v>191</v>
      </c>
    </row>
    <row r="5" spans="2:54" s="15" customFormat="1" ht="26.1" customHeight="1">
      <c r="B5" s="753" t="s">
        <v>33</v>
      </c>
      <c r="C5" s="726"/>
      <c r="D5" s="726"/>
      <c r="E5" s="727"/>
      <c r="F5" s="797" t="s">
        <v>178</v>
      </c>
      <c r="G5" s="786"/>
      <c r="H5" s="786"/>
      <c r="I5" s="786"/>
      <c r="J5" s="786"/>
      <c r="K5" s="786"/>
      <c r="L5" s="786"/>
      <c r="M5" s="786"/>
      <c r="N5" s="786"/>
      <c r="O5" s="786"/>
      <c r="P5" s="786"/>
      <c r="Q5" s="786"/>
      <c r="R5" s="786"/>
      <c r="S5" s="786"/>
      <c r="T5" s="786"/>
      <c r="U5" s="786"/>
      <c r="V5" s="786"/>
      <c r="W5" s="786"/>
      <c r="X5" s="786"/>
      <c r="Y5" s="786"/>
      <c r="Z5" s="798"/>
      <c r="AB5" s="15" t="s">
        <v>185</v>
      </c>
    </row>
    <row r="6" spans="2:54" s="15" customFormat="1" ht="26.1" customHeight="1">
      <c r="B6" s="753"/>
      <c r="C6" s="726"/>
      <c r="D6" s="726"/>
      <c r="E6" s="727"/>
      <c r="F6" s="763" t="s">
        <v>35</v>
      </c>
      <c r="G6" s="763"/>
      <c r="H6" s="763"/>
      <c r="I6" s="14" t="s">
        <v>36</v>
      </c>
      <c r="J6" s="787"/>
      <c r="K6" s="787"/>
      <c r="L6" s="787"/>
      <c r="M6" s="787"/>
      <c r="N6" s="787"/>
      <c r="O6" s="787"/>
      <c r="P6" s="787"/>
      <c r="Q6" s="787"/>
      <c r="R6" s="787"/>
      <c r="S6" s="787"/>
      <c r="T6" s="787"/>
      <c r="U6" s="787"/>
      <c r="V6" s="787"/>
      <c r="W6" s="787"/>
      <c r="X6" s="787"/>
      <c r="Y6" s="787"/>
      <c r="Z6" s="16" t="s">
        <v>37</v>
      </c>
    </row>
    <row r="7" spans="2:54" s="15" customFormat="1" ht="26.1" customHeight="1" thickBot="1">
      <c r="B7" s="799" t="s">
        <v>3</v>
      </c>
      <c r="C7" s="760"/>
      <c r="D7" s="760"/>
      <c r="E7" s="768"/>
      <c r="F7" s="800" t="str">
        <f>IF(基本情報入力!J4="","",基本情報入力!J4)</f>
        <v/>
      </c>
      <c r="G7" s="801"/>
      <c r="H7" s="801"/>
      <c r="I7" s="801"/>
      <c r="J7" s="801"/>
      <c r="K7" s="801"/>
      <c r="L7" s="801"/>
      <c r="M7" s="801"/>
      <c r="N7" s="801"/>
      <c r="O7" s="801"/>
      <c r="P7" s="801"/>
      <c r="Q7" s="801"/>
      <c r="R7" s="801"/>
      <c r="S7" s="801"/>
      <c r="T7" s="801"/>
      <c r="U7" s="801"/>
      <c r="V7" s="801"/>
      <c r="W7" s="801"/>
      <c r="X7" s="801"/>
      <c r="Y7" s="801"/>
      <c r="Z7" s="802"/>
    </row>
    <row r="8" spans="2:54" s="15" customFormat="1" ht="18" customHeight="1">
      <c r="B8" s="17"/>
      <c r="C8" s="18" t="s">
        <v>38</v>
      </c>
      <c r="D8" s="18"/>
      <c r="E8" s="18"/>
      <c r="F8" s="18"/>
      <c r="G8" s="18"/>
      <c r="H8" s="18"/>
      <c r="I8" s="18"/>
      <c r="J8" s="18"/>
      <c r="K8" s="18"/>
      <c r="L8" s="18"/>
      <c r="M8" s="18"/>
      <c r="N8" s="18"/>
      <c r="O8" s="18"/>
      <c r="P8" s="18"/>
      <c r="Q8" s="18"/>
      <c r="R8" s="18"/>
      <c r="S8" s="18"/>
      <c r="T8" s="18"/>
      <c r="U8" s="18"/>
      <c r="V8" s="18"/>
      <c r="W8" s="18"/>
      <c r="X8" s="18"/>
      <c r="Y8" s="18"/>
      <c r="Z8" s="19"/>
    </row>
    <row r="9" spans="2:54" s="15" customFormat="1" ht="18" customHeight="1">
      <c r="B9" s="20"/>
      <c r="C9" s="127" t="s">
        <v>225</v>
      </c>
      <c r="D9" s="127"/>
      <c r="E9" s="127"/>
      <c r="F9" s="127"/>
      <c r="G9" s="127"/>
      <c r="H9" s="127"/>
      <c r="I9" s="127"/>
      <c r="J9" s="127"/>
      <c r="K9" s="127"/>
      <c r="L9" s="127"/>
      <c r="M9" s="127"/>
      <c r="N9" s="127"/>
      <c r="O9" s="127"/>
      <c r="P9" s="127"/>
      <c r="Q9" s="127"/>
      <c r="R9" s="127"/>
      <c r="S9" s="127"/>
      <c r="T9" s="127"/>
      <c r="U9" s="127"/>
      <c r="V9" s="127"/>
      <c r="W9" s="127"/>
      <c r="X9" s="127"/>
      <c r="Y9" s="127"/>
      <c r="Z9" s="16"/>
      <c r="AF9" s="126"/>
      <c r="AG9" s="126"/>
      <c r="AH9" s="126"/>
      <c r="AI9" s="126"/>
      <c r="AJ9" s="126"/>
      <c r="AK9" s="126"/>
      <c r="AL9" s="126"/>
      <c r="AM9" s="126"/>
      <c r="AN9" s="126"/>
      <c r="AO9" s="126"/>
      <c r="AP9" s="126"/>
      <c r="AQ9" s="126"/>
      <c r="AR9" s="126"/>
      <c r="AS9" s="126"/>
      <c r="AT9" s="126"/>
      <c r="AU9" s="126"/>
      <c r="AV9" s="126"/>
      <c r="AW9" s="126"/>
      <c r="AX9" s="126"/>
      <c r="AY9" s="126"/>
      <c r="AZ9" s="126"/>
      <c r="BA9" s="126"/>
      <c r="BB9" s="126"/>
    </row>
    <row r="10" spans="2:54" s="15" customFormat="1" ht="18" customHeight="1">
      <c r="B10" s="20"/>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row>
    <row r="11" spans="2:54" s="15" customFormat="1" ht="18" customHeight="1">
      <c r="B11" s="20"/>
      <c r="C11" s="127" t="s">
        <v>226</v>
      </c>
      <c r="D11" s="127"/>
      <c r="E11" s="127"/>
      <c r="F11" s="127"/>
      <c r="G11" s="127"/>
      <c r="H11" s="127"/>
      <c r="I11" s="127"/>
      <c r="J11" s="127"/>
      <c r="K11" s="127"/>
      <c r="L11" s="127"/>
      <c r="M11" s="127"/>
      <c r="N11" s="127"/>
      <c r="O11" s="127"/>
      <c r="P11" s="127"/>
      <c r="Q11" s="127"/>
      <c r="R11" s="127"/>
      <c r="S11" s="127"/>
      <c r="T11" s="127"/>
      <c r="U11" s="127"/>
      <c r="V11" s="127"/>
      <c r="W11" s="127"/>
      <c r="X11" s="127"/>
      <c r="Y11" s="127"/>
      <c r="Z11" s="1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row>
    <row r="12" spans="2:54" s="15" customFormat="1" ht="18" customHeight="1">
      <c r="B12" s="20"/>
      <c r="C12" s="127" t="s">
        <v>227</v>
      </c>
      <c r="D12" s="127"/>
      <c r="E12" s="127"/>
      <c r="F12" s="127"/>
      <c r="G12" s="127"/>
      <c r="H12" s="127"/>
      <c r="I12" s="127"/>
      <c r="J12" s="127"/>
      <c r="K12" s="127"/>
      <c r="L12" s="127"/>
      <c r="M12" s="127"/>
      <c r="N12" s="127"/>
      <c r="O12" s="127"/>
      <c r="P12" s="127"/>
      <c r="Q12" s="127"/>
      <c r="R12" s="127"/>
      <c r="S12" s="127"/>
      <c r="T12" s="127"/>
      <c r="U12" s="127"/>
      <c r="V12" s="127"/>
      <c r="W12" s="127"/>
      <c r="X12" s="127"/>
      <c r="Y12" s="127"/>
      <c r="Z12" s="1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row>
    <row r="13" spans="2:54" s="15" customFormat="1" ht="18" customHeight="1">
      <c r="B13" s="20"/>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row>
    <row r="14" spans="2:54" s="15" customFormat="1" ht="18" customHeight="1">
      <c r="B14" s="20"/>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row>
    <row r="15" spans="2:54" s="15" customFormat="1" ht="18" customHeight="1">
      <c r="B15" s="20"/>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row>
    <row r="16" spans="2:54" s="15" customFormat="1" ht="18" customHeight="1">
      <c r="B16" s="20"/>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row>
    <row r="17" spans="2:54" s="15" customFormat="1" ht="18" customHeight="1">
      <c r="B17" s="20"/>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row>
    <row r="18" spans="2:54" s="15" customFormat="1" ht="18" customHeight="1">
      <c r="B18" s="20"/>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row>
    <row r="19" spans="2:54" s="15" customFormat="1" ht="18" customHeight="1">
      <c r="B19" s="20"/>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row>
    <row r="20" spans="2:54" s="15" customFormat="1" ht="18" customHeight="1">
      <c r="B20" s="20"/>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row>
    <row r="21" spans="2:54" s="15" customFormat="1" ht="18" customHeight="1">
      <c r="B21" s="20"/>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row>
    <row r="22" spans="2:54" s="15" customFormat="1" ht="18" customHeight="1">
      <c r="B22" s="20"/>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row>
    <row r="23" spans="2:54" s="15" customFormat="1" ht="18" customHeight="1">
      <c r="B23" s="20"/>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row>
    <row r="24" spans="2:54" s="15" customFormat="1" ht="26.1" customHeight="1" thickBot="1">
      <c r="B24" s="21"/>
      <c r="C24" s="766"/>
      <c r="D24" s="766"/>
      <c r="E24" s="766"/>
      <c r="F24" s="766"/>
      <c r="G24" s="766"/>
      <c r="H24" s="766"/>
      <c r="I24" s="766"/>
      <c r="J24" s="766"/>
      <c r="K24" s="766"/>
      <c r="L24" s="766"/>
      <c r="M24" s="789"/>
      <c r="N24" s="789"/>
      <c r="O24" s="789"/>
      <c r="P24" s="789"/>
      <c r="Q24" s="789"/>
      <c r="R24" s="789"/>
      <c r="S24" s="789"/>
      <c r="T24" s="789"/>
      <c r="U24" s="789"/>
      <c r="V24" s="789"/>
      <c r="W24" s="789"/>
      <c r="X24" s="789"/>
      <c r="Y24" s="789"/>
      <c r="Z24" s="22"/>
    </row>
    <row r="25" spans="2:54" s="15" customFormat="1" ht="15.95" customHeight="1">
      <c r="B25" s="23"/>
      <c r="C25" s="821" t="s">
        <v>7</v>
      </c>
      <c r="D25" s="763" t="s">
        <v>41</v>
      </c>
      <c r="E25" s="763"/>
      <c r="F25" s="763"/>
      <c r="G25" s="763"/>
      <c r="H25" s="822" t="s">
        <v>42</v>
      </c>
      <c r="I25" s="822"/>
      <c r="J25" s="763"/>
      <c r="K25" s="823" t="s">
        <v>54</v>
      </c>
      <c r="L25" s="823"/>
      <c r="M25" s="763"/>
      <c r="N25" s="823" t="s">
        <v>44</v>
      </c>
      <c r="O25" s="823"/>
      <c r="P25" s="763"/>
      <c r="Q25" s="823" t="s">
        <v>45</v>
      </c>
      <c r="R25" s="823"/>
      <c r="S25" s="763"/>
      <c r="T25" s="24"/>
      <c r="U25" s="823" t="s">
        <v>46</v>
      </c>
      <c r="V25" s="823"/>
      <c r="W25" s="763" t="s">
        <v>47</v>
      </c>
      <c r="X25" s="763"/>
      <c r="Y25" s="763"/>
      <c r="Z25" s="16"/>
    </row>
    <row r="26" spans="2:54" s="15" customFormat="1" ht="15.95" customHeight="1">
      <c r="B26" s="824" t="s">
        <v>48</v>
      </c>
      <c r="C26" s="783"/>
      <c r="D26" s="763"/>
      <c r="E26" s="763"/>
      <c r="F26" s="763"/>
      <c r="G26" s="763"/>
      <c r="H26" s="794"/>
      <c r="I26" s="794"/>
      <c r="J26" s="763"/>
      <c r="K26" s="763"/>
      <c r="L26" s="763"/>
      <c r="M26" s="763"/>
      <c r="N26" s="763"/>
      <c r="O26" s="763"/>
      <c r="P26" s="763"/>
      <c r="Q26" s="763"/>
      <c r="R26" s="763"/>
      <c r="S26" s="763"/>
      <c r="T26" s="24"/>
      <c r="U26" s="763"/>
      <c r="V26" s="763"/>
      <c r="W26" s="763"/>
      <c r="X26" s="763"/>
      <c r="Y26" s="763"/>
      <c r="Z26" s="16"/>
    </row>
    <row r="27" spans="2:54" s="15" customFormat="1" ht="15.95" customHeight="1">
      <c r="B27" s="824"/>
      <c r="C27" s="783"/>
      <c r="H27" s="787" t="s">
        <v>49</v>
      </c>
      <c r="I27" s="787"/>
      <c r="J27" s="787"/>
      <c r="K27" s="788" t="s">
        <v>201</v>
      </c>
      <c r="L27" s="788"/>
      <c r="M27" s="788"/>
      <c r="N27" s="788"/>
      <c r="O27" s="788"/>
      <c r="P27" s="788"/>
      <c r="Q27" s="788"/>
      <c r="R27" s="788"/>
      <c r="S27" s="788"/>
      <c r="T27" s="788"/>
      <c r="U27" s="788"/>
      <c r="V27" s="788"/>
      <c r="W27" s="788"/>
      <c r="X27" s="788"/>
      <c r="Z27" s="16"/>
    </row>
    <row r="28" spans="2:54" s="15" customFormat="1" ht="15.95" customHeight="1">
      <c r="B28" s="824"/>
      <c r="C28" s="783"/>
      <c r="H28" s="787"/>
      <c r="I28" s="787"/>
      <c r="J28" s="787"/>
      <c r="K28" s="788"/>
      <c r="L28" s="788"/>
      <c r="M28" s="788"/>
      <c r="N28" s="788"/>
      <c r="O28" s="788"/>
      <c r="P28" s="788"/>
      <c r="Q28" s="788"/>
      <c r="R28" s="788"/>
      <c r="S28" s="788"/>
      <c r="T28" s="788"/>
      <c r="U28" s="788"/>
      <c r="V28" s="788"/>
      <c r="W28" s="788"/>
      <c r="X28" s="788"/>
      <c r="Z28" s="16"/>
      <c r="AE28" s="86"/>
    </row>
    <row r="29" spans="2:54" s="15" customFormat="1" ht="41.25" customHeight="1">
      <c r="B29" s="824"/>
      <c r="C29" s="783"/>
      <c r="H29" s="787"/>
      <c r="I29" s="787"/>
      <c r="J29" s="787"/>
      <c r="K29" s="788"/>
      <c r="L29" s="788"/>
      <c r="M29" s="788"/>
      <c r="N29" s="788"/>
      <c r="O29" s="788"/>
      <c r="P29" s="788"/>
      <c r="Q29" s="788"/>
      <c r="R29" s="788"/>
      <c r="S29" s="788"/>
      <c r="T29" s="788"/>
      <c r="U29" s="788"/>
      <c r="V29" s="788"/>
      <c r="W29" s="788"/>
      <c r="X29" s="788"/>
      <c r="Z29" s="16"/>
    </row>
    <row r="30" spans="2:54" s="15" customFormat="1" ht="18" customHeight="1">
      <c r="B30" s="25"/>
      <c r="C30" s="783"/>
      <c r="K30" s="86" t="s">
        <v>202</v>
      </c>
      <c r="L30" s="86"/>
      <c r="M30" s="86"/>
      <c r="N30" s="86"/>
      <c r="O30" s="763"/>
      <c r="P30" s="763"/>
      <c r="Q30" s="763"/>
      <c r="R30" s="86" t="s">
        <v>203</v>
      </c>
      <c r="T30" s="86"/>
      <c r="U30" s="86"/>
      <c r="V30" s="86"/>
      <c r="W30" s="86"/>
      <c r="X30" s="86"/>
      <c r="Z30" s="16"/>
      <c r="AB30" s="87" t="s">
        <v>272</v>
      </c>
    </row>
    <row r="31" spans="2:54" s="15" customFormat="1" ht="19.5" customHeight="1">
      <c r="B31" s="27" t="s">
        <v>51</v>
      </c>
      <c r="C31" s="792"/>
      <c r="D31" s="28"/>
      <c r="E31" s="28"/>
      <c r="F31" s="28"/>
      <c r="G31" s="28"/>
      <c r="H31" s="28"/>
      <c r="I31" s="28"/>
      <c r="J31" s="28"/>
      <c r="K31" s="28"/>
      <c r="L31" s="28"/>
      <c r="M31" s="28"/>
      <c r="N31" s="795"/>
      <c r="O31" s="795"/>
      <c r="P31" s="795" t="s">
        <v>52</v>
      </c>
      <c r="Q31" s="795"/>
      <c r="R31" s="825"/>
      <c r="S31" s="825"/>
      <c r="T31" s="825"/>
      <c r="U31" s="825"/>
      <c r="V31" s="825"/>
      <c r="W31" s="825"/>
      <c r="X31" s="825"/>
      <c r="Y31" s="825"/>
      <c r="Z31" s="29"/>
      <c r="AB31" s="15" t="s">
        <v>176</v>
      </c>
    </row>
    <row r="32" spans="2:54" s="15" customFormat="1" ht="15.95" customHeight="1">
      <c r="B32" s="30"/>
      <c r="C32" s="782" t="s">
        <v>53</v>
      </c>
      <c r="D32" s="760" t="s">
        <v>41</v>
      </c>
      <c r="E32" s="760"/>
      <c r="F32" s="760"/>
      <c r="G32" s="760"/>
      <c r="H32" s="785" t="s">
        <v>54</v>
      </c>
      <c r="I32" s="786"/>
      <c r="J32" s="760"/>
      <c r="K32" s="760" t="s">
        <v>44</v>
      </c>
      <c r="L32" s="760"/>
      <c r="M32" s="760"/>
      <c r="N32" s="760" t="s">
        <v>45</v>
      </c>
      <c r="O32" s="760"/>
      <c r="P32" s="760"/>
      <c r="Q32" s="760" t="s">
        <v>55</v>
      </c>
      <c r="R32" s="760"/>
      <c r="S32" s="760"/>
      <c r="T32" s="31"/>
      <c r="U32" s="780" t="s">
        <v>56</v>
      </c>
      <c r="V32" s="760"/>
      <c r="W32" s="760" t="s">
        <v>47</v>
      </c>
      <c r="X32" s="760"/>
      <c r="Y32" s="760"/>
      <c r="Z32" s="32"/>
    </row>
    <row r="33" spans="2:26" s="15" customFormat="1" ht="15.95" customHeight="1">
      <c r="B33" s="824" t="s">
        <v>57</v>
      </c>
      <c r="C33" s="783"/>
      <c r="D33" s="763"/>
      <c r="E33" s="763"/>
      <c r="F33" s="763"/>
      <c r="G33" s="763"/>
      <c r="H33" s="787"/>
      <c r="I33" s="787"/>
      <c r="J33" s="763"/>
      <c r="K33" s="763"/>
      <c r="L33" s="763"/>
      <c r="M33" s="763"/>
      <c r="N33" s="763"/>
      <c r="O33" s="763"/>
      <c r="P33" s="763"/>
      <c r="Q33" s="763"/>
      <c r="R33" s="763"/>
      <c r="S33" s="763"/>
      <c r="T33" s="24"/>
      <c r="U33" s="763"/>
      <c r="V33" s="763"/>
      <c r="W33" s="763"/>
      <c r="X33" s="763"/>
      <c r="Y33" s="763"/>
      <c r="Z33" s="16"/>
    </row>
    <row r="34" spans="2:26" s="15" customFormat="1" ht="15.95" customHeight="1">
      <c r="B34" s="824"/>
      <c r="C34" s="783"/>
      <c r="H34" s="787" t="s">
        <v>58</v>
      </c>
      <c r="I34" s="787"/>
      <c r="J34" s="787"/>
      <c r="K34" s="788"/>
      <c r="L34" s="788"/>
      <c r="M34" s="788"/>
      <c r="N34" s="788"/>
      <c r="O34" s="788"/>
      <c r="P34" s="788"/>
      <c r="Q34" s="788"/>
      <c r="R34" s="788"/>
      <c r="S34" s="788"/>
      <c r="T34" s="788"/>
      <c r="U34" s="788"/>
      <c r="V34" s="788"/>
      <c r="W34" s="788"/>
      <c r="X34" s="788"/>
      <c r="Z34" s="16"/>
    </row>
    <row r="35" spans="2:26" s="15" customFormat="1" ht="15.95" customHeight="1">
      <c r="B35" s="824"/>
      <c r="C35" s="783"/>
      <c r="H35" s="787"/>
      <c r="I35" s="787"/>
      <c r="J35" s="787"/>
      <c r="K35" s="788"/>
      <c r="L35" s="788"/>
      <c r="M35" s="788"/>
      <c r="N35" s="788"/>
      <c r="O35" s="788"/>
      <c r="P35" s="788"/>
      <c r="Q35" s="788"/>
      <c r="R35" s="788"/>
      <c r="S35" s="788"/>
      <c r="T35" s="788"/>
      <c r="U35" s="788"/>
      <c r="V35" s="788"/>
      <c r="W35" s="788"/>
      <c r="X35" s="788"/>
      <c r="Z35" s="16"/>
    </row>
    <row r="36" spans="2:26" s="15" customFormat="1" ht="15.95" customHeight="1">
      <c r="B36" s="824"/>
      <c r="C36" s="783"/>
      <c r="H36" s="787"/>
      <c r="I36" s="787"/>
      <c r="J36" s="787"/>
      <c r="K36" s="788"/>
      <c r="L36" s="788"/>
      <c r="M36" s="788"/>
      <c r="N36" s="788"/>
      <c r="O36" s="788"/>
      <c r="P36" s="788"/>
      <c r="Q36" s="788"/>
      <c r="R36" s="788"/>
      <c r="S36" s="788"/>
      <c r="T36" s="788"/>
      <c r="U36" s="788"/>
      <c r="V36" s="788"/>
      <c r="W36" s="788"/>
      <c r="X36" s="788"/>
      <c r="Z36" s="16"/>
    </row>
    <row r="37" spans="2:26" s="15" customFormat="1" ht="15.95" customHeight="1" thickBot="1">
      <c r="B37" s="33"/>
      <c r="C37" s="784"/>
      <c r="D37" s="34"/>
      <c r="E37" s="34"/>
      <c r="F37" s="34"/>
      <c r="G37" s="34"/>
      <c r="H37" s="34"/>
      <c r="I37" s="34"/>
      <c r="J37" s="34"/>
      <c r="K37" s="34"/>
      <c r="L37" s="34"/>
      <c r="M37" s="34"/>
      <c r="N37" s="766"/>
      <c r="O37" s="766"/>
      <c r="P37" s="766" t="s">
        <v>52</v>
      </c>
      <c r="Q37" s="766"/>
      <c r="R37" s="781"/>
      <c r="S37" s="781"/>
      <c r="T37" s="781"/>
      <c r="U37" s="781"/>
      <c r="V37" s="781"/>
      <c r="W37" s="781"/>
      <c r="X37" s="781"/>
      <c r="Y37" s="781"/>
      <c r="Z37" s="22"/>
    </row>
    <row r="38" spans="2:26" s="15" customFormat="1" ht="14.25" thickBot="1"/>
    <row r="39" spans="2:26" s="15" customFormat="1" ht="13.5" customHeight="1">
      <c r="B39" s="731" t="str">
        <f>基本情報入力!E18</f>
        <v>課長</v>
      </c>
      <c r="C39" s="732"/>
      <c r="D39" s="732"/>
      <c r="E39" s="735" t="str">
        <f>基本情報入力!H18</f>
        <v>副課長</v>
      </c>
      <c r="F39" s="732"/>
      <c r="G39" s="732"/>
      <c r="H39" s="736" t="str">
        <f>基本情報入力!K18</f>
        <v>課長補佐</v>
      </c>
      <c r="I39" s="732"/>
      <c r="J39" s="732"/>
      <c r="K39" s="738" t="str">
        <f>基本情報入力!N18</f>
        <v>総括監督員</v>
      </c>
      <c r="L39" s="739"/>
      <c r="M39" s="740"/>
      <c r="N39" s="738" t="str">
        <f>基本情報入力!Q18</f>
        <v>主任監督員</v>
      </c>
      <c r="O39" s="739"/>
      <c r="P39" s="739"/>
      <c r="Q39" s="739"/>
      <c r="R39" s="739"/>
      <c r="S39" s="747"/>
      <c r="T39" s="35"/>
      <c r="U39" s="750" t="str">
        <f>基本情報入力!T18</f>
        <v>現　場
代理人</v>
      </c>
      <c r="V39" s="751"/>
      <c r="W39" s="752"/>
      <c r="X39" s="754" t="str">
        <f>基本情報入力!W18</f>
        <v>主　任
（監　理）
技術者</v>
      </c>
      <c r="Y39" s="751"/>
      <c r="Z39" s="755"/>
    </row>
    <row r="40" spans="2:26" s="15" customFormat="1" ht="13.5">
      <c r="B40" s="733"/>
      <c r="C40" s="734"/>
      <c r="D40" s="734"/>
      <c r="E40" s="734"/>
      <c r="F40" s="734"/>
      <c r="G40" s="734"/>
      <c r="H40" s="737"/>
      <c r="I40" s="734"/>
      <c r="J40" s="734"/>
      <c r="K40" s="741"/>
      <c r="L40" s="742"/>
      <c r="M40" s="743"/>
      <c r="N40" s="741"/>
      <c r="O40" s="742"/>
      <c r="P40" s="742"/>
      <c r="Q40" s="742"/>
      <c r="R40" s="742"/>
      <c r="S40" s="748"/>
      <c r="T40" s="35"/>
      <c r="U40" s="753"/>
      <c r="V40" s="726"/>
      <c r="W40" s="737"/>
      <c r="X40" s="725"/>
      <c r="Y40" s="726"/>
      <c r="Z40" s="727"/>
    </row>
    <row r="41" spans="2:26" s="15" customFormat="1" ht="13.5">
      <c r="B41" s="733"/>
      <c r="C41" s="734"/>
      <c r="D41" s="734"/>
      <c r="E41" s="734"/>
      <c r="F41" s="734"/>
      <c r="G41" s="734"/>
      <c r="H41" s="737"/>
      <c r="I41" s="734"/>
      <c r="J41" s="734"/>
      <c r="K41" s="741"/>
      <c r="L41" s="742"/>
      <c r="M41" s="743"/>
      <c r="N41" s="741"/>
      <c r="O41" s="742"/>
      <c r="P41" s="742"/>
      <c r="Q41" s="742"/>
      <c r="R41" s="742"/>
      <c r="S41" s="748"/>
      <c r="T41" s="35"/>
      <c r="U41" s="753"/>
      <c r="V41" s="726"/>
      <c r="W41" s="737"/>
      <c r="X41" s="725"/>
      <c r="Y41" s="726"/>
      <c r="Z41" s="727"/>
    </row>
    <row r="42" spans="2:26" s="15" customFormat="1" ht="13.5">
      <c r="B42" s="733"/>
      <c r="C42" s="734"/>
      <c r="D42" s="734"/>
      <c r="E42" s="734"/>
      <c r="F42" s="734"/>
      <c r="G42" s="734"/>
      <c r="H42" s="737"/>
      <c r="I42" s="734"/>
      <c r="J42" s="734"/>
      <c r="K42" s="744"/>
      <c r="L42" s="745"/>
      <c r="M42" s="746"/>
      <c r="N42" s="744"/>
      <c r="O42" s="745"/>
      <c r="P42" s="745"/>
      <c r="Q42" s="745"/>
      <c r="R42" s="745"/>
      <c r="S42" s="749"/>
      <c r="T42" s="35"/>
      <c r="U42" s="753"/>
      <c r="V42" s="726"/>
      <c r="W42" s="737"/>
      <c r="X42" s="725"/>
      <c r="Y42" s="726"/>
      <c r="Z42" s="727"/>
    </row>
    <row r="43" spans="2:26" s="15" customFormat="1" ht="13.5">
      <c r="B43" s="733"/>
      <c r="C43" s="734"/>
      <c r="D43" s="734"/>
      <c r="E43" s="734"/>
      <c r="F43" s="734"/>
      <c r="G43" s="734"/>
      <c r="H43" s="737"/>
      <c r="I43" s="734"/>
      <c r="J43" s="734"/>
      <c r="K43" s="759"/>
      <c r="L43" s="760"/>
      <c r="M43" s="761"/>
      <c r="N43" s="759"/>
      <c r="O43" s="760"/>
      <c r="P43" s="760"/>
      <c r="Q43" s="760"/>
      <c r="R43" s="760"/>
      <c r="S43" s="768"/>
      <c r="T43" s="36"/>
      <c r="U43" s="753"/>
      <c r="V43" s="726"/>
      <c r="W43" s="737"/>
      <c r="X43" s="725"/>
      <c r="Y43" s="726"/>
      <c r="Z43" s="727"/>
    </row>
    <row r="44" spans="2:26" s="15" customFormat="1" ht="13.5">
      <c r="B44" s="733"/>
      <c r="C44" s="734"/>
      <c r="D44" s="734"/>
      <c r="E44" s="734"/>
      <c r="F44" s="734"/>
      <c r="G44" s="734"/>
      <c r="H44" s="737"/>
      <c r="I44" s="734"/>
      <c r="J44" s="734"/>
      <c r="K44" s="762"/>
      <c r="L44" s="763"/>
      <c r="M44" s="764"/>
      <c r="N44" s="762"/>
      <c r="O44" s="763"/>
      <c r="P44" s="763"/>
      <c r="Q44" s="763"/>
      <c r="R44" s="763"/>
      <c r="S44" s="769"/>
      <c r="T44" s="36"/>
      <c r="U44" s="753"/>
      <c r="V44" s="726"/>
      <c r="W44" s="737"/>
      <c r="X44" s="725"/>
      <c r="Y44" s="726"/>
      <c r="Z44" s="727"/>
    </row>
    <row r="45" spans="2:26" s="15" customFormat="1" ht="13.5">
      <c r="B45" s="733"/>
      <c r="C45" s="734"/>
      <c r="D45" s="734"/>
      <c r="E45" s="734"/>
      <c r="F45" s="734"/>
      <c r="G45" s="734"/>
      <c r="H45" s="737"/>
      <c r="I45" s="734"/>
      <c r="J45" s="734"/>
      <c r="K45" s="762"/>
      <c r="L45" s="763"/>
      <c r="M45" s="764"/>
      <c r="N45" s="762"/>
      <c r="O45" s="763"/>
      <c r="P45" s="763"/>
      <c r="Q45" s="763"/>
      <c r="R45" s="763"/>
      <c r="S45" s="769"/>
      <c r="T45" s="36"/>
      <c r="U45" s="753"/>
      <c r="V45" s="726"/>
      <c r="W45" s="737"/>
      <c r="X45" s="725"/>
      <c r="Y45" s="726"/>
      <c r="Z45" s="727"/>
    </row>
    <row r="46" spans="2:26" s="15" customFormat="1" ht="14.25" thickBot="1">
      <c r="B46" s="756"/>
      <c r="C46" s="757"/>
      <c r="D46" s="757"/>
      <c r="E46" s="757"/>
      <c r="F46" s="757"/>
      <c r="G46" s="757"/>
      <c r="H46" s="758"/>
      <c r="I46" s="757"/>
      <c r="J46" s="757"/>
      <c r="K46" s="765"/>
      <c r="L46" s="766"/>
      <c r="M46" s="767"/>
      <c r="N46" s="765"/>
      <c r="O46" s="766"/>
      <c r="P46" s="766"/>
      <c r="Q46" s="766"/>
      <c r="R46" s="766"/>
      <c r="S46" s="770"/>
      <c r="T46" s="36"/>
      <c r="U46" s="771"/>
      <c r="V46" s="729"/>
      <c r="W46" s="758"/>
      <c r="X46" s="728"/>
      <c r="Y46" s="729"/>
      <c r="Z46" s="730"/>
    </row>
    <row r="47" spans="2:26" ht="19.5" thickBot="1">
      <c r="B47" s="37" t="s">
        <v>63</v>
      </c>
    </row>
    <row r="48" spans="2:26" ht="9.9499999999999993" customHeight="1">
      <c r="B48" s="773" t="s">
        <v>64</v>
      </c>
      <c r="C48" s="779" t="s">
        <v>65</v>
      </c>
      <c r="D48" s="732"/>
      <c r="E48" s="732"/>
      <c r="F48" s="732" t="s">
        <v>66</v>
      </c>
      <c r="G48" s="732"/>
      <c r="H48" s="732"/>
      <c r="I48" s="736" t="s">
        <v>67</v>
      </c>
      <c r="J48" s="732"/>
      <c r="K48" s="732"/>
      <c r="L48" s="735" t="s">
        <v>68</v>
      </c>
      <c r="M48" s="735"/>
      <c r="N48" s="735"/>
      <c r="O48" s="739" t="s">
        <v>69</v>
      </c>
      <c r="P48" s="739"/>
      <c r="Q48" s="747"/>
      <c r="R48" s="15"/>
      <c r="S48" s="750" t="s">
        <v>61</v>
      </c>
      <c r="T48" s="751"/>
      <c r="U48" s="752"/>
      <c r="V48" s="754" t="s">
        <v>62</v>
      </c>
      <c r="W48" s="751"/>
      <c r="X48" s="755"/>
      <c r="Y48" s="15"/>
    </row>
    <row r="49" spans="2:34" ht="9.9499999999999993" customHeight="1">
      <c r="B49" s="774"/>
      <c r="C49" s="733"/>
      <c r="D49" s="734"/>
      <c r="E49" s="734"/>
      <c r="F49" s="734"/>
      <c r="G49" s="734"/>
      <c r="H49" s="734"/>
      <c r="I49" s="737"/>
      <c r="J49" s="734"/>
      <c r="K49" s="734"/>
      <c r="L49" s="776"/>
      <c r="M49" s="776"/>
      <c r="N49" s="776"/>
      <c r="O49" s="742"/>
      <c r="P49" s="742"/>
      <c r="Q49" s="748"/>
      <c r="R49" s="15"/>
      <c r="S49" s="753"/>
      <c r="T49" s="726"/>
      <c r="U49" s="737"/>
      <c r="V49" s="725"/>
      <c r="W49" s="726"/>
      <c r="X49" s="727"/>
      <c r="Y49" s="15"/>
    </row>
    <row r="50" spans="2:34" ht="9.9499999999999993" customHeight="1">
      <c r="B50" s="774"/>
      <c r="C50" s="733"/>
      <c r="D50" s="734"/>
      <c r="E50" s="734"/>
      <c r="F50" s="734"/>
      <c r="G50" s="734"/>
      <c r="H50" s="734"/>
      <c r="I50" s="737"/>
      <c r="J50" s="734"/>
      <c r="K50" s="734"/>
      <c r="L50" s="776"/>
      <c r="M50" s="776"/>
      <c r="N50" s="776"/>
      <c r="O50" s="742"/>
      <c r="P50" s="742"/>
      <c r="Q50" s="748"/>
      <c r="R50" s="15"/>
      <c r="S50" s="753"/>
      <c r="T50" s="726"/>
      <c r="U50" s="737"/>
      <c r="V50" s="725"/>
      <c r="W50" s="726"/>
      <c r="X50" s="727"/>
      <c r="Y50" s="15"/>
    </row>
    <row r="51" spans="2:34" ht="9.9499999999999993" customHeight="1">
      <c r="B51" s="774"/>
      <c r="C51" s="733"/>
      <c r="D51" s="734"/>
      <c r="E51" s="734"/>
      <c r="F51" s="734"/>
      <c r="G51" s="734"/>
      <c r="H51" s="734"/>
      <c r="I51" s="737"/>
      <c r="J51" s="734"/>
      <c r="K51" s="734"/>
      <c r="L51" s="776"/>
      <c r="M51" s="776"/>
      <c r="N51" s="776"/>
      <c r="O51" s="745"/>
      <c r="P51" s="745"/>
      <c r="Q51" s="749"/>
      <c r="R51" s="15"/>
      <c r="S51" s="753"/>
      <c r="T51" s="726"/>
      <c r="U51" s="737"/>
      <c r="V51" s="725"/>
      <c r="W51" s="726"/>
      <c r="X51" s="727"/>
      <c r="Y51" s="15"/>
    </row>
    <row r="52" spans="2:34" ht="12" customHeight="1">
      <c r="B52" s="774"/>
      <c r="C52" s="733"/>
      <c r="D52" s="734"/>
      <c r="E52" s="734"/>
      <c r="F52" s="734"/>
      <c r="G52" s="734"/>
      <c r="H52" s="734"/>
      <c r="I52" s="737"/>
      <c r="J52" s="734"/>
      <c r="K52" s="734"/>
      <c r="L52" s="734"/>
      <c r="M52" s="734"/>
      <c r="N52" s="734"/>
      <c r="O52" s="760"/>
      <c r="P52" s="760"/>
      <c r="Q52" s="768"/>
      <c r="R52" s="15"/>
      <c r="S52" s="753"/>
      <c r="T52" s="726"/>
      <c r="U52" s="737"/>
      <c r="V52" s="725"/>
      <c r="W52" s="726"/>
      <c r="X52" s="727"/>
      <c r="Y52" s="15"/>
    </row>
    <row r="53" spans="2:34" ht="12" customHeight="1">
      <c r="B53" s="774"/>
      <c r="C53" s="733"/>
      <c r="D53" s="734"/>
      <c r="E53" s="734"/>
      <c r="F53" s="734"/>
      <c r="G53" s="734"/>
      <c r="H53" s="734"/>
      <c r="I53" s="737"/>
      <c r="J53" s="734"/>
      <c r="K53" s="734"/>
      <c r="L53" s="734"/>
      <c r="M53" s="734"/>
      <c r="N53" s="734"/>
      <c r="O53" s="763"/>
      <c r="P53" s="763"/>
      <c r="Q53" s="769"/>
      <c r="R53" s="15"/>
      <c r="S53" s="753"/>
      <c r="T53" s="726"/>
      <c r="U53" s="737"/>
      <c r="V53" s="725"/>
      <c r="W53" s="726"/>
      <c r="X53" s="727"/>
      <c r="Y53" s="15"/>
    </row>
    <row r="54" spans="2:34" ht="12" customHeight="1">
      <c r="B54" s="774"/>
      <c r="C54" s="733"/>
      <c r="D54" s="734"/>
      <c r="E54" s="734"/>
      <c r="F54" s="734"/>
      <c r="G54" s="734"/>
      <c r="H54" s="734"/>
      <c r="I54" s="737"/>
      <c r="J54" s="734"/>
      <c r="K54" s="734"/>
      <c r="L54" s="734"/>
      <c r="M54" s="734"/>
      <c r="N54" s="734"/>
      <c r="O54" s="763"/>
      <c r="P54" s="763"/>
      <c r="Q54" s="769"/>
      <c r="R54" s="15"/>
      <c r="S54" s="753"/>
      <c r="T54" s="726"/>
      <c r="U54" s="737"/>
      <c r="V54" s="725"/>
      <c r="W54" s="726"/>
      <c r="X54" s="727"/>
      <c r="Y54" s="15"/>
    </row>
    <row r="55" spans="2:34" ht="12" customHeight="1" thickBot="1">
      <c r="B55" s="775"/>
      <c r="C55" s="756"/>
      <c r="D55" s="757"/>
      <c r="E55" s="757"/>
      <c r="F55" s="757"/>
      <c r="G55" s="757"/>
      <c r="H55" s="757"/>
      <c r="I55" s="758"/>
      <c r="J55" s="757"/>
      <c r="K55" s="757"/>
      <c r="L55" s="757"/>
      <c r="M55" s="757"/>
      <c r="N55" s="757"/>
      <c r="O55" s="766"/>
      <c r="P55" s="766"/>
      <c r="Q55" s="770"/>
      <c r="R55" s="15"/>
      <c r="S55" s="771"/>
      <c r="T55" s="729"/>
      <c r="U55" s="758"/>
      <c r="V55" s="728"/>
      <c r="W55" s="729"/>
      <c r="X55" s="730"/>
      <c r="Y55" s="15"/>
    </row>
    <row r="56" spans="2:34" ht="9.9499999999999993" customHeight="1">
      <c r="B56" s="773" t="s">
        <v>70</v>
      </c>
      <c r="C56" s="752" t="s">
        <v>65</v>
      </c>
      <c r="D56" s="732"/>
      <c r="E56" s="732"/>
      <c r="F56" s="732" t="s">
        <v>66</v>
      </c>
      <c r="G56" s="732"/>
      <c r="H56" s="732"/>
      <c r="I56" s="735" t="s">
        <v>72</v>
      </c>
      <c r="J56" s="735"/>
      <c r="K56" s="735"/>
      <c r="L56" s="738" t="s">
        <v>69</v>
      </c>
      <c r="M56" s="739"/>
      <c r="N56" s="747"/>
      <c r="O56" s="39"/>
      <c r="P56" s="39"/>
      <c r="Q56" s="39"/>
      <c r="R56"/>
      <c r="S56" s="772"/>
      <c r="T56" s="763"/>
      <c r="U56" s="763"/>
      <c r="V56" s="763"/>
      <c r="W56" s="763"/>
      <c r="X56" s="763"/>
      <c r="Y56" s="763"/>
      <c r="Z56" s="742"/>
      <c r="AA56" s="763"/>
      <c r="AB56" s="763"/>
      <c r="AC56" s="742"/>
      <c r="AD56" s="742"/>
      <c r="AE56" s="742"/>
      <c r="AF56" s="742"/>
      <c r="AG56" s="742"/>
      <c r="AH56" s="742"/>
    </row>
    <row r="57" spans="2:34" ht="9.9499999999999993" customHeight="1">
      <c r="B57" s="774"/>
      <c r="C57" s="737"/>
      <c r="D57" s="734"/>
      <c r="E57" s="734"/>
      <c r="F57" s="734"/>
      <c r="G57" s="734"/>
      <c r="H57" s="734"/>
      <c r="I57" s="776"/>
      <c r="J57" s="776"/>
      <c r="K57" s="776"/>
      <c r="L57" s="741"/>
      <c r="M57" s="742"/>
      <c r="N57" s="748"/>
      <c r="O57" s="39"/>
      <c r="P57" s="39"/>
      <c r="Q57" s="39"/>
      <c r="S57" s="772"/>
      <c r="T57" s="763"/>
      <c r="U57" s="763"/>
      <c r="V57" s="763"/>
      <c r="W57" s="763"/>
      <c r="X57" s="763"/>
      <c r="Y57" s="763"/>
      <c r="Z57" s="763"/>
      <c r="AA57" s="763"/>
      <c r="AB57" s="763"/>
      <c r="AC57" s="742"/>
      <c r="AD57" s="742"/>
      <c r="AE57" s="742"/>
      <c r="AF57" s="742"/>
      <c r="AG57" s="742"/>
      <c r="AH57" s="742"/>
    </row>
    <row r="58" spans="2:34" ht="9.9499999999999993" customHeight="1">
      <c r="B58" s="774"/>
      <c r="C58" s="737"/>
      <c r="D58" s="734"/>
      <c r="E58" s="734"/>
      <c r="F58" s="734"/>
      <c r="G58" s="734"/>
      <c r="H58" s="734"/>
      <c r="I58" s="776"/>
      <c r="J58" s="776"/>
      <c r="K58" s="776"/>
      <c r="L58" s="741"/>
      <c r="M58" s="742"/>
      <c r="N58" s="748"/>
      <c r="O58" s="39"/>
      <c r="P58" s="39"/>
      <c r="Q58" s="39"/>
      <c r="S58" s="772"/>
      <c r="T58" s="763"/>
      <c r="U58" s="763"/>
      <c r="V58" s="763"/>
      <c r="W58" s="763"/>
      <c r="X58" s="763"/>
      <c r="Y58" s="763"/>
      <c r="Z58" s="763"/>
      <c r="AA58" s="763"/>
      <c r="AB58" s="763"/>
      <c r="AC58" s="742"/>
      <c r="AD58" s="742"/>
      <c r="AE58" s="742"/>
      <c r="AF58" s="742"/>
      <c r="AG58" s="742"/>
      <c r="AH58" s="742"/>
    </row>
    <row r="59" spans="2:34" ht="9.9499999999999993" customHeight="1">
      <c r="B59" s="774"/>
      <c r="C59" s="737"/>
      <c r="D59" s="734"/>
      <c r="E59" s="734"/>
      <c r="F59" s="734"/>
      <c r="G59" s="734"/>
      <c r="H59" s="734"/>
      <c r="I59" s="776"/>
      <c r="J59" s="776"/>
      <c r="K59" s="776"/>
      <c r="L59" s="744"/>
      <c r="M59" s="745"/>
      <c r="N59" s="749"/>
      <c r="O59" s="39"/>
      <c r="P59" s="39"/>
      <c r="Q59" s="39"/>
      <c r="S59" s="772"/>
      <c r="T59" s="763"/>
      <c r="U59" s="763"/>
      <c r="V59" s="763"/>
      <c r="W59" s="763"/>
      <c r="X59" s="763"/>
      <c r="Y59" s="763"/>
      <c r="Z59" s="763"/>
      <c r="AA59" s="763"/>
      <c r="AB59" s="763"/>
      <c r="AC59" s="742"/>
      <c r="AD59" s="742"/>
      <c r="AE59" s="742"/>
      <c r="AF59" s="742"/>
      <c r="AG59" s="742"/>
      <c r="AH59" s="742"/>
    </row>
    <row r="60" spans="2:34" ht="12" customHeight="1">
      <c r="B60" s="774"/>
      <c r="C60" s="737"/>
      <c r="D60" s="734"/>
      <c r="E60" s="734"/>
      <c r="F60" s="734"/>
      <c r="G60" s="734"/>
      <c r="H60" s="734"/>
      <c r="I60" s="737"/>
      <c r="J60" s="734"/>
      <c r="K60" s="734"/>
      <c r="L60" s="734"/>
      <c r="M60" s="734"/>
      <c r="N60" s="777"/>
      <c r="O60" s="20"/>
      <c r="P60" s="15"/>
      <c r="Q60" s="15"/>
      <c r="S60" s="772"/>
      <c r="T60" s="763"/>
      <c r="U60" s="763"/>
      <c r="V60" s="763"/>
      <c r="W60" s="763"/>
      <c r="X60" s="763"/>
      <c r="Y60" s="763"/>
      <c r="Z60" s="763"/>
      <c r="AA60" s="763"/>
      <c r="AB60" s="763"/>
      <c r="AC60" s="763"/>
      <c r="AD60" s="763"/>
      <c r="AE60" s="763"/>
      <c r="AF60" s="763"/>
      <c r="AG60" s="763"/>
      <c r="AH60" s="763"/>
    </row>
    <row r="61" spans="2:34" ht="12" customHeight="1">
      <c r="B61" s="774"/>
      <c r="C61" s="737"/>
      <c r="D61" s="734"/>
      <c r="E61" s="734"/>
      <c r="F61" s="734"/>
      <c r="G61" s="734"/>
      <c r="H61" s="734"/>
      <c r="I61" s="737"/>
      <c r="J61" s="734"/>
      <c r="K61" s="734"/>
      <c r="L61" s="734"/>
      <c r="M61" s="734"/>
      <c r="N61" s="777"/>
      <c r="O61" s="15"/>
      <c r="P61" s="15"/>
      <c r="Q61" s="15"/>
      <c r="S61" s="772"/>
      <c r="T61" s="763"/>
      <c r="U61" s="763"/>
      <c r="V61" s="763"/>
      <c r="W61" s="763"/>
      <c r="X61" s="763"/>
      <c r="Y61" s="763"/>
      <c r="Z61" s="763"/>
      <c r="AA61" s="763"/>
      <c r="AB61" s="763"/>
      <c r="AC61" s="763"/>
      <c r="AD61" s="763"/>
      <c r="AE61" s="763"/>
      <c r="AF61" s="763"/>
      <c r="AG61" s="763"/>
      <c r="AH61" s="763"/>
    </row>
    <row r="62" spans="2:34" ht="12" customHeight="1">
      <c r="B62" s="774"/>
      <c r="C62" s="737"/>
      <c r="D62" s="734"/>
      <c r="E62" s="734"/>
      <c r="F62" s="734"/>
      <c r="G62" s="734"/>
      <c r="H62" s="734"/>
      <c r="I62" s="737"/>
      <c r="J62" s="734"/>
      <c r="K62" s="734"/>
      <c r="L62" s="734"/>
      <c r="M62" s="734"/>
      <c r="N62" s="777"/>
      <c r="O62" s="15"/>
      <c r="P62" s="15"/>
      <c r="Q62" s="15"/>
      <c r="S62" s="772"/>
      <c r="T62" s="763"/>
      <c r="U62" s="763"/>
      <c r="V62" s="763"/>
      <c r="W62" s="763"/>
      <c r="X62" s="763"/>
      <c r="Y62" s="763"/>
      <c r="Z62" s="763"/>
      <c r="AA62" s="763"/>
      <c r="AB62" s="763"/>
      <c r="AC62" s="763"/>
      <c r="AD62" s="763"/>
      <c r="AE62" s="763"/>
      <c r="AF62" s="763"/>
      <c r="AG62" s="763"/>
      <c r="AH62" s="763"/>
    </row>
    <row r="63" spans="2:34" ht="12" customHeight="1" thickBot="1">
      <c r="B63" s="775"/>
      <c r="C63" s="758"/>
      <c r="D63" s="757"/>
      <c r="E63" s="757"/>
      <c r="F63" s="757"/>
      <c r="G63" s="757"/>
      <c r="H63" s="757"/>
      <c r="I63" s="758"/>
      <c r="J63" s="757"/>
      <c r="K63" s="757"/>
      <c r="L63" s="757"/>
      <c r="M63" s="757"/>
      <c r="N63" s="778"/>
      <c r="O63" s="15"/>
      <c r="P63" s="15"/>
      <c r="Q63" s="15"/>
      <c r="S63" s="772"/>
      <c r="T63" s="763"/>
      <c r="U63" s="763"/>
      <c r="V63" s="763"/>
      <c r="W63" s="763"/>
      <c r="X63" s="763"/>
      <c r="Y63" s="763"/>
      <c r="Z63" s="763"/>
      <c r="AA63" s="763"/>
      <c r="AB63" s="763"/>
      <c r="AC63" s="763"/>
      <c r="AD63" s="763"/>
      <c r="AE63" s="763"/>
      <c r="AF63" s="763"/>
      <c r="AG63" s="763"/>
      <c r="AH63" s="763"/>
    </row>
  </sheetData>
  <mergeCells count="102">
    <mergeCell ref="B5:E6"/>
    <mergeCell ref="F5:Z5"/>
    <mergeCell ref="F6:H6"/>
    <mergeCell ref="J6:Y6"/>
    <mergeCell ref="B7:E7"/>
    <mergeCell ref="F7:Z7"/>
    <mergeCell ref="B3:Z3"/>
    <mergeCell ref="B4:E4"/>
    <mergeCell ref="F4:H4"/>
    <mergeCell ref="I4:K4"/>
    <mergeCell ref="L4:N4"/>
    <mergeCell ref="O4:Z4"/>
    <mergeCell ref="C24:E24"/>
    <mergeCell ref="F24:G24"/>
    <mergeCell ref="H24:L24"/>
    <mergeCell ref="M24:Y24"/>
    <mergeCell ref="C25:C31"/>
    <mergeCell ref="D25:G26"/>
    <mergeCell ref="H25:I26"/>
    <mergeCell ref="J25:J26"/>
    <mergeCell ref="K25:L26"/>
    <mergeCell ref="W25:Y26"/>
    <mergeCell ref="B26:B29"/>
    <mergeCell ref="H27:J29"/>
    <mergeCell ref="K27:X29"/>
    <mergeCell ref="N31:O31"/>
    <mergeCell ref="P31:Q31"/>
    <mergeCell ref="R31:Y31"/>
    <mergeCell ref="M25:M26"/>
    <mergeCell ref="N25:O26"/>
    <mergeCell ref="P25:P26"/>
    <mergeCell ref="Q25:R26"/>
    <mergeCell ref="S25:S26"/>
    <mergeCell ref="U25:V26"/>
    <mergeCell ref="B33:B36"/>
    <mergeCell ref="H34:J36"/>
    <mergeCell ref="K34:X36"/>
    <mergeCell ref="N37:O37"/>
    <mergeCell ref="P37:Q37"/>
    <mergeCell ref="R37:Y37"/>
    <mergeCell ref="N32:O33"/>
    <mergeCell ref="P32:P33"/>
    <mergeCell ref="Q32:R33"/>
    <mergeCell ref="S32:S33"/>
    <mergeCell ref="U32:V33"/>
    <mergeCell ref="W32:Y33"/>
    <mergeCell ref="C32:C37"/>
    <mergeCell ref="D32:G33"/>
    <mergeCell ref="H32:I33"/>
    <mergeCell ref="J32:J33"/>
    <mergeCell ref="K32:L33"/>
    <mergeCell ref="M32:M33"/>
    <mergeCell ref="B43:D46"/>
    <mergeCell ref="E43:G46"/>
    <mergeCell ref="H43:J46"/>
    <mergeCell ref="K43:M46"/>
    <mergeCell ref="U43:W46"/>
    <mergeCell ref="X43:Z46"/>
    <mergeCell ref="B39:D42"/>
    <mergeCell ref="E39:G42"/>
    <mergeCell ref="H39:J42"/>
    <mergeCell ref="K39:M42"/>
    <mergeCell ref="C52:E55"/>
    <mergeCell ref="F52:H55"/>
    <mergeCell ref="I52:K55"/>
    <mergeCell ref="L52:N55"/>
    <mergeCell ref="O52:Q55"/>
    <mergeCell ref="S52:U55"/>
    <mergeCell ref="V52:X55"/>
    <mergeCell ref="B48:B55"/>
    <mergeCell ref="C48:E51"/>
    <mergeCell ref="F48:H51"/>
    <mergeCell ref="I48:K51"/>
    <mergeCell ref="L48:N51"/>
    <mergeCell ref="O48:Q51"/>
    <mergeCell ref="C60:E63"/>
    <mergeCell ref="F60:H63"/>
    <mergeCell ref="I60:K63"/>
    <mergeCell ref="L60:N63"/>
    <mergeCell ref="T60:V63"/>
    <mergeCell ref="B56:B63"/>
    <mergeCell ref="C56:E59"/>
    <mergeCell ref="F56:H59"/>
    <mergeCell ref="I56:K59"/>
    <mergeCell ref="L56:N59"/>
    <mergeCell ref="S56:S63"/>
    <mergeCell ref="W60:Y63"/>
    <mergeCell ref="Z60:AB63"/>
    <mergeCell ref="AC60:AE63"/>
    <mergeCell ref="AF60:AH63"/>
    <mergeCell ref="O30:Q30"/>
    <mergeCell ref="T56:V59"/>
    <mergeCell ref="W56:Y59"/>
    <mergeCell ref="Z56:AB59"/>
    <mergeCell ref="AC56:AE59"/>
    <mergeCell ref="AF56:AH59"/>
    <mergeCell ref="S48:U51"/>
    <mergeCell ref="V48:X51"/>
    <mergeCell ref="U39:W42"/>
    <mergeCell ref="X39:Z42"/>
    <mergeCell ref="N39:S42"/>
    <mergeCell ref="N43:S46"/>
  </mergeCells>
  <phoneticPr fontId="3"/>
  <conditionalFormatting sqref="F7:Z7">
    <cfRule type="containsBlanks" dxfId="3" priority="4">
      <formula>LEN(TRIM(F7))=0</formula>
    </cfRule>
  </conditionalFormatting>
  <conditionalFormatting sqref="O30">
    <cfRule type="containsBlanks" dxfId="2" priority="1">
      <formula>LEN(TRIM(O30))=0</formula>
    </cfRule>
  </conditionalFormatting>
  <conditionalFormatting sqref="O4:Z4">
    <cfRule type="containsBlanks" dxfId="1" priority="2">
      <formula>LEN(TRIM(O4))=0</formula>
    </cfRule>
  </conditionalFormatting>
  <conditionalFormatting sqref="R31:Y31">
    <cfRule type="containsBlanks" dxfId="0" priority="3">
      <formula>LEN(TRIM(R31))=0</formula>
    </cfRule>
  </conditionalFormatting>
  <printOptions horizontalCentered="1"/>
  <pageMargins left="0.78740157480314965" right="0.78740157480314965" top="0.98425196850393704" bottom="0.98425196850393704" header="0.51181102362204722" footer="0.51181102362204722"/>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A4AD2-F2D5-4861-B63A-891C84F694AC}">
  <sheetPr>
    <pageSetUpPr fitToPage="1"/>
  </sheetPr>
  <dimension ref="A1:Y46"/>
  <sheetViews>
    <sheetView view="pageBreakPreview" zoomScale="85" zoomScaleNormal="100" zoomScaleSheetLayoutView="85" workbookViewId="0"/>
  </sheetViews>
  <sheetFormatPr defaultColWidth="9" defaultRowHeight="14.25"/>
  <cols>
    <col min="1" max="1" width="39.375" style="89" customWidth="1"/>
    <col min="2" max="2" width="3.5" style="89" customWidth="1"/>
    <col min="3" max="16" width="5.875" style="89" customWidth="1"/>
    <col min="17" max="19" width="3.875" style="89" customWidth="1"/>
    <col min="20" max="20" width="9" style="89"/>
    <col min="21" max="21" width="57" style="89" customWidth="1"/>
    <col min="22" max="16384" width="9" style="89"/>
  </cols>
  <sheetData>
    <row r="1" spans="1:25" ht="23.25" customHeight="1">
      <c r="B1" s="162"/>
      <c r="C1" s="162"/>
      <c r="D1" s="162"/>
      <c r="E1" s="162"/>
      <c r="F1" s="162"/>
      <c r="G1" s="162"/>
      <c r="H1" s="162"/>
      <c r="I1" s="162"/>
      <c r="J1" s="162"/>
      <c r="K1" s="162"/>
      <c r="L1" s="162"/>
      <c r="M1" s="162"/>
      <c r="N1" s="162"/>
      <c r="O1" s="162"/>
      <c r="P1" s="162"/>
      <c r="Q1" s="162"/>
      <c r="R1" s="162"/>
      <c r="S1" s="162"/>
    </row>
    <row r="3" spans="1:25" ht="27" customHeight="1">
      <c r="B3" s="514" t="s">
        <v>172</v>
      </c>
      <c r="C3" s="514"/>
      <c r="D3" s="514"/>
      <c r="E3" s="514"/>
      <c r="F3" s="514"/>
      <c r="G3" s="514"/>
      <c r="H3" s="514"/>
      <c r="I3" s="514"/>
      <c r="J3" s="514"/>
      <c r="K3" s="514"/>
      <c r="L3" s="514"/>
      <c r="M3" s="514"/>
      <c r="N3" s="514"/>
      <c r="O3" s="514"/>
      <c r="P3" s="514"/>
      <c r="Q3" s="514"/>
      <c r="R3" s="514"/>
      <c r="S3" s="514"/>
    </row>
    <row r="4" spans="1:25" ht="20.100000000000001" customHeight="1">
      <c r="B4" s="91"/>
      <c r="C4" s="90"/>
      <c r="D4" s="90"/>
      <c r="E4" s="90"/>
      <c r="F4" s="90"/>
      <c r="G4" s="90"/>
      <c r="H4" s="90"/>
      <c r="I4" s="90"/>
      <c r="J4" s="90"/>
      <c r="K4" s="90"/>
      <c r="L4" s="90"/>
      <c r="M4" s="90"/>
      <c r="N4" s="90"/>
      <c r="O4" s="90"/>
      <c r="P4" s="90"/>
      <c r="Q4" s="90"/>
      <c r="R4" s="90"/>
      <c r="S4" s="90"/>
      <c r="U4" s="117" t="s">
        <v>155</v>
      </c>
    </row>
    <row r="5" spans="1:25" s="92" customFormat="1" ht="20.100000000000001" customHeight="1">
      <c r="B5" s="92" t="s">
        <v>117</v>
      </c>
      <c r="L5" s="483" t="s">
        <v>154</v>
      </c>
      <c r="M5" s="483"/>
      <c r="N5" s="482"/>
      <c r="O5" s="482"/>
      <c r="P5" s="482"/>
      <c r="Q5" s="482"/>
      <c r="R5" s="482"/>
      <c r="S5" s="482"/>
      <c r="U5" s="382" t="s">
        <v>174</v>
      </c>
    </row>
    <row r="6" spans="1:25" s="92" customFormat="1" ht="20.100000000000001" customHeight="1">
      <c r="C6" s="507" t="s">
        <v>118</v>
      </c>
      <c r="D6" s="508"/>
      <c r="E6" s="508"/>
      <c r="F6" s="509"/>
      <c r="G6" s="152" t="s">
        <v>269</v>
      </c>
      <c r="H6" s="153" t="str">
        <f>LEFT(G15,3)</f>
        <v/>
      </c>
      <c r="I6" s="153" t="s">
        <v>270</v>
      </c>
      <c r="J6" s="484" t="str">
        <f>MID(G15,4,8)</f>
        <v/>
      </c>
      <c r="K6" s="484"/>
      <c r="L6" s="153" t="s">
        <v>270</v>
      </c>
      <c r="M6" s="153" t="str">
        <f>MID(G15,12,2)</f>
        <v/>
      </c>
      <c r="N6" s="153" t="s">
        <v>270</v>
      </c>
      <c r="O6" s="484" t="str">
        <f t="shared" ref="O6" si="0">MID(G15,14,6)</f>
        <v/>
      </c>
      <c r="P6" s="484"/>
      <c r="Q6" s="150" t="s">
        <v>270</v>
      </c>
      <c r="R6" s="150" t="str">
        <f>MID(G15,20,2)</f>
        <v/>
      </c>
      <c r="S6" s="151" t="s">
        <v>271</v>
      </c>
      <c r="U6" s="92" t="s">
        <v>493</v>
      </c>
    </row>
    <row r="7" spans="1:25" s="92" customFormat="1" ht="20.100000000000001" customHeight="1">
      <c r="C7" s="510" t="s">
        <v>119</v>
      </c>
      <c r="D7" s="511"/>
      <c r="E7" s="511"/>
      <c r="F7" s="512"/>
      <c r="G7" s="501" t="str">
        <f>IF(基本情報入力!J4="","",基本情報入力!J4)</f>
        <v/>
      </c>
      <c r="H7" s="502"/>
      <c r="I7" s="502"/>
      <c r="J7" s="502"/>
      <c r="K7" s="502"/>
      <c r="L7" s="502"/>
      <c r="M7" s="502"/>
      <c r="N7" s="502"/>
      <c r="O7" s="502"/>
      <c r="P7" s="502"/>
      <c r="Q7" s="502"/>
      <c r="R7" s="502"/>
      <c r="S7" s="513"/>
      <c r="U7" s="92" t="s">
        <v>489</v>
      </c>
    </row>
    <row r="8" spans="1:25" s="92" customFormat="1" ht="20.100000000000001" customHeight="1">
      <c r="C8" s="510" t="s">
        <v>120</v>
      </c>
      <c r="D8" s="511"/>
      <c r="E8" s="511"/>
      <c r="F8" s="512"/>
      <c r="G8" s="486" t="str">
        <f>IF(基本情報入力!J8="","",基本情報入力!J8)</f>
        <v/>
      </c>
      <c r="H8" s="487"/>
      <c r="I8" s="487"/>
      <c r="J8" s="487"/>
      <c r="K8" s="487"/>
      <c r="L8" s="487" t="s">
        <v>494</v>
      </c>
      <c r="M8" s="487"/>
      <c r="N8" s="487" t="str">
        <f>IF(基本情報入力!S8="","",基本情報入力!S8)</f>
        <v/>
      </c>
      <c r="O8" s="487"/>
      <c r="P8" s="487"/>
      <c r="Q8" s="487"/>
      <c r="R8" s="487"/>
      <c r="S8" s="488"/>
      <c r="U8" s="92" t="s">
        <v>489</v>
      </c>
    </row>
    <row r="9" spans="1:25" s="92" customFormat="1" ht="20.100000000000001" customHeight="1">
      <c r="C9" s="527" t="s">
        <v>122</v>
      </c>
      <c r="D9" s="528"/>
      <c r="E9" s="528"/>
      <c r="F9" s="529"/>
      <c r="G9" s="489" t="s">
        <v>123</v>
      </c>
      <c r="H9" s="490"/>
      <c r="I9" s="491"/>
      <c r="J9" s="492" t="str">
        <f>IF(基本情報入力!J15="","",基本情報入力!J15)</f>
        <v/>
      </c>
      <c r="K9" s="493"/>
      <c r="L9" s="493"/>
      <c r="M9" s="493"/>
      <c r="N9" s="493"/>
      <c r="O9" s="493"/>
      <c r="P9" s="493"/>
      <c r="Q9" s="493"/>
      <c r="R9" s="493"/>
      <c r="S9" s="494"/>
      <c r="U9" s="92" t="s">
        <v>489</v>
      </c>
    </row>
    <row r="10" spans="1:25" s="92" customFormat="1" ht="20.100000000000001" customHeight="1">
      <c r="C10" s="530"/>
      <c r="D10" s="531"/>
      <c r="E10" s="531"/>
      <c r="F10" s="532"/>
      <c r="G10" s="489" t="s">
        <v>124</v>
      </c>
      <c r="H10" s="490"/>
      <c r="I10" s="491"/>
      <c r="J10" s="492" t="str">
        <f>IF(基本情報入力!J16="","",基本情報入力!J16)</f>
        <v/>
      </c>
      <c r="K10" s="493"/>
      <c r="L10" s="493"/>
      <c r="M10" s="493"/>
      <c r="N10" s="493"/>
      <c r="O10" s="493"/>
      <c r="P10" s="493"/>
      <c r="Q10" s="493"/>
      <c r="R10" s="493"/>
      <c r="S10" s="494"/>
      <c r="U10" s="92" t="s">
        <v>489</v>
      </c>
    </row>
    <row r="11" spans="1:25" s="92" customFormat="1" ht="20.100000000000001" customHeight="1">
      <c r="C11" s="527" t="s">
        <v>125</v>
      </c>
      <c r="D11" s="528"/>
      <c r="E11" s="528"/>
      <c r="F11" s="529"/>
      <c r="G11" s="489" t="s">
        <v>126</v>
      </c>
      <c r="H11" s="490"/>
      <c r="I11" s="491"/>
      <c r="J11" s="492" t="str">
        <f>IF(基本情報入力!J12="","",基本情報入力!J12)</f>
        <v/>
      </c>
      <c r="K11" s="493"/>
      <c r="L11" s="493"/>
      <c r="M11" s="493"/>
      <c r="N11" s="493"/>
      <c r="O11" s="493"/>
      <c r="P11" s="493"/>
      <c r="Q11" s="493"/>
      <c r="R11" s="493"/>
      <c r="S11" s="494"/>
      <c r="U11" s="92" t="s">
        <v>489</v>
      </c>
    </row>
    <row r="12" spans="1:25" s="92" customFormat="1" ht="20.100000000000001" customHeight="1">
      <c r="C12" s="558"/>
      <c r="D12" s="559"/>
      <c r="E12" s="559"/>
      <c r="F12" s="560"/>
      <c r="G12" s="561" t="s">
        <v>127</v>
      </c>
      <c r="H12" s="562"/>
      <c r="I12" s="563"/>
      <c r="J12" s="504" t="str">
        <f>IF(基本情報入力!J14="","",基本情報入力!J14)</f>
        <v/>
      </c>
      <c r="K12" s="505"/>
      <c r="L12" s="505"/>
      <c r="M12" s="505"/>
      <c r="N12" s="505"/>
      <c r="O12" s="505"/>
      <c r="P12" s="505"/>
      <c r="Q12" s="505"/>
      <c r="R12" s="505"/>
      <c r="S12" s="506"/>
      <c r="U12" s="92" t="s">
        <v>489</v>
      </c>
    </row>
    <row r="13" spans="1:25" s="95" customFormat="1" ht="20.100000000000001" customHeight="1">
      <c r="A13" s="92"/>
    </row>
    <row r="14" spans="1:25" s="95" customFormat="1" ht="20.100000000000001" customHeight="1">
      <c r="A14" s="92"/>
      <c r="B14" s="92" t="s">
        <v>128</v>
      </c>
    </row>
    <row r="15" spans="1:25" s="95" customFormat="1" ht="20.100000000000001" customHeight="1">
      <c r="A15" s="92"/>
      <c r="C15" s="507" t="s">
        <v>129</v>
      </c>
      <c r="D15" s="508"/>
      <c r="E15" s="508"/>
      <c r="F15" s="509"/>
      <c r="G15" s="495"/>
      <c r="H15" s="496"/>
      <c r="I15" s="496"/>
      <c r="J15" s="496"/>
      <c r="K15" s="496"/>
      <c r="L15" s="496"/>
      <c r="M15" s="496"/>
      <c r="N15" s="497"/>
      <c r="O15" s="336"/>
      <c r="P15" s="96"/>
      <c r="Q15" s="96"/>
      <c r="R15" s="96"/>
      <c r="S15" s="97" t="s">
        <v>130</v>
      </c>
      <c r="U15" s="92" t="s">
        <v>492</v>
      </c>
      <c r="W15" s="269" t="s">
        <v>423</v>
      </c>
      <c r="X15" s="478">
        <v>35472000</v>
      </c>
      <c r="Y15" s="478"/>
    </row>
    <row r="16" spans="1:25" s="95" customFormat="1" ht="20.100000000000001" customHeight="1">
      <c r="A16" s="92"/>
      <c r="C16" s="510" t="s">
        <v>131</v>
      </c>
      <c r="D16" s="511"/>
      <c r="E16" s="511"/>
      <c r="F16" s="512"/>
      <c r="G16" s="501" t="str">
        <f>IF(J9="","",VLOOKUP(J9,W15:Y33,2,0))</f>
        <v/>
      </c>
      <c r="H16" s="502"/>
      <c r="I16" s="502"/>
      <c r="J16" s="502"/>
      <c r="K16" s="502"/>
      <c r="L16" s="502"/>
      <c r="M16" s="502"/>
      <c r="N16" s="503"/>
      <c r="O16" s="337"/>
      <c r="P16" s="98"/>
      <c r="Q16" s="98"/>
      <c r="R16" s="98"/>
      <c r="S16" s="99" t="s">
        <v>132</v>
      </c>
      <c r="U16" s="92" t="s">
        <v>497</v>
      </c>
      <c r="W16" s="269" t="s">
        <v>424</v>
      </c>
      <c r="X16" s="478">
        <v>35473000</v>
      </c>
      <c r="Y16" s="478"/>
    </row>
    <row r="17" spans="1:25" s="95" customFormat="1" ht="20.100000000000001" customHeight="1">
      <c r="A17" s="92"/>
      <c r="C17" s="542" t="s">
        <v>133</v>
      </c>
      <c r="D17" s="543"/>
      <c r="E17" s="543"/>
      <c r="F17" s="544"/>
      <c r="G17" s="498"/>
      <c r="H17" s="499"/>
      <c r="I17" s="499"/>
      <c r="J17" s="499"/>
      <c r="K17" s="499"/>
      <c r="L17" s="499"/>
      <c r="M17" s="499"/>
      <c r="N17" s="500"/>
      <c r="O17" s="335"/>
      <c r="P17" s="100"/>
      <c r="Q17" s="100"/>
      <c r="R17" s="100"/>
      <c r="S17" s="101" t="s">
        <v>134</v>
      </c>
      <c r="U17" s="485" t="s">
        <v>491</v>
      </c>
      <c r="W17" s="269" t="s">
        <v>425</v>
      </c>
      <c r="X17" s="478">
        <v>35432000</v>
      </c>
      <c r="Y17" s="478"/>
    </row>
    <row r="18" spans="1:25" ht="20.100000000000001" customHeight="1">
      <c r="U18" s="485"/>
      <c r="W18" s="269" t="s">
        <v>426</v>
      </c>
      <c r="X18" s="478">
        <v>80101200</v>
      </c>
      <c r="Y18" s="478"/>
    </row>
    <row r="19" spans="1:25" ht="20.100000000000001" customHeight="1">
      <c r="B19" s="89" t="s">
        <v>135</v>
      </c>
      <c r="U19" s="88" t="s">
        <v>173</v>
      </c>
      <c r="W19" s="269" t="s">
        <v>427</v>
      </c>
      <c r="X19" s="478">
        <v>17500600</v>
      </c>
      <c r="Y19" s="478"/>
    </row>
    <row r="20" spans="1:25" ht="20.100000000000001" customHeight="1">
      <c r="C20" s="545" t="s">
        <v>136</v>
      </c>
      <c r="D20" s="546"/>
      <c r="E20" s="546"/>
      <c r="F20" s="547"/>
      <c r="G20" s="102" t="s">
        <v>137</v>
      </c>
      <c r="H20" s="103"/>
      <c r="I20" s="422">
        <v>5</v>
      </c>
      <c r="J20" s="102" t="s">
        <v>160</v>
      </c>
      <c r="K20" s="102"/>
      <c r="L20" s="102"/>
      <c r="M20" s="102"/>
      <c r="N20" s="102"/>
      <c r="O20" s="102"/>
      <c r="P20" s="102"/>
      <c r="Q20" s="102"/>
      <c r="R20" s="102"/>
      <c r="S20" s="104"/>
      <c r="U20" s="383" t="s">
        <v>490</v>
      </c>
      <c r="W20" s="269" t="s">
        <v>428</v>
      </c>
      <c r="X20" s="478">
        <v>17403000</v>
      </c>
      <c r="Y20" s="478"/>
    </row>
    <row r="21" spans="1:25" ht="20.100000000000001" customHeight="1">
      <c r="C21" s="548"/>
      <c r="D21" s="549"/>
      <c r="E21" s="549"/>
      <c r="F21" s="550"/>
      <c r="G21" s="105" t="s">
        <v>138</v>
      </c>
      <c r="H21" s="106"/>
      <c r="I21" s="118"/>
      <c r="J21" s="107" t="s">
        <v>160</v>
      </c>
      <c r="K21" s="107"/>
      <c r="L21" s="107"/>
      <c r="M21" s="107"/>
      <c r="N21" s="107"/>
      <c r="O21" s="107"/>
      <c r="P21" s="107"/>
      <c r="Q21" s="107"/>
      <c r="R21" s="107"/>
      <c r="S21" s="108"/>
      <c r="U21" s="383" t="s">
        <v>273</v>
      </c>
      <c r="W21" s="269" t="s">
        <v>429</v>
      </c>
      <c r="X21" s="478">
        <v>27200700</v>
      </c>
      <c r="Y21" s="478"/>
    </row>
    <row r="22" spans="1:25" ht="20.100000000000001" customHeight="1">
      <c r="W22" s="270" t="s">
        <v>430</v>
      </c>
      <c r="X22" s="478">
        <v>27303000</v>
      </c>
      <c r="Y22" s="478"/>
    </row>
    <row r="23" spans="1:25" ht="31.5" customHeight="1">
      <c r="C23" s="551" t="s">
        <v>139</v>
      </c>
      <c r="D23" s="552"/>
      <c r="E23" s="552"/>
      <c r="F23" s="552"/>
      <c r="G23" s="553" t="s">
        <v>140</v>
      </c>
      <c r="H23" s="554"/>
      <c r="I23" s="554"/>
      <c r="J23" s="555"/>
      <c r="K23" s="553" t="s">
        <v>141</v>
      </c>
      <c r="L23" s="554"/>
      <c r="M23" s="554"/>
      <c r="N23" s="555"/>
      <c r="O23" s="553" t="s">
        <v>142</v>
      </c>
      <c r="P23" s="556"/>
      <c r="Q23" s="556"/>
      <c r="R23" s="556"/>
      <c r="S23" s="557"/>
      <c r="W23" s="270" t="s">
        <v>431</v>
      </c>
      <c r="X23" s="478" t="s">
        <v>432</v>
      </c>
      <c r="Y23" s="478"/>
    </row>
    <row r="24" spans="1:25" ht="20.100000000000001" customHeight="1">
      <c r="C24" s="518" t="s">
        <v>143</v>
      </c>
      <c r="D24" s="519"/>
      <c r="E24" s="109" t="s">
        <v>144</v>
      </c>
      <c r="F24" s="110"/>
      <c r="G24" s="119" t="s">
        <v>161</v>
      </c>
      <c r="H24" s="525">
        <v>2508</v>
      </c>
      <c r="I24" s="525"/>
      <c r="J24" s="526"/>
      <c r="K24" s="119" t="s">
        <v>161</v>
      </c>
      <c r="L24" s="515"/>
      <c r="M24" s="515"/>
      <c r="N24" s="516"/>
      <c r="O24" s="119" t="s">
        <v>161</v>
      </c>
      <c r="P24" s="515"/>
      <c r="Q24" s="515"/>
      <c r="R24" s="515"/>
      <c r="S24" s="517"/>
      <c r="U24" s="384" t="s">
        <v>495</v>
      </c>
      <c r="W24" s="270" t="s">
        <v>433</v>
      </c>
      <c r="X24" s="478">
        <v>25201000</v>
      </c>
      <c r="Y24" s="478"/>
    </row>
    <row r="25" spans="1:25" ht="20.100000000000001" customHeight="1">
      <c r="C25" s="520"/>
      <c r="D25" s="521"/>
      <c r="E25" s="109" t="s">
        <v>145</v>
      </c>
      <c r="F25" s="110"/>
      <c r="G25" s="111"/>
      <c r="H25" s="525"/>
      <c r="I25" s="525"/>
      <c r="J25" s="526"/>
      <c r="K25" s="111"/>
      <c r="L25" s="515"/>
      <c r="M25" s="515"/>
      <c r="N25" s="516"/>
      <c r="O25" s="111"/>
      <c r="P25" s="515"/>
      <c r="Q25" s="515"/>
      <c r="R25" s="515"/>
      <c r="S25" s="517"/>
      <c r="U25" s="89" t="s">
        <v>170</v>
      </c>
      <c r="W25" s="270" t="s">
        <v>434</v>
      </c>
      <c r="X25" s="478">
        <v>25202300</v>
      </c>
      <c r="Y25" s="478"/>
    </row>
    <row r="26" spans="1:25" ht="20.100000000000001" customHeight="1">
      <c r="C26" s="518" t="s">
        <v>146</v>
      </c>
      <c r="D26" s="522"/>
      <c r="E26" s="112" t="s">
        <v>147</v>
      </c>
      <c r="F26" s="113"/>
      <c r="G26" s="119" t="s">
        <v>161</v>
      </c>
      <c r="H26" s="525">
        <v>2508</v>
      </c>
      <c r="I26" s="525"/>
      <c r="J26" s="526"/>
      <c r="K26" s="119" t="s">
        <v>161</v>
      </c>
      <c r="L26" s="515"/>
      <c r="M26" s="515"/>
      <c r="N26" s="516"/>
      <c r="O26" s="119" t="s">
        <v>161</v>
      </c>
      <c r="P26" s="515"/>
      <c r="Q26" s="515"/>
      <c r="R26" s="515"/>
      <c r="S26" s="517"/>
      <c r="U26" s="384" t="s">
        <v>495</v>
      </c>
      <c r="W26" s="269" t="s">
        <v>435</v>
      </c>
      <c r="X26" s="478">
        <v>90201100</v>
      </c>
      <c r="Y26" s="478"/>
    </row>
    <row r="27" spans="1:25" ht="20.100000000000001" customHeight="1">
      <c r="C27" s="523"/>
      <c r="D27" s="524"/>
      <c r="E27" s="109" t="s">
        <v>145</v>
      </c>
      <c r="F27" s="114"/>
      <c r="G27" s="111"/>
      <c r="H27" s="515"/>
      <c r="I27" s="515"/>
      <c r="J27" s="516"/>
      <c r="K27" s="111"/>
      <c r="L27" s="515"/>
      <c r="M27" s="515"/>
      <c r="N27" s="516"/>
      <c r="O27" s="111"/>
      <c r="P27" s="515"/>
      <c r="Q27" s="515"/>
      <c r="R27" s="515"/>
      <c r="S27" s="517"/>
      <c r="U27" s="89" t="s">
        <v>170</v>
      </c>
      <c r="W27" s="269" t="s">
        <v>436</v>
      </c>
      <c r="X27" s="478">
        <v>90201300</v>
      </c>
      <c r="Y27" s="478"/>
    </row>
    <row r="28" spans="1:25" ht="20.100000000000001" customHeight="1">
      <c r="C28" s="115" t="s">
        <v>148</v>
      </c>
      <c r="D28" s="116"/>
      <c r="E28" s="116"/>
      <c r="F28" s="116"/>
      <c r="G28" s="423" t="s">
        <v>728</v>
      </c>
      <c r="H28" s="424" t="s">
        <v>164</v>
      </c>
      <c r="I28" s="425"/>
      <c r="J28" s="425"/>
      <c r="K28" s="426" t="s">
        <v>728</v>
      </c>
      <c r="L28" s="424" t="s">
        <v>166</v>
      </c>
      <c r="M28" s="425"/>
      <c r="N28" s="426" t="s">
        <v>728</v>
      </c>
      <c r="O28" s="122" t="s">
        <v>167</v>
      </c>
      <c r="P28" s="120"/>
      <c r="Q28" s="120"/>
      <c r="R28" s="120"/>
      <c r="S28" s="121"/>
      <c r="U28" s="383" t="s">
        <v>496</v>
      </c>
      <c r="W28" s="269" t="s">
        <v>437</v>
      </c>
      <c r="X28" s="478">
        <v>90301900</v>
      </c>
      <c r="Y28" s="478"/>
    </row>
    <row r="29" spans="1:25" ht="20.100000000000001" customHeight="1">
      <c r="W29" s="269" t="s">
        <v>438</v>
      </c>
      <c r="X29" s="478">
        <v>90302100</v>
      </c>
      <c r="Y29" s="478"/>
    </row>
    <row r="30" spans="1:25" ht="20.100000000000001" customHeight="1">
      <c r="B30" s="89" t="s">
        <v>149</v>
      </c>
      <c r="W30" s="269" t="s">
        <v>439</v>
      </c>
      <c r="X30" s="478">
        <v>98100100</v>
      </c>
      <c r="Y30" s="478"/>
    </row>
    <row r="31" spans="1:25" ht="20.100000000000001" customHeight="1">
      <c r="C31" s="507" t="s">
        <v>150</v>
      </c>
      <c r="D31" s="508"/>
      <c r="E31" s="508"/>
      <c r="F31" s="509"/>
      <c r="G31" s="428" t="s">
        <v>728</v>
      </c>
      <c r="H31" s="102" t="s">
        <v>168</v>
      </c>
      <c r="I31" s="102"/>
      <c r="J31" s="102"/>
      <c r="K31" s="102"/>
      <c r="L31" s="102"/>
      <c r="M31" s="102"/>
      <c r="N31" s="102"/>
      <c r="O31" s="102"/>
      <c r="P31" s="102"/>
      <c r="Q31" s="102"/>
      <c r="R31" s="102"/>
      <c r="S31" s="104"/>
      <c r="U31" s="383" t="s">
        <v>490</v>
      </c>
      <c r="W31" s="269" t="s">
        <v>440</v>
      </c>
      <c r="X31" s="478" t="s">
        <v>441</v>
      </c>
      <c r="Y31" s="478"/>
    </row>
    <row r="32" spans="1:25" ht="20.100000000000001" customHeight="1">
      <c r="C32" s="542" t="s">
        <v>151</v>
      </c>
      <c r="D32" s="543"/>
      <c r="E32" s="543"/>
      <c r="F32" s="544"/>
      <c r="G32" s="427" t="s">
        <v>728</v>
      </c>
      <c r="H32" s="107" t="s">
        <v>647</v>
      </c>
      <c r="I32" s="107"/>
      <c r="J32" s="107"/>
      <c r="K32" s="107"/>
      <c r="L32" s="107"/>
      <c r="M32" s="107"/>
      <c r="N32" s="107"/>
      <c r="O32" s="107"/>
      <c r="P32" s="107"/>
      <c r="Q32" s="107"/>
      <c r="R32" s="107"/>
      <c r="S32" s="108"/>
      <c r="U32" s="383" t="s">
        <v>490</v>
      </c>
      <c r="W32" s="269" t="s">
        <v>442</v>
      </c>
      <c r="X32" s="478" t="s">
        <v>443</v>
      </c>
      <c r="Y32" s="478"/>
    </row>
    <row r="33" spans="2:25" ht="20.100000000000001" customHeight="1">
      <c r="W33" s="269" t="s">
        <v>444</v>
      </c>
      <c r="X33" s="478">
        <v>35471000</v>
      </c>
      <c r="Y33" s="478"/>
    </row>
    <row r="34" spans="2:25" ht="20.100000000000001" customHeight="1">
      <c r="B34" s="89" t="s">
        <v>152</v>
      </c>
    </row>
    <row r="35" spans="2:25" ht="16.5" customHeight="1">
      <c r="C35" s="533"/>
      <c r="D35" s="534"/>
      <c r="E35" s="534"/>
      <c r="F35" s="534"/>
      <c r="G35" s="534"/>
      <c r="H35" s="534"/>
      <c r="I35" s="534"/>
      <c r="J35" s="534"/>
      <c r="K35" s="534"/>
      <c r="L35" s="534"/>
      <c r="M35" s="534"/>
      <c r="N35" s="534"/>
      <c r="O35" s="534"/>
      <c r="P35" s="534"/>
      <c r="Q35" s="534"/>
      <c r="R35" s="534"/>
      <c r="S35" s="535"/>
      <c r="U35" s="383" t="s">
        <v>171</v>
      </c>
    </row>
    <row r="36" spans="2:25" ht="16.5" customHeight="1">
      <c r="C36" s="536"/>
      <c r="D36" s="537"/>
      <c r="E36" s="537"/>
      <c r="F36" s="537"/>
      <c r="G36" s="537"/>
      <c r="H36" s="537"/>
      <c r="I36" s="537"/>
      <c r="J36" s="537"/>
      <c r="K36" s="537"/>
      <c r="L36" s="537"/>
      <c r="M36" s="537"/>
      <c r="N36" s="537"/>
      <c r="O36" s="537"/>
      <c r="P36" s="537"/>
      <c r="Q36" s="537"/>
      <c r="R36" s="537"/>
      <c r="S36" s="538"/>
      <c r="U36" s="383" t="s">
        <v>169</v>
      </c>
    </row>
    <row r="37" spans="2:25" ht="16.5" customHeight="1">
      <c r="C37" s="536"/>
      <c r="D37" s="537"/>
      <c r="E37" s="537"/>
      <c r="F37" s="537"/>
      <c r="G37" s="537"/>
      <c r="H37" s="537"/>
      <c r="I37" s="537"/>
      <c r="J37" s="537"/>
      <c r="K37" s="537"/>
      <c r="L37" s="537"/>
      <c r="M37" s="537"/>
      <c r="N37" s="537"/>
      <c r="O37" s="537"/>
      <c r="P37" s="537"/>
      <c r="Q37" s="537"/>
      <c r="R37" s="537"/>
      <c r="S37" s="538"/>
      <c r="U37" s="383" t="s">
        <v>274</v>
      </c>
    </row>
    <row r="38" spans="2:25" ht="16.5" customHeight="1">
      <c r="C38" s="536"/>
      <c r="D38" s="537"/>
      <c r="E38" s="537"/>
      <c r="F38" s="537"/>
      <c r="G38" s="537"/>
      <c r="H38" s="537"/>
      <c r="I38" s="537"/>
      <c r="J38" s="537"/>
      <c r="K38" s="537"/>
      <c r="L38" s="537"/>
      <c r="M38" s="537"/>
      <c r="N38" s="537"/>
      <c r="O38" s="537"/>
      <c r="P38" s="537"/>
      <c r="Q38" s="537"/>
      <c r="R38" s="537"/>
      <c r="S38" s="538"/>
    </row>
    <row r="39" spans="2:25" ht="16.5" customHeight="1">
      <c r="C39" s="536"/>
      <c r="D39" s="537"/>
      <c r="E39" s="537"/>
      <c r="F39" s="537"/>
      <c r="G39" s="537"/>
      <c r="H39" s="537"/>
      <c r="I39" s="537"/>
      <c r="J39" s="537"/>
      <c r="K39" s="537"/>
      <c r="L39" s="537"/>
      <c r="M39" s="537"/>
      <c r="N39" s="537"/>
      <c r="O39" s="537"/>
      <c r="P39" s="537"/>
      <c r="Q39" s="537"/>
      <c r="R39" s="537"/>
      <c r="S39" s="538"/>
    </row>
    <row r="40" spans="2:25" ht="16.5" customHeight="1">
      <c r="C40" s="536"/>
      <c r="D40" s="537"/>
      <c r="E40" s="537"/>
      <c r="F40" s="537"/>
      <c r="G40" s="537"/>
      <c r="H40" s="537"/>
      <c r="I40" s="537"/>
      <c r="J40" s="537"/>
      <c r="K40" s="537"/>
      <c r="L40" s="537"/>
      <c r="M40" s="537"/>
      <c r="N40" s="537"/>
      <c r="O40" s="537"/>
      <c r="P40" s="537"/>
      <c r="Q40" s="537"/>
      <c r="R40" s="537"/>
      <c r="S40" s="538"/>
    </row>
    <row r="41" spans="2:25" ht="16.5" customHeight="1">
      <c r="C41" s="536"/>
      <c r="D41" s="537"/>
      <c r="E41" s="537"/>
      <c r="F41" s="537"/>
      <c r="G41" s="537"/>
      <c r="H41" s="537"/>
      <c r="I41" s="537"/>
      <c r="J41" s="537"/>
      <c r="K41" s="537"/>
      <c r="L41" s="537"/>
      <c r="M41" s="537"/>
      <c r="N41" s="537"/>
      <c r="O41" s="537"/>
      <c r="P41" s="537"/>
      <c r="Q41" s="537"/>
      <c r="R41" s="537"/>
      <c r="S41" s="538"/>
    </row>
    <row r="42" spans="2:25" ht="16.5" customHeight="1">
      <c r="C42" s="536"/>
      <c r="D42" s="537"/>
      <c r="E42" s="537"/>
      <c r="F42" s="537"/>
      <c r="G42" s="537"/>
      <c r="H42" s="537"/>
      <c r="I42" s="537"/>
      <c r="J42" s="537"/>
      <c r="K42" s="537"/>
      <c r="L42" s="537"/>
      <c r="M42" s="537"/>
      <c r="N42" s="537"/>
      <c r="O42" s="537"/>
      <c r="P42" s="537"/>
      <c r="Q42" s="537"/>
      <c r="R42" s="537"/>
      <c r="S42" s="538"/>
    </row>
    <row r="43" spans="2:25" ht="16.5" customHeight="1">
      <c r="C43" s="536"/>
      <c r="D43" s="537"/>
      <c r="E43" s="537"/>
      <c r="F43" s="537"/>
      <c r="G43" s="537"/>
      <c r="H43" s="537"/>
      <c r="I43" s="537"/>
      <c r="J43" s="537"/>
      <c r="K43" s="537"/>
      <c r="L43" s="537"/>
      <c r="M43" s="537"/>
      <c r="N43" s="537"/>
      <c r="O43" s="537"/>
      <c r="P43" s="537"/>
      <c r="Q43" s="537"/>
      <c r="R43" s="537"/>
      <c r="S43" s="538"/>
    </row>
    <row r="44" spans="2:25" ht="16.5" customHeight="1">
      <c r="C44" s="536"/>
      <c r="D44" s="537"/>
      <c r="E44" s="537"/>
      <c r="F44" s="537"/>
      <c r="G44" s="537"/>
      <c r="H44" s="537"/>
      <c r="I44" s="537"/>
      <c r="J44" s="537"/>
      <c r="K44" s="537"/>
      <c r="L44" s="537"/>
      <c r="M44" s="537"/>
      <c r="N44" s="537"/>
      <c r="O44" s="537"/>
      <c r="P44" s="537"/>
      <c r="Q44" s="537"/>
      <c r="R44" s="537"/>
      <c r="S44" s="538"/>
    </row>
    <row r="45" spans="2:25" ht="16.5" customHeight="1">
      <c r="C45" s="539"/>
      <c r="D45" s="540"/>
      <c r="E45" s="540"/>
      <c r="F45" s="540"/>
      <c r="G45" s="540"/>
      <c r="H45" s="540"/>
      <c r="I45" s="540"/>
      <c r="J45" s="540"/>
      <c r="K45" s="540"/>
      <c r="L45" s="540"/>
      <c r="M45" s="540"/>
      <c r="N45" s="540"/>
      <c r="O45" s="540"/>
      <c r="P45" s="540"/>
      <c r="Q45" s="540"/>
      <c r="R45" s="540"/>
      <c r="S45" s="541"/>
    </row>
    <row r="46" spans="2:25" ht="20.100000000000001" customHeight="1">
      <c r="C46" s="89" t="s">
        <v>153</v>
      </c>
    </row>
  </sheetData>
  <mergeCells count="70">
    <mergeCell ref="C15:F15"/>
    <mergeCell ref="C8:F8"/>
    <mergeCell ref="C9:F10"/>
    <mergeCell ref="C35:S45"/>
    <mergeCell ref="C31:F31"/>
    <mergeCell ref="C32:F32"/>
    <mergeCell ref="C17:F17"/>
    <mergeCell ref="C20:F21"/>
    <mergeCell ref="C23:F23"/>
    <mergeCell ref="G23:J23"/>
    <mergeCell ref="K23:N23"/>
    <mergeCell ref="O23:S23"/>
    <mergeCell ref="C11:F12"/>
    <mergeCell ref="G11:I11"/>
    <mergeCell ref="J11:S11"/>
    <mergeCell ref="G12:I12"/>
    <mergeCell ref="B3:S3"/>
    <mergeCell ref="H27:J27"/>
    <mergeCell ref="L24:N24"/>
    <mergeCell ref="L25:N25"/>
    <mergeCell ref="L26:N26"/>
    <mergeCell ref="L27:N27"/>
    <mergeCell ref="P24:S24"/>
    <mergeCell ref="P25:S25"/>
    <mergeCell ref="P26:S26"/>
    <mergeCell ref="P27:S27"/>
    <mergeCell ref="C24:D25"/>
    <mergeCell ref="C26:D27"/>
    <mergeCell ref="H24:J24"/>
    <mergeCell ref="H25:J25"/>
    <mergeCell ref="H26:J26"/>
    <mergeCell ref="C16:F16"/>
    <mergeCell ref="C6:F6"/>
    <mergeCell ref="C7:F7"/>
    <mergeCell ref="G7:S7"/>
    <mergeCell ref="G9:I9"/>
    <mergeCell ref="J9:S9"/>
    <mergeCell ref="L8:M8"/>
    <mergeCell ref="N5:S5"/>
    <mergeCell ref="L5:M5"/>
    <mergeCell ref="J6:K6"/>
    <mergeCell ref="O6:P6"/>
    <mergeCell ref="U17:U18"/>
    <mergeCell ref="G8:K8"/>
    <mergeCell ref="N8:S8"/>
    <mergeCell ref="G10:I10"/>
    <mergeCell ref="J10:S10"/>
    <mergeCell ref="G15:N15"/>
    <mergeCell ref="G17:N17"/>
    <mergeCell ref="G16:N16"/>
    <mergeCell ref="J12:S12"/>
    <mergeCell ref="X15:Y15"/>
    <mergeCell ref="X16:Y16"/>
    <mergeCell ref="X17:Y17"/>
    <mergeCell ref="X18:Y18"/>
    <mergeCell ref="X19:Y19"/>
    <mergeCell ref="X20:Y20"/>
    <mergeCell ref="X21:Y21"/>
    <mergeCell ref="X22:Y22"/>
    <mergeCell ref="X23:Y23"/>
    <mergeCell ref="X24:Y24"/>
    <mergeCell ref="X30:Y30"/>
    <mergeCell ref="X31:Y31"/>
    <mergeCell ref="X32:Y32"/>
    <mergeCell ref="X33:Y33"/>
    <mergeCell ref="X25:Y25"/>
    <mergeCell ref="X26:Y26"/>
    <mergeCell ref="X27:Y27"/>
    <mergeCell ref="X28:Y28"/>
    <mergeCell ref="X29:Y29"/>
  </mergeCells>
  <phoneticPr fontId="3"/>
  <conditionalFormatting sqref="G15 G17 I21 L24 P24 L26 P26 C35">
    <cfRule type="containsBlanks" dxfId="2239" priority="3">
      <formula>LEN(TRIM(C15))=0</formula>
    </cfRule>
  </conditionalFormatting>
  <conditionalFormatting sqref="H6 J6 M6 O6 R6 G7:G8 N8 J9:J12 G16">
    <cfRule type="containsBlanks" dxfId="2238" priority="11">
      <formula>LEN(TRIM(G6))=0</formula>
    </cfRule>
  </conditionalFormatting>
  <conditionalFormatting sqref="N5">
    <cfRule type="containsBlanks" dxfId="2237" priority="9">
      <formula>LEN(TRIM(N5))=0</formula>
    </cfRule>
  </conditionalFormatting>
  <dataValidations count="1">
    <dataValidation type="list" allowBlank="1" showInputMessage="1" showErrorMessage="1" sqref="G28 K28 N28 G31:G32" xr:uid="{8DC78FEB-9F29-4626-BBDE-15D2ECEA0B0D}">
      <formula1>"☑,□"</formula1>
    </dataValidation>
  </dataValidations>
  <hyperlinks>
    <hyperlink ref="U19" r:id="rId1" xr:uid="{050980D5-8153-426F-97E2-A3BD76C35F45}"/>
  </hyperlinks>
  <printOptions horizontalCentered="1"/>
  <pageMargins left="0.39305555555555555" right="0.39305555555555555" top="0.31874999999999998" bottom="0.33958333333333335" header="0" footer="0"/>
  <pageSetup paperSize="9" scale="90" firstPageNumber="4294963191" orientation="portrait" r:id="rId2"/>
  <headerFooter alignWithMargins="0"/>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2743-5FB7-464F-95D4-821A71D112EE}">
  <dimension ref="A1"/>
  <sheetViews>
    <sheetView workbookViewId="0"/>
  </sheetViews>
  <sheetFormatPr defaultRowHeight="18.75"/>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3D8F-0E25-4A3A-A954-D329F73A01AB}">
  <dimension ref="B1:J85"/>
  <sheetViews>
    <sheetView view="pageBreakPreview" zoomScale="85" zoomScaleNormal="70" zoomScaleSheetLayoutView="85" workbookViewId="0"/>
  </sheetViews>
  <sheetFormatPr defaultColWidth="9" defaultRowHeight="13.5"/>
  <cols>
    <col min="1" max="1" width="39.375" style="355" customWidth="1"/>
    <col min="2" max="2" width="15.25" style="355" customWidth="1"/>
    <col min="3" max="3" width="3.625" style="355" customWidth="1"/>
    <col min="4" max="4" width="13.625" style="355" customWidth="1"/>
    <col min="5" max="5" width="50.375" style="355" customWidth="1"/>
    <col min="6" max="7" width="20.125" style="381" customWidth="1"/>
    <col min="8" max="8" width="16.625" style="381" customWidth="1"/>
    <col min="9" max="10" width="16.625" style="355" customWidth="1"/>
    <col min="11" max="16384" width="9" style="355"/>
  </cols>
  <sheetData>
    <row r="1" spans="2:10" ht="23.25" customHeight="1">
      <c r="B1" s="354" t="s">
        <v>517</v>
      </c>
      <c r="C1" s="354"/>
      <c r="D1" s="354"/>
      <c r="E1" s="354"/>
      <c r="F1" s="354"/>
      <c r="G1" s="354"/>
      <c r="H1" s="354"/>
      <c r="I1" s="354"/>
      <c r="J1" s="354"/>
    </row>
    <row r="2" spans="2:10" ht="23.25" customHeight="1">
      <c r="B2" s="356" t="s">
        <v>518</v>
      </c>
      <c r="C2" s="394" t="str">
        <f>IF(基本情報入力!J4="","",基本情報入力!J4)</f>
        <v/>
      </c>
      <c r="D2" s="357"/>
      <c r="E2" s="357"/>
      <c r="F2" s="357"/>
      <c r="G2" s="357"/>
      <c r="H2" s="357"/>
      <c r="I2" s="357"/>
      <c r="J2" s="357"/>
    </row>
    <row r="3" spans="2:10" ht="69.599999999999994" customHeight="1" thickBot="1">
      <c r="B3" s="358"/>
      <c r="C3" s="564" t="s">
        <v>519</v>
      </c>
      <c r="D3" s="565"/>
      <c r="E3" s="565"/>
      <c r="F3" s="565"/>
      <c r="G3" s="565"/>
      <c r="H3" s="565"/>
      <c r="I3" s="565"/>
      <c r="J3" s="565"/>
    </row>
    <row r="4" spans="2:10" ht="21.95" customHeight="1">
      <c r="B4" s="566" t="s">
        <v>520</v>
      </c>
      <c r="C4" s="568" t="s">
        <v>521</v>
      </c>
      <c r="D4" s="568"/>
      <c r="E4" s="569"/>
      <c r="F4" s="572" t="s">
        <v>522</v>
      </c>
      <c r="G4" s="574" t="s">
        <v>523</v>
      </c>
      <c r="H4" s="576" t="s">
        <v>524</v>
      </c>
      <c r="I4" s="577" t="s">
        <v>525</v>
      </c>
      <c r="J4" s="577"/>
    </row>
    <row r="5" spans="2:10" ht="21.95" customHeight="1">
      <c r="B5" s="567"/>
      <c r="C5" s="570"/>
      <c r="D5" s="570"/>
      <c r="E5" s="571"/>
      <c r="F5" s="573"/>
      <c r="G5" s="575"/>
      <c r="H5" s="576"/>
      <c r="I5" s="359" t="s">
        <v>526</v>
      </c>
      <c r="J5" s="360" t="s">
        <v>527</v>
      </c>
    </row>
    <row r="6" spans="2:10" ht="23.1" customHeight="1">
      <c r="B6" s="578" t="s">
        <v>528</v>
      </c>
      <c r="C6" s="581" t="s">
        <v>529</v>
      </c>
      <c r="D6" s="582"/>
      <c r="E6" s="582"/>
      <c r="F6" s="361"/>
      <c r="G6" s="362" t="s">
        <v>530</v>
      </c>
      <c r="H6" s="363" t="s">
        <v>531</v>
      </c>
      <c r="I6" s="363" t="s">
        <v>531</v>
      </c>
      <c r="J6" s="363" t="s">
        <v>531</v>
      </c>
    </row>
    <row r="7" spans="2:10" ht="23.1" customHeight="1">
      <c r="B7" s="579"/>
      <c r="C7" s="581" t="s">
        <v>532</v>
      </c>
      <c r="D7" s="582"/>
      <c r="E7" s="582"/>
      <c r="F7" s="364" t="s">
        <v>533</v>
      </c>
      <c r="G7" s="362" t="s">
        <v>530</v>
      </c>
      <c r="H7" s="363" t="s">
        <v>531</v>
      </c>
      <c r="I7" s="363" t="s">
        <v>531</v>
      </c>
      <c r="J7" s="363" t="s">
        <v>531</v>
      </c>
    </row>
    <row r="8" spans="2:10" ht="23.1" customHeight="1">
      <c r="B8" s="579"/>
      <c r="C8" s="583" t="s">
        <v>534</v>
      </c>
      <c r="D8" s="583"/>
      <c r="E8" s="584"/>
      <c r="F8" s="364" t="s">
        <v>533</v>
      </c>
      <c r="G8" s="362" t="s">
        <v>530</v>
      </c>
      <c r="H8" s="363" t="s">
        <v>531</v>
      </c>
      <c r="I8" s="363" t="s">
        <v>531</v>
      </c>
      <c r="J8" s="363" t="s">
        <v>531</v>
      </c>
    </row>
    <row r="9" spans="2:10" ht="23.1" customHeight="1">
      <c r="B9" s="579"/>
      <c r="C9" s="583" t="s">
        <v>535</v>
      </c>
      <c r="D9" s="583"/>
      <c r="E9" s="584"/>
      <c r="F9" s="364" t="s">
        <v>533</v>
      </c>
      <c r="G9" s="362" t="s">
        <v>530</v>
      </c>
      <c r="H9" s="363" t="s">
        <v>531</v>
      </c>
      <c r="I9" s="363" t="s">
        <v>531</v>
      </c>
      <c r="J9" s="363" t="s">
        <v>531</v>
      </c>
    </row>
    <row r="10" spans="2:10" ht="23.1" customHeight="1">
      <c r="B10" s="579"/>
      <c r="C10" s="583" t="s">
        <v>536</v>
      </c>
      <c r="D10" s="583"/>
      <c r="E10" s="584"/>
      <c r="F10" s="361"/>
      <c r="G10" s="362" t="s">
        <v>537</v>
      </c>
      <c r="H10" s="363" t="s">
        <v>531</v>
      </c>
      <c r="I10" s="363" t="s">
        <v>531</v>
      </c>
      <c r="J10" s="363" t="s">
        <v>531</v>
      </c>
    </row>
    <row r="11" spans="2:10" ht="23.1" customHeight="1">
      <c r="B11" s="579"/>
      <c r="C11" s="583" t="s">
        <v>538</v>
      </c>
      <c r="D11" s="583"/>
      <c r="E11" s="584"/>
      <c r="F11" s="361"/>
      <c r="G11" s="365"/>
      <c r="H11" s="363" t="s">
        <v>531</v>
      </c>
      <c r="I11" s="363" t="s">
        <v>531</v>
      </c>
      <c r="J11" s="363" t="s">
        <v>531</v>
      </c>
    </row>
    <row r="12" spans="2:10" ht="23.1" customHeight="1">
      <c r="B12" s="579"/>
      <c r="C12" s="583" t="s">
        <v>539</v>
      </c>
      <c r="D12" s="583"/>
      <c r="E12" s="584"/>
      <c r="F12" s="364" t="s">
        <v>533</v>
      </c>
      <c r="G12" s="365"/>
      <c r="H12" s="363" t="s">
        <v>531</v>
      </c>
      <c r="I12" s="363" t="s">
        <v>531</v>
      </c>
      <c r="J12" s="363" t="s">
        <v>531</v>
      </c>
    </row>
    <row r="13" spans="2:10" ht="23.1" customHeight="1">
      <c r="B13" s="579"/>
      <c r="C13" s="583" t="s">
        <v>540</v>
      </c>
      <c r="D13" s="583"/>
      <c r="E13" s="584"/>
      <c r="F13" s="364" t="s">
        <v>533</v>
      </c>
      <c r="G13" s="365"/>
      <c r="H13" s="363" t="s">
        <v>531</v>
      </c>
      <c r="I13" s="363" t="s">
        <v>531</v>
      </c>
      <c r="J13" s="363" t="s">
        <v>531</v>
      </c>
    </row>
    <row r="14" spans="2:10" ht="23.1" customHeight="1">
      <c r="B14" s="579"/>
      <c r="C14" s="583" t="s">
        <v>541</v>
      </c>
      <c r="D14" s="583"/>
      <c r="E14" s="584"/>
      <c r="F14" s="364" t="s">
        <v>533</v>
      </c>
      <c r="G14" s="365"/>
      <c r="H14" s="363" t="s">
        <v>531</v>
      </c>
      <c r="I14" s="363" t="s">
        <v>531</v>
      </c>
      <c r="J14" s="363" t="s">
        <v>531</v>
      </c>
    </row>
    <row r="15" spans="2:10" ht="23.1" customHeight="1">
      <c r="B15" s="579"/>
      <c r="C15" s="583" t="s">
        <v>542</v>
      </c>
      <c r="D15" s="583"/>
      <c r="E15" s="584"/>
      <c r="F15" s="361"/>
      <c r="G15" s="365"/>
      <c r="H15" s="363" t="s">
        <v>531</v>
      </c>
      <c r="I15" s="363" t="s">
        <v>531</v>
      </c>
      <c r="J15" s="363" t="s">
        <v>531</v>
      </c>
    </row>
    <row r="16" spans="2:10" ht="23.1" customHeight="1">
      <c r="B16" s="579"/>
      <c r="C16" s="585" t="s">
        <v>543</v>
      </c>
      <c r="D16" s="582"/>
      <c r="E16" s="582"/>
      <c r="F16" s="361"/>
      <c r="G16" s="365"/>
      <c r="H16" s="363" t="s">
        <v>544</v>
      </c>
      <c r="I16" s="366" t="s">
        <v>545</v>
      </c>
      <c r="J16" s="366" t="s">
        <v>546</v>
      </c>
    </row>
    <row r="17" spans="2:10" ht="23.1" customHeight="1">
      <c r="B17" s="579"/>
      <c r="C17" s="583" t="s">
        <v>547</v>
      </c>
      <c r="D17" s="583"/>
      <c r="E17" s="584"/>
      <c r="F17" s="361"/>
      <c r="G17" s="362" t="s">
        <v>530</v>
      </c>
      <c r="H17" s="363" t="s">
        <v>544</v>
      </c>
      <c r="I17" s="366" t="s">
        <v>545</v>
      </c>
      <c r="J17" s="366" t="s">
        <v>546</v>
      </c>
    </row>
    <row r="18" spans="2:10" ht="23.1" customHeight="1">
      <c r="B18" s="579"/>
      <c r="C18" s="583" t="s">
        <v>548</v>
      </c>
      <c r="D18" s="583"/>
      <c r="E18" s="584"/>
      <c r="F18" s="361"/>
      <c r="G18" s="365"/>
      <c r="H18" s="363" t="s">
        <v>544</v>
      </c>
      <c r="I18" s="366" t="s">
        <v>545</v>
      </c>
      <c r="J18" s="366" t="s">
        <v>546</v>
      </c>
    </row>
    <row r="19" spans="2:10" ht="23.1" customHeight="1">
      <c r="B19" s="579"/>
      <c r="C19" s="583" t="s">
        <v>549</v>
      </c>
      <c r="D19" s="583"/>
      <c r="E19" s="584"/>
      <c r="F19" s="361"/>
      <c r="G19" s="365"/>
      <c r="H19" s="363" t="s">
        <v>544</v>
      </c>
      <c r="I19" s="366" t="s">
        <v>545</v>
      </c>
      <c r="J19" s="366" t="s">
        <v>546</v>
      </c>
    </row>
    <row r="20" spans="2:10" ht="23.1" customHeight="1">
      <c r="B20" s="579"/>
      <c r="C20" s="583" t="s">
        <v>550</v>
      </c>
      <c r="D20" s="583"/>
      <c r="E20" s="584"/>
      <c r="F20" s="364" t="s">
        <v>551</v>
      </c>
      <c r="G20" s="365"/>
      <c r="H20" s="363" t="s">
        <v>544</v>
      </c>
      <c r="I20" s="366" t="s">
        <v>545</v>
      </c>
      <c r="J20" s="366" t="s">
        <v>546</v>
      </c>
    </row>
    <row r="21" spans="2:10" ht="23.1" customHeight="1">
      <c r="B21" s="579"/>
      <c r="C21" s="583" t="s">
        <v>552</v>
      </c>
      <c r="D21" s="583"/>
      <c r="E21" s="584"/>
      <c r="F21" s="364" t="s">
        <v>533</v>
      </c>
      <c r="G21" s="365"/>
      <c r="H21" s="363" t="s">
        <v>544</v>
      </c>
      <c r="I21" s="366" t="s">
        <v>545</v>
      </c>
      <c r="J21" s="366" t="s">
        <v>546</v>
      </c>
    </row>
    <row r="22" spans="2:10" ht="23.1" customHeight="1">
      <c r="B22" s="579"/>
      <c r="C22" s="583" t="s">
        <v>553</v>
      </c>
      <c r="D22" s="583"/>
      <c r="E22" s="584"/>
      <c r="F22" s="361"/>
      <c r="G22" s="365"/>
      <c r="H22" s="363" t="s">
        <v>544</v>
      </c>
      <c r="I22" s="366" t="s">
        <v>545</v>
      </c>
      <c r="J22" s="366" t="s">
        <v>546</v>
      </c>
    </row>
    <row r="23" spans="2:10" ht="23.1" customHeight="1">
      <c r="B23" s="579"/>
      <c r="C23" s="583" t="s">
        <v>554</v>
      </c>
      <c r="D23" s="583"/>
      <c r="E23" s="584"/>
      <c r="F23" s="364" t="s">
        <v>551</v>
      </c>
      <c r="G23" s="365"/>
      <c r="H23" s="363" t="s">
        <v>544</v>
      </c>
      <c r="I23" s="366" t="s">
        <v>545</v>
      </c>
      <c r="J23" s="366" t="s">
        <v>546</v>
      </c>
    </row>
    <row r="24" spans="2:10" ht="23.1" customHeight="1">
      <c r="B24" s="579"/>
      <c r="C24" s="583" t="s">
        <v>555</v>
      </c>
      <c r="D24" s="583"/>
      <c r="E24" s="584"/>
      <c r="F24" s="361"/>
      <c r="G24" s="365"/>
      <c r="H24" s="363" t="s">
        <v>544</v>
      </c>
      <c r="I24" s="366" t="s">
        <v>545</v>
      </c>
      <c r="J24" s="366" t="s">
        <v>546</v>
      </c>
    </row>
    <row r="25" spans="2:10" ht="23.1" customHeight="1">
      <c r="B25" s="579"/>
      <c r="C25" s="583" t="s">
        <v>556</v>
      </c>
      <c r="D25" s="583"/>
      <c r="E25" s="584"/>
      <c r="F25" s="361"/>
      <c r="G25" s="365"/>
      <c r="H25" s="363" t="s">
        <v>544</v>
      </c>
      <c r="I25" s="366" t="s">
        <v>545</v>
      </c>
      <c r="J25" s="366" t="s">
        <v>546</v>
      </c>
    </row>
    <row r="26" spans="2:10" ht="23.1" customHeight="1">
      <c r="B26" s="580"/>
      <c r="C26" s="585" t="s">
        <v>557</v>
      </c>
      <c r="D26" s="582"/>
      <c r="E26" s="582"/>
      <c r="F26" s="361"/>
      <c r="G26" s="365"/>
      <c r="H26" s="363" t="s">
        <v>544</v>
      </c>
      <c r="I26" s="366" t="s">
        <v>545</v>
      </c>
      <c r="J26" s="366" t="s">
        <v>546</v>
      </c>
    </row>
    <row r="27" spans="2:10" ht="23.1" customHeight="1">
      <c r="B27" s="578" t="s">
        <v>558</v>
      </c>
      <c r="C27" s="584" t="s">
        <v>559</v>
      </c>
      <c r="D27" s="588"/>
      <c r="E27" s="589"/>
      <c r="F27" s="364" t="s">
        <v>533</v>
      </c>
      <c r="G27" s="365"/>
      <c r="H27" s="363" t="s">
        <v>560</v>
      </c>
      <c r="I27" s="366" t="s">
        <v>545</v>
      </c>
      <c r="J27" s="366" t="s">
        <v>546</v>
      </c>
    </row>
    <row r="28" spans="2:10" ht="23.1" customHeight="1">
      <c r="B28" s="579"/>
      <c r="C28" s="590" t="s">
        <v>561</v>
      </c>
      <c r="D28" s="590"/>
      <c r="E28" s="591"/>
      <c r="F28" s="364" t="s">
        <v>533</v>
      </c>
      <c r="G28" s="365"/>
      <c r="H28" s="363" t="s">
        <v>562</v>
      </c>
      <c r="I28" s="366" t="s">
        <v>545</v>
      </c>
      <c r="J28" s="366" t="s">
        <v>546</v>
      </c>
    </row>
    <row r="29" spans="2:10" ht="23.1" customHeight="1">
      <c r="B29" s="579"/>
      <c r="C29" s="592" t="s">
        <v>563</v>
      </c>
      <c r="D29" s="593"/>
      <c r="E29" s="594"/>
      <c r="F29" s="367"/>
      <c r="G29" s="365"/>
      <c r="H29" s="368" t="s">
        <v>564</v>
      </c>
      <c r="I29" s="369" t="s">
        <v>545</v>
      </c>
      <c r="J29" s="366" t="s">
        <v>546</v>
      </c>
    </row>
    <row r="30" spans="2:10" ht="23.1" customHeight="1">
      <c r="B30" s="579"/>
      <c r="C30" s="581" t="s">
        <v>565</v>
      </c>
      <c r="D30" s="582"/>
      <c r="E30" s="595"/>
      <c r="F30" s="361"/>
      <c r="G30" s="365"/>
      <c r="H30" s="363" t="s">
        <v>562</v>
      </c>
      <c r="I30" s="366" t="s">
        <v>545</v>
      </c>
      <c r="J30" s="366" t="s">
        <v>546</v>
      </c>
    </row>
    <row r="31" spans="2:10" ht="23.1" customHeight="1">
      <c r="B31" s="579"/>
      <c r="C31" s="584" t="s">
        <v>566</v>
      </c>
      <c r="D31" s="588"/>
      <c r="E31" s="589"/>
      <c r="F31" s="361"/>
      <c r="G31" s="365"/>
      <c r="H31" s="363" t="s">
        <v>544</v>
      </c>
      <c r="I31" s="366" t="s">
        <v>545</v>
      </c>
      <c r="J31" s="366" t="s">
        <v>546</v>
      </c>
    </row>
    <row r="32" spans="2:10" ht="23.1" customHeight="1">
      <c r="B32" s="579"/>
      <c r="C32" s="584" t="s">
        <v>567</v>
      </c>
      <c r="D32" s="588"/>
      <c r="E32" s="589"/>
      <c r="F32" s="361"/>
      <c r="G32" s="365"/>
      <c r="H32" s="363" t="s">
        <v>568</v>
      </c>
      <c r="I32" s="366" t="s">
        <v>545</v>
      </c>
      <c r="J32" s="366" t="s">
        <v>546</v>
      </c>
    </row>
    <row r="33" spans="2:10" ht="23.1" customHeight="1">
      <c r="B33" s="579"/>
      <c r="C33" s="584" t="s">
        <v>569</v>
      </c>
      <c r="D33" s="588"/>
      <c r="E33" s="589"/>
      <c r="F33" s="361"/>
      <c r="G33" s="365"/>
      <c r="H33" s="363" t="s">
        <v>568</v>
      </c>
      <c r="I33" s="366" t="s">
        <v>545</v>
      </c>
      <c r="J33" s="366" t="s">
        <v>546</v>
      </c>
    </row>
    <row r="34" spans="2:10" ht="23.1" customHeight="1">
      <c r="B34" s="579"/>
      <c r="C34" s="584" t="s">
        <v>570</v>
      </c>
      <c r="D34" s="588"/>
      <c r="E34" s="589"/>
      <c r="F34" s="364" t="s">
        <v>533</v>
      </c>
      <c r="G34" s="365"/>
      <c r="H34" s="363" t="s">
        <v>544</v>
      </c>
      <c r="I34" s="366" t="s">
        <v>545</v>
      </c>
      <c r="J34" s="366" t="s">
        <v>546</v>
      </c>
    </row>
    <row r="35" spans="2:10" ht="23.1" customHeight="1">
      <c r="B35" s="579"/>
      <c r="C35" s="591" t="s">
        <v>571</v>
      </c>
      <c r="D35" s="596"/>
      <c r="E35" s="597"/>
      <c r="F35" s="364" t="s">
        <v>533</v>
      </c>
      <c r="G35" s="365"/>
      <c r="H35" s="363" t="s">
        <v>544</v>
      </c>
      <c r="I35" s="366" t="s">
        <v>545</v>
      </c>
      <c r="J35" s="366" t="s">
        <v>546</v>
      </c>
    </row>
    <row r="36" spans="2:10" ht="23.1" customHeight="1">
      <c r="B36" s="579"/>
      <c r="C36" s="591" t="s">
        <v>572</v>
      </c>
      <c r="D36" s="596"/>
      <c r="E36" s="597"/>
      <c r="F36" s="364" t="s">
        <v>533</v>
      </c>
      <c r="G36" s="365"/>
      <c r="H36" s="363" t="s">
        <v>544</v>
      </c>
      <c r="I36" s="366" t="s">
        <v>545</v>
      </c>
      <c r="J36" s="366" t="s">
        <v>546</v>
      </c>
    </row>
    <row r="37" spans="2:10" ht="23.1" customHeight="1">
      <c r="B37" s="579"/>
      <c r="C37" s="584" t="s">
        <v>573</v>
      </c>
      <c r="D37" s="588"/>
      <c r="E37" s="589"/>
      <c r="F37" s="364" t="s">
        <v>551</v>
      </c>
      <c r="G37" s="365"/>
      <c r="H37" s="363" t="s">
        <v>574</v>
      </c>
      <c r="I37" s="366" t="s">
        <v>545</v>
      </c>
      <c r="J37" s="366" t="s">
        <v>546</v>
      </c>
    </row>
    <row r="38" spans="2:10" ht="23.1" customHeight="1">
      <c r="B38" s="579"/>
      <c r="C38" s="581" t="s">
        <v>575</v>
      </c>
      <c r="D38" s="582"/>
      <c r="E38" s="595"/>
      <c r="F38" s="364" t="s">
        <v>533</v>
      </c>
      <c r="G38" s="365"/>
      <c r="H38" s="363" t="s">
        <v>574</v>
      </c>
      <c r="I38" s="366" t="s">
        <v>545</v>
      </c>
      <c r="J38" s="366" t="s">
        <v>546</v>
      </c>
    </row>
    <row r="39" spans="2:10" ht="23.1" customHeight="1">
      <c r="B39" s="579"/>
      <c r="C39" s="584" t="s">
        <v>576</v>
      </c>
      <c r="D39" s="588"/>
      <c r="E39" s="589"/>
      <c r="F39" s="364" t="s">
        <v>551</v>
      </c>
      <c r="G39" s="365"/>
      <c r="H39" s="370" t="s">
        <v>577</v>
      </c>
      <c r="I39" s="366" t="s">
        <v>545</v>
      </c>
      <c r="J39" s="366" t="s">
        <v>546</v>
      </c>
    </row>
    <row r="40" spans="2:10" ht="23.1" customHeight="1">
      <c r="B40" s="579"/>
      <c r="C40" s="584" t="s">
        <v>578</v>
      </c>
      <c r="D40" s="588"/>
      <c r="E40" s="589"/>
      <c r="F40" s="364" t="s">
        <v>551</v>
      </c>
      <c r="G40" s="365"/>
      <c r="H40" s="370" t="s">
        <v>577</v>
      </c>
      <c r="I40" s="366" t="s">
        <v>545</v>
      </c>
      <c r="J40" s="366" t="s">
        <v>546</v>
      </c>
    </row>
    <row r="41" spans="2:10" ht="23.1" customHeight="1">
      <c r="B41" s="579"/>
      <c r="C41" s="585" t="s">
        <v>579</v>
      </c>
      <c r="D41" s="586"/>
      <c r="E41" s="587"/>
      <c r="F41" s="361"/>
      <c r="G41" s="365"/>
      <c r="H41" s="363" t="s">
        <v>544</v>
      </c>
      <c r="I41" s="366" t="s">
        <v>545</v>
      </c>
      <c r="J41" s="366" t="s">
        <v>546</v>
      </c>
    </row>
    <row r="42" spans="2:10" ht="23.1" customHeight="1">
      <c r="B42" s="579"/>
      <c r="C42" s="590" t="s">
        <v>580</v>
      </c>
      <c r="D42" s="590"/>
      <c r="E42" s="591"/>
      <c r="F42" s="364" t="s">
        <v>533</v>
      </c>
      <c r="G42" s="365"/>
      <c r="H42" s="363" t="s">
        <v>562</v>
      </c>
      <c r="I42" s="366" t="s">
        <v>545</v>
      </c>
      <c r="J42" s="366" t="s">
        <v>546</v>
      </c>
    </row>
    <row r="43" spans="2:10" ht="23.1" customHeight="1">
      <c r="B43" s="580"/>
      <c r="C43" s="585" t="s">
        <v>581</v>
      </c>
      <c r="D43" s="586"/>
      <c r="E43" s="587"/>
      <c r="F43" s="361"/>
      <c r="G43" s="365"/>
      <c r="H43" s="363" t="s">
        <v>544</v>
      </c>
      <c r="I43" s="366" t="s">
        <v>545</v>
      </c>
      <c r="J43" s="366" t="s">
        <v>546</v>
      </c>
    </row>
    <row r="44" spans="2:10" ht="23.1" customHeight="1">
      <c r="B44" s="598" t="s">
        <v>582</v>
      </c>
      <c r="C44" s="585" t="s">
        <v>583</v>
      </c>
      <c r="D44" s="586"/>
      <c r="E44" s="586"/>
      <c r="F44" s="361"/>
      <c r="G44" s="362" t="s">
        <v>530</v>
      </c>
      <c r="H44" s="370" t="s">
        <v>531</v>
      </c>
      <c r="I44" s="370" t="s">
        <v>531</v>
      </c>
      <c r="J44" s="370" t="s">
        <v>531</v>
      </c>
    </row>
    <row r="45" spans="2:10" ht="23.1" customHeight="1">
      <c r="B45" s="599"/>
      <c r="C45" s="585" t="s">
        <v>584</v>
      </c>
      <c r="D45" s="586"/>
      <c r="E45" s="586"/>
      <c r="F45" s="361"/>
      <c r="G45" s="362" t="s">
        <v>585</v>
      </c>
      <c r="H45" s="363" t="s">
        <v>544</v>
      </c>
      <c r="I45" s="366" t="s">
        <v>545</v>
      </c>
      <c r="J45" s="366" t="s">
        <v>546</v>
      </c>
    </row>
    <row r="46" spans="2:10" ht="23.1" customHeight="1">
      <c r="B46" s="599"/>
      <c r="C46" s="585" t="s">
        <v>586</v>
      </c>
      <c r="D46" s="586"/>
      <c r="E46" s="586"/>
      <c r="F46" s="361"/>
      <c r="G46" s="362" t="s">
        <v>530</v>
      </c>
      <c r="H46" s="370" t="s">
        <v>531</v>
      </c>
      <c r="I46" s="370" t="s">
        <v>531</v>
      </c>
      <c r="J46" s="370" t="s">
        <v>531</v>
      </c>
    </row>
    <row r="47" spans="2:10" ht="23.1" customHeight="1">
      <c r="B47" s="600"/>
      <c r="C47" s="585" t="s">
        <v>587</v>
      </c>
      <c r="D47" s="586"/>
      <c r="E47" s="587"/>
      <c r="F47" s="361"/>
      <c r="G47" s="365"/>
      <c r="H47" s="363" t="s">
        <v>544</v>
      </c>
      <c r="I47" s="366" t="s">
        <v>545</v>
      </c>
      <c r="J47" s="370" t="s">
        <v>546</v>
      </c>
    </row>
    <row r="48" spans="2:10" ht="23.1" customHeight="1">
      <c r="B48" s="377" t="s">
        <v>588</v>
      </c>
      <c r="C48" s="583" t="s">
        <v>589</v>
      </c>
      <c r="D48" s="583"/>
      <c r="E48" s="584"/>
      <c r="F48" s="361"/>
      <c r="G48" s="362" t="s">
        <v>530</v>
      </c>
      <c r="H48" s="370" t="s">
        <v>531</v>
      </c>
      <c r="I48" s="370" t="s">
        <v>531</v>
      </c>
      <c r="J48" s="370" t="s">
        <v>531</v>
      </c>
    </row>
    <row r="49" spans="2:10" ht="23.1" customHeight="1">
      <c r="B49" s="578" t="s">
        <v>590</v>
      </c>
      <c r="C49" s="583" t="s">
        <v>549</v>
      </c>
      <c r="D49" s="583"/>
      <c r="E49" s="584"/>
      <c r="F49" s="361"/>
      <c r="G49" s="365"/>
      <c r="H49" s="370" t="s">
        <v>531</v>
      </c>
      <c r="I49" s="370" t="s">
        <v>531</v>
      </c>
      <c r="J49" s="370" t="s">
        <v>531</v>
      </c>
    </row>
    <row r="50" spans="2:10" ht="23.1" customHeight="1">
      <c r="B50" s="579"/>
      <c r="C50" s="583" t="s">
        <v>552</v>
      </c>
      <c r="D50" s="583"/>
      <c r="E50" s="584"/>
      <c r="F50" s="364" t="s">
        <v>533</v>
      </c>
      <c r="G50" s="365"/>
      <c r="H50" s="370" t="s">
        <v>531</v>
      </c>
      <c r="I50" s="370" t="s">
        <v>531</v>
      </c>
      <c r="J50" s="370" t="s">
        <v>531</v>
      </c>
    </row>
    <row r="51" spans="2:10" ht="23.1" customHeight="1">
      <c r="B51" s="579"/>
      <c r="C51" s="590" t="s">
        <v>591</v>
      </c>
      <c r="D51" s="590"/>
      <c r="E51" s="591"/>
      <c r="F51" s="367"/>
      <c r="G51" s="371"/>
      <c r="H51" s="368" t="s">
        <v>568</v>
      </c>
      <c r="I51" s="369" t="s">
        <v>545</v>
      </c>
      <c r="J51" s="366" t="s">
        <v>546</v>
      </c>
    </row>
    <row r="52" spans="2:10" ht="23.1" customHeight="1">
      <c r="B52" s="579"/>
      <c r="C52" s="583" t="s">
        <v>592</v>
      </c>
      <c r="D52" s="583"/>
      <c r="E52" s="584"/>
      <c r="F52" s="361"/>
      <c r="G52" s="365"/>
      <c r="H52" s="370" t="s">
        <v>577</v>
      </c>
      <c r="I52" s="366" t="s">
        <v>545</v>
      </c>
      <c r="J52" s="366" t="s">
        <v>546</v>
      </c>
    </row>
    <row r="53" spans="2:10" ht="23.1" customHeight="1">
      <c r="B53" s="579"/>
      <c r="C53" s="583" t="s">
        <v>593</v>
      </c>
      <c r="D53" s="583"/>
      <c r="E53" s="584"/>
      <c r="F53" s="361"/>
      <c r="G53" s="365"/>
      <c r="H53" s="363" t="s">
        <v>544</v>
      </c>
      <c r="I53" s="366" t="s">
        <v>545</v>
      </c>
      <c r="J53" s="366" t="s">
        <v>546</v>
      </c>
    </row>
    <row r="54" spans="2:10" ht="23.1" customHeight="1">
      <c r="B54" s="579"/>
      <c r="C54" s="583" t="s">
        <v>539</v>
      </c>
      <c r="D54" s="583"/>
      <c r="E54" s="584"/>
      <c r="F54" s="364" t="s">
        <v>533</v>
      </c>
      <c r="G54" s="362" t="s">
        <v>530</v>
      </c>
      <c r="H54" s="363" t="s">
        <v>531</v>
      </c>
      <c r="I54" s="363" t="s">
        <v>531</v>
      </c>
      <c r="J54" s="363" t="s">
        <v>531</v>
      </c>
    </row>
    <row r="55" spans="2:10" ht="23.1" customHeight="1">
      <c r="B55" s="579"/>
      <c r="C55" s="583" t="s">
        <v>594</v>
      </c>
      <c r="D55" s="583"/>
      <c r="E55" s="584"/>
      <c r="F55" s="361"/>
      <c r="G55" s="362" t="s">
        <v>585</v>
      </c>
      <c r="H55" s="363" t="s">
        <v>544</v>
      </c>
      <c r="I55" s="366" t="s">
        <v>545</v>
      </c>
      <c r="J55" s="366" t="s">
        <v>546</v>
      </c>
    </row>
    <row r="56" spans="2:10" ht="23.1" customHeight="1">
      <c r="B56" s="579"/>
      <c r="C56" s="583" t="s">
        <v>595</v>
      </c>
      <c r="D56" s="583"/>
      <c r="E56" s="584"/>
      <c r="F56" s="361"/>
      <c r="G56" s="365"/>
      <c r="H56" s="363" t="s">
        <v>544</v>
      </c>
      <c r="I56" s="366" t="s">
        <v>545</v>
      </c>
      <c r="J56" s="366" t="s">
        <v>546</v>
      </c>
    </row>
    <row r="57" spans="2:10" ht="23.1" customHeight="1">
      <c r="B57" s="579"/>
      <c r="C57" s="583" t="s">
        <v>596</v>
      </c>
      <c r="D57" s="583"/>
      <c r="E57" s="584"/>
      <c r="F57" s="361"/>
      <c r="G57" s="365"/>
      <c r="H57" s="363" t="s">
        <v>544</v>
      </c>
      <c r="I57" s="366" t="s">
        <v>545</v>
      </c>
      <c r="J57" s="366" t="s">
        <v>546</v>
      </c>
    </row>
    <row r="58" spans="2:10" ht="23.1" customHeight="1">
      <c r="B58" s="579"/>
      <c r="C58" s="583" t="s">
        <v>597</v>
      </c>
      <c r="D58" s="583"/>
      <c r="E58" s="584"/>
      <c r="F58" s="364" t="s">
        <v>533</v>
      </c>
      <c r="G58" s="362" t="s">
        <v>585</v>
      </c>
      <c r="H58" s="363" t="s">
        <v>598</v>
      </c>
      <c r="I58" s="366" t="s">
        <v>599</v>
      </c>
      <c r="J58" s="366" t="s">
        <v>546</v>
      </c>
    </row>
    <row r="59" spans="2:10" ht="23.1" customHeight="1">
      <c r="B59" s="579"/>
      <c r="C59" s="583" t="s">
        <v>600</v>
      </c>
      <c r="D59" s="583"/>
      <c r="E59" s="584"/>
      <c r="F59" s="364" t="s">
        <v>533</v>
      </c>
      <c r="G59" s="362" t="s">
        <v>585</v>
      </c>
      <c r="H59" s="363" t="s">
        <v>544</v>
      </c>
      <c r="I59" s="366" t="s">
        <v>545</v>
      </c>
      <c r="J59" s="366" t="s">
        <v>546</v>
      </c>
    </row>
    <row r="60" spans="2:10" ht="23.1" customHeight="1">
      <c r="B60" s="579"/>
      <c r="C60" s="583" t="s">
        <v>601</v>
      </c>
      <c r="D60" s="583"/>
      <c r="E60" s="584"/>
      <c r="F60" s="364" t="s">
        <v>533</v>
      </c>
      <c r="G60" s="362" t="s">
        <v>602</v>
      </c>
      <c r="H60" s="363" t="s">
        <v>544</v>
      </c>
      <c r="I60" s="366" t="s">
        <v>545</v>
      </c>
      <c r="J60" s="366" t="s">
        <v>546</v>
      </c>
    </row>
    <row r="61" spans="2:10" ht="23.1" customHeight="1">
      <c r="B61" s="579"/>
      <c r="C61" s="583" t="s">
        <v>603</v>
      </c>
      <c r="D61" s="583"/>
      <c r="E61" s="584"/>
      <c r="F61" s="364" t="s">
        <v>533</v>
      </c>
      <c r="G61" s="362" t="s">
        <v>585</v>
      </c>
      <c r="H61" s="363" t="s">
        <v>604</v>
      </c>
      <c r="I61" s="363" t="s">
        <v>605</v>
      </c>
      <c r="J61" s="363" t="s">
        <v>606</v>
      </c>
    </row>
    <row r="62" spans="2:10" ht="23.1" customHeight="1">
      <c r="B62" s="579"/>
      <c r="C62" s="583" t="s">
        <v>607</v>
      </c>
      <c r="D62" s="583"/>
      <c r="E62" s="584"/>
      <c r="F62" s="361"/>
      <c r="G62" s="365"/>
      <c r="H62" s="363" t="s">
        <v>544</v>
      </c>
      <c r="I62" s="366" t="s">
        <v>545</v>
      </c>
      <c r="J62" s="366" t="s">
        <v>546</v>
      </c>
    </row>
    <row r="63" spans="2:10" ht="23.1" customHeight="1">
      <c r="B63" s="579"/>
      <c r="C63" s="583" t="s">
        <v>608</v>
      </c>
      <c r="D63" s="583"/>
      <c r="E63" s="584"/>
      <c r="F63" s="364" t="s">
        <v>533</v>
      </c>
      <c r="G63" s="362" t="s">
        <v>530</v>
      </c>
      <c r="H63" s="370" t="s">
        <v>531</v>
      </c>
      <c r="I63" s="370" t="s">
        <v>531</v>
      </c>
      <c r="J63" s="370" t="s">
        <v>531</v>
      </c>
    </row>
    <row r="64" spans="2:10" ht="23.1" customHeight="1">
      <c r="B64" s="579"/>
      <c r="C64" s="583" t="s">
        <v>609</v>
      </c>
      <c r="D64" s="583"/>
      <c r="E64" s="584"/>
      <c r="F64" s="361"/>
      <c r="G64" s="362" t="s">
        <v>530</v>
      </c>
      <c r="H64" s="370" t="s">
        <v>531</v>
      </c>
      <c r="I64" s="370" t="s">
        <v>531</v>
      </c>
      <c r="J64" s="370" t="s">
        <v>531</v>
      </c>
    </row>
    <row r="65" spans="2:10" ht="23.1" customHeight="1">
      <c r="B65" s="579"/>
      <c r="C65" s="601" t="s">
        <v>610</v>
      </c>
      <c r="D65" s="588"/>
      <c r="E65" s="589"/>
      <c r="F65" s="372"/>
      <c r="G65" s="373"/>
      <c r="H65" s="374"/>
      <c r="I65" s="374"/>
      <c r="J65" s="374"/>
    </row>
    <row r="66" spans="2:10" ht="23.1" customHeight="1">
      <c r="B66" s="579"/>
      <c r="C66" s="375"/>
      <c r="D66" s="584" t="s">
        <v>611</v>
      </c>
      <c r="E66" s="589"/>
      <c r="F66" s="361"/>
      <c r="G66" s="362" t="s">
        <v>530</v>
      </c>
      <c r="H66" s="363" t="s">
        <v>531</v>
      </c>
      <c r="I66" s="363" t="s">
        <v>531</v>
      </c>
      <c r="J66" s="363" t="s">
        <v>531</v>
      </c>
    </row>
    <row r="67" spans="2:10" ht="23.1" customHeight="1">
      <c r="B67" s="579"/>
      <c r="C67" s="375"/>
      <c r="D67" s="584" t="s">
        <v>612</v>
      </c>
      <c r="E67" s="589"/>
      <c r="F67" s="361"/>
      <c r="G67" s="362" t="s">
        <v>530</v>
      </c>
      <c r="H67" s="363" t="s">
        <v>531</v>
      </c>
      <c r="I67" s="363" t="s">
        <v>531</v>
      </c>
      <c r="J67" s="363" t="s">
        <v>531</v>
      </c>
    </row>
    <row r="68" spans="2:10" ht="23.1" customHeight="1">
      <c r="B68" s="579"/>
      <c r="C68" s="375"/>
      <c r="D68" s="584" t="s">
        <v>613</v>
      </c>
      <c r="E68" s="589"/>
      <c r="F68" s="361"/>
      <c r="G68" s="362" t="s">
        <v>530</v>
      </c>
      <c r="H68" s="363" t="s">
        <v>531</v>
      </c>
      <c r="I68" s="363" t="s">
        <v>531</v>
      </c>
      <c r="J68" s="363" t="s">
        <v>531</v>
      </c>
    </row>
    <row r="69" spans="2:10" ht="23.1" customHeight="1">
      <c r="B69" s="579"/>
      <c r="C69" s="375"/>
      <c r="D69" s="584" t="s">
        <v>614</v>
      </c>
      <c r="E69" s="589"/>
      <c r="F69" s="361"/>
      <c r="G69" s="362" t="s">
        <v>530</v>
      </c>
      <c r="H69" s="363" t="s">
        <v>531</v>
      </c>
      <c r="I69" s="363" t="s">
        <v>531</v>
      </c>
      <c r="J69" s="363" t="s">
        <v>531</v>
      </c>
    </row>
    <row r="70" spans="2:10" ht="23.1" customHeight="1">
      <c r="B70" s="579"/>
      <c r="C70" s="375"/>
      <c r="D70" s="584" t="s">
        <v>615</v>
      </c>
      <c r="E70" s="589"/>
      <c r="F70" s="361"/>
      <c r="G70" s="362" t="s">
        <v>530</v>
      </c>
      <c r="H70" s="363" t="s">
        <v>531</v>
      </c>
      <c r="I70" s="363" t="s">
        <v>531</v>
      </c>
      <c r="J70" s="363" t="s">
        <v>531</v>
      </c>
    </row>
    <row r="71" spans="2:10" ht="23.1" customHeight="1">
      <c r="B71" s="579"/>
      <c r="C71" s="375"/>
      <c r="D71" s="584" t="s">
        <v>616</v>
      </c>
      <c r="E71" s="589"/>
      <c r="F71" s="361"/>
      <c r="G71" s="362" t="s">
        <v>617</v>
      </c>
      <c r="H71" s="363" t="s">
        <v>618</v>
      </c>
      <c r="I71" s="366" t="s">
        <v>545</v>
      </c>
      <c r="J71" s="366" t="s">
        <v>546</v>
      </c>
    </row>
    <row r="72" spans="2:10" ht="23.1" customHeight="1">
      <c r="B72" s="579"/>
      <c r="C72" s="376"/>
      <c r="D72" s="584" t="s">
        <v>619</v>
      </c>
      <c r="E72" s="589"/>
      <c r="F72" s="361"/>
      <c r="G72" s="362" t="s">
        <v>530</v>
      </c>
      <c r="H72" s="363" t="s">
        <v>531</v>
      </c>
      <c r="I72" s="363" t="s">
        <v>531</v>
      </c>
      <c r="J72" s="363" t="s">
        <v>531</v>
      </c>
    </row>
    <row r="73" spans="2:10" ht="23.1" customHeight="1">
      <c r="B73" s="579"/>
      <c r="C73" s="583" t="s">
        <v>620</v>
      </c>
      <c r="D73" s="583"/>
      <c r="E73" s="584"/>
      <c r="F73" s="364" t="s">
        <v>533</v>
      </c>
      <c r="G73" s="365"/>
      <c r="H73" s="363" t="s">
        <v>531</v>
      </c>
      <c r="I73" s="363" t="s">
        <v>531</v>
      </c>
      <c r="J73" s="363" t="s">
        <v>531</v>
      </c>
    </row>
    <row r="74" spans="2:10" ht="23.1" customHeight="1">
      <c r="B74" s="580"/>
      <c r="C74" s="583" t="s">
        <v>621</v>
      </c>
      <c r="D74" s="583"/>
      <c r="E74" s="584"/>
      <c r="F74" s="364" t="s">
        <v>533</v>
      </c>
      <c r="G74" s="365"/>
      <c r="H74" s="363" t="s">
        <v>531</v>
      </c>
      <c r="I74" s="363" t="s">
        <v>531</v>
      </c>
      <c r="J74" s="363" t="s">
        <v>531</v>
      </c>
    </row>
    <row r="75" spans="2:10" ht="23.1" customHeight="1">
      <c r="B75" s="602" t="s">
        <v>622</v>
      </c>
      <c r="C75" s="583" t="s">
        <v>586</v>
      </c>
      <c r="D75" s="583"/>
      <c r="E75" s="584"/>
      <c r="F75" s="364" t="s">
        <v>533</v>
      </c>
      <c r="G75" s="362" t="s">
        <v>530</v>
      </c>
      <c r="H75" s="363" t="s">
        <v>531</v>
      </c>
      <c r="I75" s="363" t="s">
        <v>531</v>
      </c>
      <c r="J75" s="363" t="s">
        <v>531</v>
      </c>
    </row>
    <row r="76" spans="2:10" ht="23.1" customHeight="1">
      <c r="B76" s="603"/>
      <c r="C76" s="584" t="s">
        <v>623</v>
      </c>
      <c r="D76" s="588"/>
      <c r="E76" s="589"/>
      <c r="F76" s="364" t="s">
        <v>533</v>
      </c>
      <c r="G76" s="362" t="s">
        <v>530</v>
      </c>
      <c r="H76" s="363" t="s">
        <v>531</v>
      </c>
      <c r="I76" s="363" t="s">
        <v>531</v>
      </c>
      <c r="J76" s="363" t="s">
        <v>531</v>
      </c>
    </row>
    <row r="77" spans="2:10" ht="23.1" customHeight="1">
      <c r="B77" s="603"/>
      <c r="C77" s="583" t="s">
        <v>624</v>
      </c>
      <c r="D77" s="583"/>
      <c r="E77" s="584"/>
      <c r="F77" s="364" t="s">
        <v>533</v>
      </c>
      <c r="G77" s="362" t="s">
        <v>530</v>
      </c>
      <c r="H77" s="363" t="s">
        <v>531</v>
      </c>
      <c r="I77" s="363" t="s">
        <v>531</v>
      </c>
      <c r="J77" s="363" t="s">
        <v>531</v>
      </c>
    </row>
    <row r="78" spans="2:10" ht="23.1" customHeight="1">
      <c r="B78" s="603"/>
      <c r="C78" s="590" t="s">
        <v>625</v>
      </c>
      <c r="D78" s="590"/>
      <c r="E78" s="591"/>
      <c r="F78" s="361"/>
      <c r="G78" s="362" t="s">
        <v>530</v>
      </c>
      <c r="H78" s="363" t="s">
        <v>531</v>
      </c>
      <c r="I78" s="363" t="s">
        <v>531</v>
      </c>
      <c r="J78" s="363" t="s">
        <v>531</v>
      </c>
    </row>
    <row r="79" spans="2:10" ht="23.1" customHeight="1">
      <c r="B79" s="603"/>
      <c r="C79" s="583" t="s">
        <v>626</v>
      </c>
      <c r="D79" s="583"/>
      <c r="E79" s="584"/>
      <c r="F79" s="361"/>
      <c r="G79" s="362" t="s">
        <v>530</v>
      </c>
      <c r="H79" s="363" t="s">
        <v>531</v>
      </c>
      <c r="I79" s="363" t="s">
        <v>531</v>
      </c>
      <c r="J79" s="363" t="s">
        <v>531</v>
      </c>
    </row>
    <row r="80" spans="2:10" ht="23.1" customHeight="1">
      <c r="B80" s="603"/>
      <c r="C80" s="581" t="s">
        <v>627</v>
      </c>
      <c r="D80" s="582"/>
      <c r="E80" s="582"/>
      <c r="F80" s="361"/>
      <c r="G80" s="362" t="s">
        <v>530</v>
      </c>
      <c r="H80" s="363" t="s">
        <v>531</v>
      </c>
      <c r="I80" s="363" t="s">
        <v>531</v>
      </c>
      <c r="J80" s="363" t="s">
        <v>531</v>
      </c>
    </row>
    <row r="81" spans="2:10" ht="23.1" customHeight="1">
      <c r="B81" s="604"/>
      <c r="C81" s="605" t="s">
        <v>628</v>
      </c>
      <c r="D81" s="605"/>
      <c r="E81" s="601"/>
      <c r="F81" s="378"/>
      <c r="G81" s="362" t="s">
        <v>537</v>
      </c>
      <c r="H81" s="363" t="s">
        <v>531</v>
      </c>
      <c r="I81" s="363" t="s">
        <v>531</v>
      </c>
      <c r="J81" s="363" t="s">
        <v>531</v>
      </c>
    </row>
    <row r="82" spans="2:10" ht="23.1" customHeight="1">
      <c r="B82" s="606" t="s">
        <v>629</v>
      </c>
      <c r="C82" s="581" t="s">
        <v>630</v>
      </c>
      <c r="D82" s="582"/>
      <c r="E82" s="595"/>
      <c r="F82" s="364" t="s">
        <v>533</v>
      </c>
      <c r="G82" s="379" t="s">
        <v>585</v>
      </c>
      <c r="H82" s="363" t="s">
        <v>531</v>
      </c>
      <c r="I82" s="363" t="s">
        <v>531</v>
      </c>
      <c r="J82" s="363" t="s">
        <v>531</v>
      </c>
    </row>
    <row r="83" spans="2:10" ht="23.1" customHeight="1">
      <c r="B83" s="607"/>
      <c r="C83" s="581" t="s">
        <v>631</v>
      </c>
      <c r="D83" s="582"/>
      <c r="E83" s="595"/>
      <c r="F83" s="364" t="s">
        <v>632</v>
      </c>
      <c r="G83" s="379" t="s">
        <v>585</v>
      </c>
      <c r="H83" s="363" t="s">
        <v>531</v>
      </c>
      <c r="I83" s="363" t="s">
        <v>531</v>
      </c>
      <c r="J83" s="363" t="s">
        <v>531</v>
      </c>
    </row>
    <row r="84" spans="2:10" ht="23.1" customHeight="1" thickBot="1">
      <c r="B84" s="608"/>
      <c r="C84" s="609" t="s">
        <v>633</v>
      </c>
      <c r="D84" s="610"/>
      <c r="E84" s="611"/>
      <c r="F84" s="380" t="s">
        <v>551</v>
      </c>
      <c r="G84" s="365"/>
      <c r="H84" s="363" t="s">
        <v>531</v>
      </c>
      <c r="I84" s="363" t="s">
        <v>531</v>
      </c>
      <c r="J84" s="363" t="s">
        <v>531</v>
      </c>
    </row>
    <row r="85" spans="2:10" ht="54" customHeight="1">
      <c r="B85" s="612" t="s">
        <v>634</v>
      </c>
      <c r="C85" s="612"/>
      <c r="D85" s="612"/>
      <c r="E85" s="612"/>
      <c r="F85" s="612"/>
      <c r="G85" s="612"/>
      <c r="H85" s="612"/>
      <c r="I85" s="612"/>
      <c r="J85" s="612"/>
    </row>
  </sheetData>
  <mergeCells count="93">
    <mergeCell ref="B82:B84"/>
    <mergeCell ref="C82:E82"/>
    <mergeCell ref="C83:E83"/>
    <mergeCell ref="C84:E84"/>
    <mergeCell ref="B85:J85"/>
    <mergeCell ref="B75:B81"/>
    <mergeCell ref="C75:E75"/>
    <mergeCell ref="C76:E76"/>
    <mergeCell ref="C77:E77"/>
    <mergeCell ref="C78:E78"/>
    <mergeCell ref="C79:E79"/>
    <mergeCell ref="C80:E80"/>
    <mergeCell ref="C81:E81"/>
    <mergeCell ref="C74:E74"/>
    <mergeCell ref="C63:E63"/>
    <mergeCell ref="C64:E64"/>
    <mergeCell ref="C65:E65"/>
    <mergeCell ref="D66:E66"/>
    <mergeCell ref="D67:E67"/>
    <mergeCell ref="D68:E68"/>
    <mergeCell ref="D69:E69"/>
    <mergeCell ref="D70:E70"/>
    <mergeCell ref="D71:E71"/>
    <mergeCell ref="D72:E72"/>
    <mergeCell ref="C73:E73"/>
    <mergeCell ref="C62:E62"/>
    <mergeCell ref="C48:E48"/>
    <mergeCell ref="B49:B74"/>
    <mergeCell ref="C49:E49"/>
    <mergeCell ref="C50:E50"/>
    <mergeCell ref="C51:E51"/>
    <mergeCell ref="C52:E52"/>
    <mergeCell ref="C53:E53"/>
    <mergeCell ref="C54:E54"/>
    <mergeCell ref="C55:E55"/>
    <mergeCell ref="C56:E56"/>
    <mergeCell ref="C57:E57"/>
    <mergeCell ref="C58:E58"/>
    <mergeCell ref="C59:E59"/>
    <mergeCell ref="C60:E60"/>
    <mergeCell ref="C61:E61"/>
    <mergeCell ref="C40:E40"/>
    <mergeCell ref="C42:E42"/>
    <mergeCell ref="C43:E43"/>
    <mergeCell ref="B44:B47"/>
    <mergeCell ref="C44:E44"/>
    <mergeCell ref="C45:E45"/>
    <mergeCell ref="C46:E46"/>
    <mergeCell ref="C47:E47"/>
    <mergeCell ref="C25:E25"/>
    <mergeCell ref="C41:E41"/>
    <mergeCell ref="B27:B43"/>
    <mergeCell ref="C27:E27"/>
    <mergeCell ref="C28:E28"/>
    <mergeCell ref="C29:E29"/>
    <mergeCell ref="C30:E30"/>
    <mergeCell ref="C31:E31"/>
    <mergeCell ref="C32:E32"/>
    <mergeCell ref="C33:E33"/>
    <mergeCell ref="C34:E34"/>
    <mergeCell ref="C35:E35"/>
    <mergeCell ref="C36:E36"/>
    <mergeCell ref="C37:E37"/>
    <mergeCell ref="C38:E38"/>
    <mergeCell ref="C39:E39"/>
    <mergeCell ref="C20:E20"/>
    <mergeCell ref="C21:E21"/>
    <mergeCell ref="C22:E22"/>
    <mergeCell ref="C23:E23"/>
    <mergeCell ref="C24:E24"/>
    <mergeCell ref="B6:B26"/>
    <mergeCell ref="C6:E6"/>
    <mergeCell ref="C7:E7"/>
    <mergeCell ref="C8:E8"/>
    <mergeCell ref="C9:E9"/>
    <mergeCell ref="C10:E10"/>
    <mergeCell ref="C11:E11"/>
    <mergeCell ref="C12:E12"/>
    <mergeCell ref="C13:E13"/>
    <mergeCell ref="C14:E14"/>
    <mergeCell ref="C26:E26"/>
    <mergeCell ref="C15:E15"/>
    <mergeCell ref="C16:E16"/>
    <mergeCell ref="C17:E17"/>
    <mergeCell ref="C18:E18"/>
    <mergeCell ref="C19:E19"/>
    <mergeCell ref="C3:J3"/>
    <mergeCell ref="B4:B5"/>
    <mergeCell ref="C4:E5"/>
    <mergeCell ref="F4:F5"/>
    <mergeCell ref="G4:G5"/>
    <mergeCell ref="H4:H5"/>
    <mergeCell ref="I4:J4"/>
  </mergeCells>
  <phoneticPr fontId="3"/>
  <conditionalFormatting sqref="C6:J84">
    <cfRule type="expression" dxfId="2236" priority="1">
      <formula>$F6="不要"</formula>
    </cfRule>
  </conditionalFormatting>
  <pageMargins left="0.78740157480314965" right="0.23622047244094491" top="0.15748031496062992" bottom="0" header="0.31496062992125984" footer="0.31496062992125984"/>
  <pageSetup paperSize="9" scale="46" orientation="portrait" blackAndWhite="1"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ECF1EBC0-2407-4192-85E3-5F119637642B}">
          <x14:formula1>
            <xm:f>リスト!$C$3:$C$4</xm:f>
          </x14:formula1>
          <xm:sqref>F19 F49</xm:sqref>
        </x14:dataValidation>
        <x14:dataValidation type="list" allowBlank="1" showInputMessage="1" showErrorMessage="1" xr:uid="{06FF1FD9-011A-418F-A6D3-741971A29F62}">
          <x14:formula1>
            <xm:f>リスト!$B$8:$B$9</xm:f>
          </x14:formula1>
          <xm:sqref>G47:H47 G84:H84 G21:H26 G11:H16 G50:G53 G73:G74 G51:H53 G56:H62 G64:H64 G33:H43 G29:H30</xm:sqref>
        </x14:dataValidation>
        <x14:dataValidation type="list" allowBlank="1" showInputMessage="1" showErrorMessage="1" xr:uid="{3C0E7A7A-52E7-4D58-BC45-3657CF41ABD0}">
          <x14:formula1>
            <xm:f>リスト!$C$8:$C$9</xm:f>
          </x14:formula1>
          <xm:sqref>G49 G37:H37 G18:H20 G42:H43 G27:H32</xm:sqref>
        </x14:dataValidation>
        <x14:dataValidation type="list" allowBlank="1" showInputMessage="1" showErrorMessage="1" xr:uid="{C87B0041-B371-45EE-B6DD-02BCFCF234F2}">
          <x14:formula1>
            <xm:f>リスト!$C$2:$C$4</xm:f>
          </x14:formula1>
          <xm:sqref>F26 F43:F47 F53 F62</xm:sqref>
        </x14:dataValidation>
        <x14:dataValidation type="list" allowBlank="1" showInputMessage="1" showErrorMessage="1" xr:uid="{66926423-6D43-4564-959B-C79A40C6D6B1}">
          <x14:formula1>
            <xm:f>リスト!$D$2:$D$3</xm:f>
          </x14:formula1>
          <xm:sqref>F15 F48 F17:F18</xm:sqref>
        </x14:dataValidation>
        <x14:dataValidation type="list" allowBlank="1" showInputMessage="1" showErrorMessage="1" xr:uid="{D0855E45-7124-4D4B-B88B-A46C8A1FC66F}">
          <x14:formula1>
            <xm:f>リスト!$B$2:$B$3</xm:f>
          </x14:formula1>
          <xm:sqref>F6 F22 F41:F43 F16 F78:F81 F10:F11 F24:F26 F51:F52 F55:F62 F64 F29:F38 F66:F72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7077-5B33-4F12-AAE0-E8CFD10E31C0}">
  <dimension ref="B1:D9"/>
  <sheetViews>
    <sheetView workbookViewId="0">
      <selection activeCell="E6" sqref="E6"/>
    </sheetView>
  </sheetViews>
  <sheetFormatPr defaultRowHeight="13.5"/>
  <cols>
    <col min="1" max="1" width="9" style="390"/>
    <col min="2" max="3" width="15.375" style="390" customWidth="1"/>
    <col min="4" max="4" width="17.75" style="390" customWidth="1"/>
    <col min="5" max="16384" width="9" style="390"/>
  </cols>
  <sheetData>
    <row r="1" spans="2:4">
      <c r="B1" s="387" t="s">
        <v>638</v>
      </c>
      <c r="C1" s="388" t="s">
        <v>639</v>
      </c>
      <c r="D1" s="389" t="s">
        <v>640</v>
      </c>
    </row>
    <row r="2" spans="2:4">
      <c r="B2" s="391" t="s">
        <v>533</v>
      </c>
      <c r="C2" s="392" t="s">
        <v>533</v>
      </c>
      <c r="D2" s="392" t="s">
        <v>551</v>
      </c>
    </row>
    <row r="3" spans="2:4">
      <c r="B3" s="391" t="s">
        <v>641</v>
      </c>
      <c r="C3" s="392" t="s">
        <v>641</v>
      </c>
      <c r="D3" s="392" t="s">
        <v>533</v>
      </c>
    </row>
    <row r="4" spans="2:4">
      <c r="C4" s="392" t="s">
        <v>551</v>
      </c>
    </row>
    <row r="7" spans="2:4">
      <c r="B7" s="393" t="s">
        <v>642</v>
      </c>
      <c r="C7" s="388" t="s">
        <v>643</v>
      </c>
    </row>
    <row r="8" spans="2:4">
      <c r="B8" s="392" t="s">
        <v>585</v>
      </c>
      <c r="C8" s="392" t="s">
        <v>644</v>
      </c>
    </row>
    <row r="9" spans="2:4">
      <c r="B9" s="392" t="s">
        <v>530</v>
      </c>
      <c r="C9" s="392" t="s">
        <v>530</v>
      </c>
    </row>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AAA69-3878-4E58-998B-32D43264E24C}">
  <dimension ref="B1:V34"/>
  <sheetViews>
    <sheetView view="pageBreakPreview" zoomScaleNormal="100" zoomScaleSheetLayoutView="100" workbookViewId="0"/>
  </sheetViews>
  <sheetFormatPr defaultRowHeight="18.75"/>
  <cols>
    <col min="1" max="1" width="39.375" customWidth="1"/>
    <col min="2" max="22" width="4.125" customWidth="1"/>
  </cols>
  <sheetData>
    <row r="1" spans="2:22" ht="20.100000000000001" customHeight="1">
      <c r="B1" s="338"/>
      <c r="C1" s="339"/>
      <c r="D1" s="339"/>
      <c r="E1" s="339"/>
      <c r="F1" s="339"/>
      <c r="G1" s="339"/>
      <c r="H1" s="339"/>
      <c r="I1" s="339"/>
      <c r="J1" s="339"/>
      <c r="K1" s="339"/>
      <c r="L1" s="339"/>
      <c r="M1" s="339"/>
      <c r="N1" s="339"/>
      <c r="O1" s="339"/>
      <c r="P1" s="339"/>
      <c r="Q1" s="339"/>
      <c r="R1" s="339"/>
      <c r="S1" s="339"/>
      <c r="T1" s="339"/>
      <c r="U1" s="339"/>
      <c r="V1" s="340"/>
    </row>
    <row r="2" spans="2:22" ht="20.100000000000001" customHeight="1">
      <c r="B2" s="341"/>
      <c r="C2" s="342"/>
      <c r="D2" s="342"/>
      <c r="E2" s="342"/>
      <c r="F2" s="342"/>
      <c r="G2" s="342"/>
      <c r="H2" s="348"/>
      <c r="I2" s="619" t="s">
        <v>498</v>
      </c>
      <c r="J2" s="619"/>
      <c r="K2" s="619"/>
      <c r="L2" s="619"/>
      <c r="M2" s="619"/>
      <c r="N2" s="619"/>
      <c r="O2" s="619"/>
      <c r="P2" s="349"/>
      <c r="Q2" s="342"/>
      <c r="R2" s="342"/>
      <c r="S2" s="342"/>
      <c r="T2" s="342"/>
      <c r="U2" s="342"/>
      <c r="V2" s="343"/>
    </row>
    <row r="3" spans="2:22" ht="20.100000000000001" customHeight="1">
      <c r="B3" s="341"/>
      <c r="C3" s="342"/>
      <c r="D3" s="342"/>
      <c r="E3" s="342"/>
      <c r="F3" s="342"/>
      <c r="G3" s="342"/>
      <c r="H3" s="342"/>
      <c r="I3" s="342"/>
      <c r="J3" s="342"/>
      <c r="K3" s="342"/>
      <c r="L3" s="342"/>
      <c r="M3" s="342"/>
      <c r="N3" s="342"/>
      <c r="O3" s="342"/>
      <c r="P3" s="342"/>
      <c r="Q3" s="342"/>
      <c r="R3" s="342"/>
      <c r="S3" s="342"/>
      <c r="T3" s="342"/>
      <c r="U3" s="342"/>
      <c r="V3" s="343"/>
    </row>
    <row r="4" spans="2:22" ht="20.100000000000001" customHeight="1">
      <c r="B4" s="620" t="str">
        <f>IF(基本情報入力!J6="","",基本情報入力!J6)</f>
        <v/>
      </c>
      <c r="C4" s="621"/>
      <c r="D4" s="621"/>
      <c r="E4" s="621"/>
      <c r="F4" s="621"/>
      <c r="G4" s="621"/>
      <c r="H4" s="621"/>
      <c r="I4" s="346" t="s">
        <v>452</v>
      </c>
      <c r="J4" s="342"/>
      <c r="K4" s="342"/>
      <c r="L4" s="342"/>
      <c r="M4" s="342"/>
      <c r="N4" s="342"/>
      <c r="O4" s="342"/>
      <c r="P4" s="342"/>
      <c r="Q4" s="342"/>
      <c r="R4" s="342"/>
      <c r="S4" s="342"/>
      <c r="T4" s="342"/>
      <c r="U4" s="342"/>
      <c r="V4" s="343"/>
    </row>
    <row r="5" spans="2:22" ht="20.100000000000001" customHeight="1">
      <c r="B5" s="341"/>
      <c r="C5" s="342"/>
      <c r="D5" s="342"/>
      <c r="E5" s="342"/>
      <c r="F5" s="342"/>
      <c r="G5" s="342"/>
      <c r="H5" s="342"/>
      <c r="I5" s="342"/>
      <c r="J5" s="342"/>
      <c r="K5" s="342"/>
      <c r="L5" s="342"/>
      <c r="M5" s="342"/>
      <c r="N5" s="342"/>
      <c r="O5" s="342"/>
      <c r="P5" s="342"/>
      <c r="Q5" s="342"/>
      <c r="R5" s="342"/>
      <c r="S5" s="342"/>
      <c r="T5" s="342"/>
      <c r="U5" s="342"/>
      <c r="V5" s="343"/>
    </row>
    <row r="6" spans="2:22" ht="20.100000000000001" customHeight="1">
      <c r="B6" s="341"/>
      <c r="C6" s="342"/>
      <c r="D6" s="342"/>
      <c r="E6" s="342"/>
      <c r="F6" s="342"/>
      <c r="G6" s="342"/>
      <c r="H6" s="342"/>
      <c r="I6" s="342"/>
      <c r="J6" s="342"/>
      <c r="K6" s="342"/>
      <c r="L6" s="342"/>
      <c r="M6" s="342"/>
      <c r="N6" s="342"/>
      <c r="O6" s="350" t="s">
        <v>499</v>
      </c>
      <c r="P6" s="622" t="str">
        <f>IF(基本情報入力!J11="","",基本情報入力!J11)</f>
        <v/>
      </c>
      <c r="Q6" s="622"/>
      <c r="R6" s="622"/>
      <c r="S6" s="622"/>
      <c r="T6" s="622"/>
      <c r="U6" s="622"/>
      <c r="V6" s="623"/>
    </row>
    <row r="7" spans="2:22" ht="20.100000000000001" customHeight="1">
      <c r="B7" s="341"/>
      <c r="C7" s="342"/>
      <c r="D7" s="342"/>
      <c r="E7" s="342"/>
      <c r="F7" s="342"/>
      <c r="G7" s="342"/>
      <c r="H7" s="342"/>
      <c r="I7" s="342"/>
      <c r="J7" s="342"/>
      <c r="K7" s="342"/>
      <c r="L7" s="342"/>
      <c r="M7" s="342"/>
      <c r="N7" s="342"/>
      <c r="O7" s="342"/>
      <c r="P7" s="622"/>
      <c r="Q7" s="622"/>
      <c r="R7" s="622"/>
      <c r="S7" s="622"/>
      <c r="T7" s="622"/>
      <c r="U7" s="622"/>
      <c r="V7" s="623"/>
    </row>
    <row r="8" spans="2:22" ht="20.100000000000001" customHeight="1">
      <c r="B8" s="341"/>
      <c r="C8" s="342"/>
      <c r="D8" s="342"/>
      <c r="E8" s="342"/>
      <c r="F8" s="342"/>
      <c r="G8" s="342"/>
      <c r="H8" s="342"/>
      <c r="I8" s="342"/>
      <c r="J8" s="342"/>
      <c r="K8" s="342"/>
      <c r="L8" s="342"/>
      <c r="M8" s="342"/>
      <c r="N8" s="342"/>
      <c r="O8" s="350" t="s">
        <v>500</v>
      </c>
      <c r="P8" s="617" t="str">
        <f>IF(基本情報入力!J12="","",基本情報入力!J12)</f>
        <v/>
      </c>
      <c r="Q8" s="617"/>
      <c r="R8" s="617"/>
      <c r="S8" s="617"/>
      <c r="T8" s="617"/>
      <c r="U8" s="617"/>
      <c r="V8" s="618"/>
    </row>
    <row r="9" spans="2:22" ht="20.100000000000001" customHeight="1">
      <c r="B9" s="341"/>
      <c r="C9" s="342"/>
      <c r="D9" s="342"/>
      <c r="E9" s="342"/>
      <c r="F9" s="342"/>
      <c r="G9" s="342"/>
      <c r="H9" s="342"/>
      <c r="I9" s="342"/>
      <c r="J9" s="342"/>
      <c r="K9" s="342"/>
      <c r="L9" s="342"/>
      <c r="M9" s="342"/>
      <c r="N9" s="342"/>
      <c r="O9" s="342"/>
      <c r="P9" s="617" t="str">
        <f>IF(基本情報入力!J13="","",基本情報入力!J13)</f>
        <v/>
      </c>
      <c r="Q9" s="617"/>
      <c r="R9" s="617"/>
      <c r="S9" s="617"/>
      <c r="T9" s="617"/>
      <c r="U9" s="617"/>
      <c r="V9" s="618"/>
    </row>
    <row r="10" spans="2:22" ht="20.100000000000001" customHeight="1">
      <c r="B10" s="341"/>
      <c r="C10" s="342"/>
      <c r="D10" s="342"/>
      <c r="E10" s="342"/>
      <c r="F10" s="342"/>
      <c r="G10" s="342"/>
      <c r="H10" s="342"/>
      <c r="I10" s="342"/>
      <c r="J10" s="342"/>
      <c r="K10" s="342"/>
      <c r="L10" s="342"/>
      <c r="M10" s="342"/>
      <c r="N10" s="342"/>
      <c r="O10" s="350"/>
      <c r="P10" s="617"/>
      <c r="Q10" s="617"/>
      <c r="R10" s="617"/>
      <c r="S10" s="617"/>
      <c r="T10" s="617"/>
      <c r="U10" s="617"/>
      <c r="V10" s="618"/>
    </row>
    <row r="11" spans="2:22" ht="20.100000000000001" customHeight="1">
      <c r="B11" s="341"/>
      <c r="C11" s="342"/>
      <c r="D11" s="342"/>
      <c r="E11" s="342"/>
      <c r="F11" s="342"/>
      <c r="G11" s="342"/>
      <c r="H11" s="342"/>
      <c r="I11" s="342"/>
      <c r="J11" s="342"/>
      <c r="K11" s="342"/>
      <c r="L11" s="342"/>
      <c r="M11" s="342"/>
      <c r="N11" s="342"/>
      <c r="O11" s="351" t="s">
        <v>501</v>
      </c>
      <c r="P11" s="617" t="str">
        <f>IF(基本情報入力!J14="","",基本情報入力!J14)</f>
        <v/>
      </c>
      <c r="Q11" s="617"/>
      <c r="R11" s="617"/>
      <c r="S11" s="617"/>
      <c r="T11" s="617"/>
      <c r="U11" s="617"/>
      <c r="V11" s="618"/>
    </row>
    <row r="12" spans="2:22" ht="20.100000000000001" customHeight="1">
      <c r="B12" s="341"/>
      <c r="C12" s="342"/>
      <c r="D12" s="342"/>
      <c r="E12" s="342"/>
      <c r="F12" s="342"/>
      <c r="G12" s="342"/>
      <c r="H12" s="342"/>
      <c r="I12" s="342"/>
      <c r="J12" s="342"/>
      <c r="K12" s="342"/>
      <c r="L12" s="342"/>
      <c r="M12" s="342"/>
      <c r="N12" s="342"/>
      <c r="O12" s="342"/>
      <c r="P12" s="617"/>
      <c r="Q12" s="617"/>
      <c r="R12" s="617"/>
      <c r="S12" s="617"/>
      <c r="T12" s="617"/>
      <c r="U12" s="617"/>
      <c r="V12" s="618"/>
    </row>
    <row r="13" spans="2:22" ht="20.100000000000001" customHeight="1">
      <c r="B13" s="347" t="s">
        <v>515</v>
      </c>
      <c r="C13" s="342"/>
      <c r="D13" s="342"/>
      <c r="E13" s="342"/>
      <c r="F13" s="342"/>
      <c r="G13" s="342"/>
      <c r="H13" s="342"/>
      <c r="I13" s="342"/>
      <c r="J13" s="342"/>
      <c r="K13" s="342"/>
      <c r="L13" s="342"/>
      <c r="M13" s="342"/>
      <c r="N13" s="342"/>
      <c r="O13" s="342"/>
      <c r="P13" s="342"/>
      <c r="Q13" s="342"/>
      <c r="R13" s="342"/>
      <c r="S13" s="342"/>
      <c r="T13" s="342"/>
      <c r="U13" s="342"/>
      <c r="V13" s="343"/>
    </row>
    <row r="14" spans="2:22" ht="20.100000000000001" customHeight="1">
      <c r="B14" s="341"/>
      <c r="C14" s="342"/>
      <c r="D14" s="342"/>
      <c r="E14" s="342"/>
      <c r="F14" s="342"/>
      <c r="G14" s="342"/>
      <c r="H14" s="342"/>
      <c r="I14" s="342"/>
      <c r="J14" s="342"/>
      <c r="K14" s="342"/>
      <c r="L14" s="342"/>
      <c r="M14" s="342"/>
      <c r="N14" s="342"/>
      <c r="O14" s="342"/>
      <c r="P14" s="342"/>
      <c r="Q14" s="342"/>
      <c r="R14" s="342"/>
      <c r="S14" s="342"/>
      <c r="T14" s="342"/>
      <c r="U14" s="342"/>
      <c r="V14" s="343"/>
    </row>
    <row r="15" spans="2:22" ht="20.100000000000001" customHeight="1">
      <c r="B15" s="341"/>
      <c r="C15" s="342"/>
      <c r="D15" s="342"/>
      <c r="E15" s="342"/>
      <c r="F15" s="342"/>
      <c r="G15" s="342"/>
      <c r="H15" s="342"/>
      <c r="I15" s="342"/>
      <c r="J15" s="342"/>
      <c r="K15" s="342"/>
      <c r="L15" s="346" t="s">
        <v>502</v>
      </c>
      <c r="M15" s="342"/>
      <c r="N15" s="342"/>
      <c r="O15" s="342"/>
      <c r="P15" s="342"/>
      <c r="Q15" s="342"/>
      <c r="R15" s="342"/>
      <c r="S15" s="342"/>
      <c r="T15" s="342"/>
      <c r="U15" s="342"/>
      <c r="V15" s="343"/>
    </row>
    <row r="16" spans="2:22" ht="20.100000000000001" customHeight="1">
      <c r="B16" s="341"/>
      <c r="C16" s="342"/>
      <c r="D16" s="342"/>
      <c r="E16" s="342"/>
      <c r="F16" s="342"/>
      <c r="G16" s="342"/>
      <c r="H16" s="342"/>
      <c r="I16" s="342"/>
      <c r="J16" s="342"/>
      <c r="K16" s="342"/>
      <c r="L16" s="342"/>
      <c r="M16" s="342"/>
      <c r="N16" s="342"/>
      <c r="O16" s="342"/>
      <c r="P16" s="342"/>
      <c r="Q16" s="342"/>
      <c r="R16" s="342"/>
      <c r="S16" s="342"/>
      <c r="T16" s="342"/>
      <c r="U16" s="342"/>
      <c r="V16" s="343"/>
    </row>
    <row r="17" spans="2:22" ht="20.100000000000001" customHeight="1">
      <c r="B17" s="614" t="s">
        <v>503</v>
      </c>
      <c r="C17" s="614"/>
      <c r="D17" s="614"/>
      <c r="E17" s="616" t="str">
        <f>IF(基本情報入力!J4="","",基本情報入力!J4)</f>
        <v/>
      </c>
      <c r="F17" s="616"/>
      <c r="G17" s="616"/>
      <c r="H17" s="616"/>
      <c r="I17" s="616"/>
      <c r="J17" s="616"/>
      <c r="K17" s="616"/>
      <c r="L17" s="616"/>
      <c r="M17" s="616"/>
      <c r="N17" s="614" t="s">
        <v>504</v>
      </c>
      <c r="O17" s="614"/>
      <c r="P17" s="614"/>
      <c r="Q17" s="615" t="str">
        <f>IF(電子納品事前協議!G15="","",電子納品事前協議!G15)</f>
        <v/>
      </c>
      <c r="R17" s="615"/>
      <c r="S17" s="615"/>
      <c r="T17" s="615"/>
      <c r="U17" s="615"/>
      <c r="V17" s="615"/>
    </row>
    <row r="18" spans="2:22" ht="20.100000000000001" customHeight="1">
      <c r="B18" s="614" t="s">
        <v>505</v>
      </c>
      <c r="C18" s="614"/>
      <c r="D18" s="614"/>
      <c r="E18" s="614"/>
      <c r="F18" s="614"/>
      <c r="G18" s="614"/>
      <c r="H18" s="614" t="s">
        <v>506</v>
      </c>
      <c r="I18" s="614"/>
      <c r="J18" s="614" t="s">
        <v>507</v>
      </c>
      <c r="K18" s="614"/>
      <c r="L18" s="614" t="s">
        <v>508</v>
      </c>
      <c r="M18" s="614"/>
      <c r="N18" s="614" t="s">
        <v>509</v>
      </c>
      <c r="O18" s="614"/>
      <c r="P18" s="614"/>
      <c r="Q18" s="614"/>
      <c r="R18" s="614"/>
      <c r="S18" s="614"/>
      <c r="T18" s="614" t="s">
        <v>510</v>
      </c>
      <c r="U18" s="614"/>
      <c r="V18" s="614"/>
    </row>
    <row r="19" spans="2:22" ht="20.100000000000001" customHeight="1">
      <c r="B19" s="613"/>
      <c r="C19" s="613"/>
      <c r="D19" s="613"/>
      <c r="E19" s="613"/>
      <c r="F19" s="613"/>
      <c r="G19" s="613"/>
      <c r="H19" s="613"/>
      <c r="I19" s="613"/>
      <c r="J19" s="615" t="s">
        <v>516</v>
      </c>
      <c r="K19" s="615"/>
      <c r="L19" s="613"/>
      <c r="M19" s="613"/>
      <c r="N19" s="613"/>
      <c r="O19" s="613"/>
      <c r="P19" s="613"/>
      <c r="Q19" s="613"/>
      <c r="R19" s="613"/>
      <c r="S19" s="613"/>
      <c r="T19" s="613"/>
      <c r="U19" s="613"/>
      <c r="V19" s="613"/>
    </row>
    <row r="20" spans="2:22" ht="20.100000000000001" customHeight="1">
      <c r="B20" s="613"/>
      <c r="C20" s="613"/>
      <c r="D20" s="613"/>
      <c r="E20" s="613"/>
      <c r="F20" s="613"/>
      <c r="G20" s="613"/>
      <c r="H20" s="613"/>
      <c r="I20" s="613"/>
      <c r="J20" s="613"/>
      <c r="K20" s="613"/>
      <c r="L20" s="613"/>
      <c r="M20" s="613"/>
      <c r="N20" s="613"/>
      <c r="O20" s="613"/>
      <c r="P20" s="613"/>
      <c r="Q20" s="613"/>
      <c r="R20" s="613"/>
      <c r="S20" s="613"/>
      <c r="T20" s="613"/>
      <c r="U20" s="613"/>
      <c r="V20" s="613"/>
    </row>
    <row r="21" spans="2:22" ht="20.100000000000001" customHeight="1">
      <c r="B21" s="613"/>
      <c r="C21" s="613"/>
      <c r="D21" s="613"/>
      <c r="E21" s="613"/>
      <c r="F21" s="613"/>
      <c r="G21" s="613"/>
      <c r="H21" s="613"/>
      <c r="I21" s="613"/>
      <c r="J21" s="613"/>
      <c r="K21" s="613"/>
      <c r="L21" s="613"/>
      <c r="M21" s="613"/>
      <c r="N21" s="613"/>
      <c r="O21" s="613"/>
      <c r="P21" s="613"/>
      <c r="Q21" s="613"/>
      <c r="R21" s="613"/>
      <c r="S21" s="613"/>
      <c r="T21" s="613"/>
      <c r="U21" s="613"/>
      <c r="V21" s="613"/>
    </row>
    <row r="22" spans="2:22" ht="20.100000000000001" customHeight="1">
      <c r="B22" s="613"/>
      <c r="C22" s="613"/>
      <c r="D22" s="613"/>
      <c r="E22" s="613"/>
      <c r="F22" s="613"/>
      <c r="G22" s="613"/>
      <c r="H22" s="613"/>
      <c r="I22" s="613"/>
      <c r="J22" s="613"/>
      <c r="K22" s="613"/>
      <c r="L22" s="613"/>
      <c r="M22" s="613"/>
      <c r="N22" s="613"/>
      <c r="O22" s="613"/>
      <c r="P22" s="613"/>
      <c r="Q22" s="613"/>
      <c r="R22" s="613"/>
      <c r="S22" s="613"/>
      <c r="T22" s="613"/>
      <c r="U22" s="613"/>
      <c r="V22" s="613"/>
    </row>
    <row r="23" spans="2:22" ht="20.100000000000001" customHeight="1">
      <c r="B23" s="613"/>
      <c r="C23" s="613"/>
      <c r="D23" s="613"/>
      <c r="E23" s="613"/>
      <c r="F23" s="613"/>
      <c r="G23" s="613"/>
      <c r="H23" s="613"/>
      <c r="I23" s="613"/>
      <c r="J23" s="613"/>
      <c r="K23" s="613"/>
      <c r="L23" s="613"/>
      <c r="M23" s="613"/>
      <c r="N23" s="613"/>
      <c r="O23" s="613"/>
      <c r="P23" s="613"/>
      <c r="Q23" s="613"/>
      <c r="R23" s="613"/>
      <c r="S23" s="613"/>
      <c r="T23" s="613"/>
      <c r="U23" s="613"/>
      <c r="V23" s="613"/>
    </row>
    <row r="24" spans="2:22" ht="20.100000000000001" customHeight="1">
      <c r="B24" s="613"/>
      <c r="C24" s="613"/>
      <c r="D24" s="613"/>
      <c r="E24" s="613"/>
      <c r="F24" s="613"/>
      <c r="G24" s="613"/>
      <c r="H24" s="613"/>
      <c r="I24" s="613"/>
      <c r="J24" s="613"/>
      <c r="K24" s="613"/>
      <c r="L24" s="613"/>
      <c r="M24" s="613"/>
      <c r="N24" s="613"/>
      <c r="O24" s="613"/>
      <c r="P24" s="613"/>
      <c r="Q24" s="613"/>
      <c r="R24" s="613"/>
      <c r="S24" s="613"/>
      <c r="T24" s="613"/>
      <c r="U24" s="613"/>
      <c r="V24" s="613"/>
    </row>
    <row r="25" spans="2:22" ht="20.100000000000001" customHeight="1">
      <c r="B25" s="613"/>
      <c r="C25" s="613"/>
      <c r="D25" s="613"/>
      <c r="E25" s="613"/>
      <c r="F25" s="613"/>
      <c r="G25" s="613"/>
      <c r="H25" s="613"/>
      <c r="I25" s="613"/>
      <c r="J25" s="613"/>
      <c r="K25" s="613"/>
      <c r="L25" s="613"/>
      <c r="M25" s="613"/>
      <c r="N25" s="613"/>
      <c r="O25" s="613"/>
      <c r="P25" s="613"/>
      <c r="Q25" s="613"/>
      <c r="R25" s="613"/>
      <c r="S25" s="613"/>
      <c r="T25" s="613"/>
      <c r="U25" s="613"/>
      <c r="V25" s="613"/>
    </row>
    <row r="26" spans="2:22" ht="20.100000000000001" customHeight="1">
      <c r="B26" s="614" t="s">
        <v>511</v>
      </c>
      <c r="C26" s="614"/>
      <c r="D26" s="614"/>
      <c r="E26" s="614"/>
      <c r="F26" s="614"/>
      <c r="G26" s="614"/>
      <c r="H26" s="614" t="s">
        <v>512</v>
      </c>
      <c r="I26" s="614"/>
      <c r="J26" s="614"/>
      <c r="K26" s="614"/>
      <c r="L26" s="614"/>
      <c r="M26" s="614"/>
      <c r="N26" s="614" t="s">
        <v>513</v>
      </c>
      <c r="O26" s="614"/>
      <c r="P26" s="614"/>
      <c r="Q26" s="614"/>
      <c r="R26" s="614"/>
      <c r="S26" s="614"/>
      <c r="T26" s="614" t="s">
        <v>510</v>
      </c>
      <c r="U26" s="614"/>
      <c r="V26" s="614"/>
    </row>
    <row r="27" spans="2:22" ht="20.100000000000001" customHeight="1">
      <c r="B27" s="613"/>
      <c r="C27" s="613"/>
      <c r="D27" s="613"/>
      <c r="E27" s="613"/>
      <c r="F27" s="613"/>
      <c r="G27" s="613"/>
      <c r="H27" s="613"/>
      <c r="I27" s="613"/>
      <c r="J27" s="613"/>
      <c r="K27" s="613"/>
      <c r="L27" s="613"/>
      <c r="M27" s="613"/>
      <c r="N27" s="613"/>
      <c r="O27" s="613"/>
      <c r="P27" s="613"/>
      <c r="Q27" s="613"/>
      <c r="R27" s="613"/>
      <c r="S27" s="613"/>
      <c r="T27" s="613"/>
      <c r="U27" s="613"/>
      <c r="V27" s="613"/>
    </row>
    <row r="28" spans="2:22" ht="20.100000000000001" customHeight="1">
      <c r="B28" s="341"/>
      <c r="C28" s="342"/>
      <c r="D28" s="342"/>
      <c r="E28" s="342"/>
      <c r="F28" s="342"/>
      <c r="G28" s="342"/>
      <c r="H28" s="342"/>
      <c r="I28" s="342"/>
      <c r="J28" s="342"/>
      <c r="K28" s="342"/>
      <c r="L28" s="342"/>
      <c r="M28" s="342"/>
      <c r="N28" s="342"/>
      <c r="O28" s="342"/>
      <c r="P28" s="342"/>
      <c r="Q28" s="342"/>
      <c r="R28" s="342"/>
      <c r="S28" s="342"/>
      <c r="T28" s="342"/>
      <c r="U28" s="342"/>
      <c r="V28" s="343"/>
    </row>
    <row r="29" spans="2:22" ht="20.100000000000001" customHeight="1">
      <c r="B29" s="352" t="s">
        <v>510</v>
      </c>
      <c r="C29" s="353"/>
      <c r="D29" s="353" t="s">
        <v>514</v>
      </c>
      <c r="E29" s="353"/>
      <c r="F29" s="353"/>
      <c r="G29" s="353"/>
      <c r="H29" s="353"/>
      <c r="I29" s="353"/>
      <c r="J29" s="353"/>
      <c r="K29" s="353"/>
      <c r="L29" s="353"/>
      <c r="M29" s="353"/>
      <c r="N29" s="353"/>
      <c r="O29" s="353"/>
      <c r="P29" s="353"/>
      <c r="Q29" s="353"/>
      <c r="R29" s="353"/>
      <c r="S29" s="353"/>
      <c r="T29" s="342"/>
      <c r="U29" s="342"/>
      <c r="V29" s="343"/>
    </row>
    <row r="30" spans="2:22" ht="20.100000000000001" customHeight="1">
      <c r="B30" s="341"/>
      <c r="C30" s="342"/>
      <c r="D30" s="342"/>
      <c r="E30" s="342"/>
      <c r="F30" s="342"/>
      <c r="G30" s="342"/>
      <c r="H30" s="342"/>
      <c r="I30" s="342"/>
      <c r="J30" s="342"/>
      <c r="K30" s="342"/>
      <c r="L30" s="342"/>
      <c r="M30" s="342"/>
      <c r="N30" s="342"/>
      <c r="O30" s="342"/>
      <c r="P30" s="342"/>
      <c r="Q30" s="342"/>
      <c r="R30" s="342"/>
      <c r="S30" s="342"/>
      <c r="T30" s="342"/>
      <c r="U30" s="342"/>
      <c r="V30" s="343"/>
    </row>
    <row r="31" spans="2:22" ht="20.100000000000001" customHeight="1">
      <c r="B31" s="341"/>
      <c r="C31" s="342"/>
      <c r="D31" s="342"/>
      <c r="E31" s="342"/>
      <c r="F31" s="342"/>
      <c r="G31" s="342"/>
      <c r="H31" s="342"/>
      <c r="I31" s="342"/>
      <c r="J31" s="342"/>
      <c r="K31" s="342"/>
      <c r="L31" s="342"/>
      <c r="M31" s="342"/>
      <c r="N31" s="342"/>
      <c r="O31" s="342"/>
      <c r="P31" s="342"/>
      <c r="Q31" s="342"/>
      <c r="R31" s="342"/>
      <c r="S31" s="342"/>
      <c r="T31" s="342"/>
      <c r="U31" s="342"/>
      <c r="V31" s="343"/>
    </row>
    <row r="32" spans="2:22" ht="20.100000000000001" customHeight="1">
      <c r="B32" s="341"/>
      <c r="C32" s="342"/>
      <c r="D32" s="342"/>
      <c r="E32" s="342"/>
      <c r="F32" s="342"/>
      <c r="G32" s="342"/>
      <c r="H32" s="342"/>
      <c r="I32" s="342"/>
      <c r="J32" s="342"/>
      <c r="K32" s="342"/>
      <c r="L32" s="342"/>
      <c r="M32" s="342"/>
      <c r="N32" s="342"/>
      <c r="O32" s="342"/>
      <c r="P32" s="342"/>
      <c r="Q32" s="342"/>
      <c r="R32" s="342"/>
      <c r="S32" s="342"/>
      <c r="T32" s="342"/>
      <c r="U32" s="342"/>
      <c r="V32" s="343"/>
    </row>
    <row r="33" spans="2:22" ht="20.100000000000001" customHeight="1">
      <c r="B33" s="341"/>
      <c r="C33" s="342"/>
      <c r="D33" s="342"/>
      <c r="E33" s="342"/>
      <c r="F33" s="342"/>
      <c r="G33" s="342"/>
      <c r="H33" s="342"/>
      <c r="I33" s="342"/>
      <c r="J33" s="342"/>
      <c r="K33" s="342"/>
      <c r="L33" s="342"/>
      <c r="M33" s="342"/>
      <c r="N33" s="342"/>
      <c r="O33" s="342"/>
      <c r="P33" s="342"/>
      <c r="Q33" s="342"/>
      <c r="R33" s="342"/>
      <c r="S33" s="342"/>
      <c r="T33" s="342"/>
      <c r="U33" s="342"/>
      <c r="V33" s="343"/>
    </row>
    <row r="34" spans="2:22" ht="20.100000000000001" customHeight="1">
      <c r="B34" s="344"/>
      <c r="C34" s="285"/>
      <c r="D34" s="285"/>
      <c r="E34" s="285"/>
      <c r="F34" s="285"/>
      <c r="G34" s="285"/>
      <c r="H34" s="285"/>
      <c r="I34" s="285"/>
      <c r="J34" s="285"/>
      <c r="K34" s="285"/>
      <c r="L34" s="285"/>
      <c r="M34" s="285"/>
      <c r="N34" s="285"/>
      <c r="O34" s="285"/>
      <c r="P34" s="285"/>
      <c r="Q34" s="285"/>
      <c r="R34" s="285"/>
      <c r="S34" s="285"/>
      <c r="T34" s="285"/>
      <c r="U34" s="285"/>
      <c r="V34" s="345"/>
    </row>
  </sheetData>
  <mergeCells count="68">
    <mergeCell ref="P8:V8"/>
    <mergeCell ref="P9:V9"/>
    <mergeCell ref="P10:V10"/>
    <mergeCell ref="P6:V7"/>
    <mergeCell ref="P11:V11"/>
    <mergeCell ref="P12:V12"/>
    <mergeCell ref="I2:O2"/>
    <mergeCell ref="B4:H4"/>
    <mergeCell ref="T24:V24"/>
    <mergeCell ref="N24:S24"/>
    <mergeCell ref="T18:V18"/>
    <mergeCell ref="T19:V19"/>
    <mergeCell ref="T20:V20"/>
    <mergeCell ref="T21:V21"/>
    <mergeCell ref="T22:V22"/>
    <mergeCell ref="T23:V23"/>
    <mergeCell ref="N18:S18"/>
    <mergeCell ref="N19:S19"/>
    <mergeCell ref="N20:S20"/>
    <mergeCell ref="N21:S21"/>
    <mergeCell ref="N22:S22"/>
    <mergeCell ref="T25:V25"/>
    <mergeCell ref="T26:V26"/>
    <mergeCell ref="T27:V27"/>
    <mergeCell ref="H26:M26"/>
    <mergeCell ref="H27:M27"/>
    <mergeCell ref="N25:S25"/>
    <mergeCell ref="N26:S26"/>
    <mergeCell ref="N27:S27"/>
    <mergeCell ref="N23:S23"/>
    <mergeCell ref="L20:M20"/>
    <mergeCell ref="L21:M21"/>
    <mergeCell ref="L22:M22"/>
    <mergeCell ref="L23:M23"/>
    <mergeCell ref="L24:M24"/>
    <mergeCell ref="L25:M25"/>
    <mergeCell ref="J20:K20"/>
    <mergeCell ref="J21:K21"/>
    <mergeCell ref="J22:K22"/>
    <mergeCell ref="J23:K23"/>
    <mergeCell ref="J24:K24"/>
    <mergeCell ref="J25:K25"/>
    <mergeCell ref="B26:G26"/>
    <mergeCell ref="B27:G27"/>
    <mergeCell ref="H18:I18"/>
    <mergeCell ref="H19:I19"/>
    <mergeCell ref="H20:I20"/>
    <mergeCell ref="H21:I21"/>
    <mergeCell ref="H22:I22"/>
    <mergeCell ref="H23:I23"/>
    <mergeCell ref="H24:I24"/>
    <mergeCell ref="H25:I25"/>
    <mergeCell ref="B20:G20"/>
    <mergeCell ref="B21:G21"/>
    <mergeCell ref="B22:G22"/>
    <mergeCell ref="B23:G23"/>
    <mergeCell ref="B24:G24"/>
    <mergeCell ref="B25:G25"/>
    <mergeCell ref="B17:D17"/>
    <mergeCell ref="N17:P17"/>
    <mergeCell ref="E17:M17"/>
    <mergeCell ref="Q17:V17"/>
    <mergeCell ref="B18:G18"/>
    <mergeCell ref="B19:G19"/>
    <mergeCell ref="J18:K18"/>
    <mergeCell ref="J19:K19"/>
    <mergeCell ref="L18:M18"/>
    <mergeCell ref="L19:M19"/>
  </mergeCells>
  <phoneticPr fontId="3"/>
  <conditionalFormatting sqref="B4 P6 P8:P9 P11 E17 Q17">
    <cfRule type="expression" dxfId="2235" priority="2">
      <formula>B4=""</formula>
    </cfRule>
  </conditionalFormatting>
  <conditionalFormatting sqref="B19:S19 B27:S27">
    <cfRule type="expression" dxfId="2234" priority="1">
      <formula>B19=""</formula>
    </cfRule>
  </conditionalFormatting>
  <pageMargins left="0.7" right="0.7" top="0.75" bottom="0.75" header="0.3" footer="0.3"/>
  <pageSetup paperSize="9" scale="93"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28C17-8607-4F82-AD5A-4B391919332C}">
  <dimension ref="A1:U46"/>
  <sheetViews>
    <sheetView view="pageBreakPreview" zoomScaleNormal="85" zoomScaleSheetLayoutView="100" workbookViewId="0"/>
  </sheetViews>
  <sheetFormatPr defaultColWidth="9" defaultRowHeight="14.25"/>
  <cols>
    <col min="1" max="1" width="39.375" style="89" customWidth="1"/>
    <col min="2" max="2" width="3.5" style="89" customWidth="1"/>
    <col min="3" max="18" width="5.875" style="89" customWidth="1"/>
    <col min="19" max="19" width="4" style="89" customWidth="1"/>
    <col min="20" max="20" width="16.25" style="89" customWidth="1"/>
    <col min="21" max="16384" width="9" style="89"/>
  </cols>
  <sheetData>
    <row r="1" spans="1:20" ht="23.25" customHeight="1"/>
    <row r="2" spans="1:20">
      <c r="R2" s="148" t="s">
        <v>257</v>
      </c>
    </row>
    <row r="3" spans="1:20" ht="27" customHeight="1">
      <c r="C3" s="90"/>
      <c r="D3" s="90"/>
      <c r="E3" s="640" t="s">
        <v>256</v>
      </c>
      <c r="F3" s="640"/>
      <c r="G3" s="640"/>
      <c r="H3" s="640"/>
      <c r="I3" s="640"/>
      <c r="J3" s="640"/>
      <c r="K3" s="640"/>
      <c r="L3" s="640"/>
      <c r="M3" s="640"/>
      <c r="N3" s="640"/>
      <c r="O3" s="640"/>
      <c r="P3" s="90"/>
      <c r="Q3" s="90"/>
      <c r="R3" s="90"/>
    </row>
    <row r="4" spans="1:20" ht="20.100000000000001" customHeight="1">
      <c r="B4" s="91"/>
      <c r="C4" s="90"/>
      <c r="D4" s="90"/>
      <c r="E4" s="90"/>
      <c r="F4" s="90"/>
      <c r="G4" s="90"/>
      <c r="H4" s="90"/>
      <c r="I4" s="90"/>
      <c r="J4" s="90"/>
      <c r="K4" s="90"/>
      <c r="L4" s="90"/>
      <c r="M4" s="90"/>
      <c r="N4" s="90"/>
      <c r="O4" s="90"/>
      <c r="P4" s="90"/>
      <c r="Q4" s="90"/>
      <c r="R4" s="90"/>
    </row>
    <row r="5" spans="1:20" s="92" customFormat="1" ht="20.100000000000001" customHeight="1">
      <c r="B5" s="92" t="s">
        <v>117</v>
      </c>
      <c r="L5" s="649" t="s">
        <v>267</v>
      </c>
      <c r="M5" s="649"/>
      <c r="N5" s="649"/>
      <c r="O5" s="650">
        <v>46358</v>
      </c>
      <c r="P5" s="650"/>
      <c r="Q5" s="650"/>
      <c r="R5" s="650"/>
      <c r="T5" s="154" t="s">
        <v>176</v>
      </c>
    </row>
    <row r="6" spans="1:20" s="92" customFormat="1" ht="20.100000000000001" customHeight="1">
      <c r="C6" s="507" t="s">
        <v>261</v>
      </c>
      <c r="D6" s="508"/>
      <c r="E6" s="508"/>
      <c r="F6" s="509"/>
      <c r="G6" s="658" t="str">
        <f>IF(基本情報入力!J4="","",基本情報入力!J4)</f>
        <v/>
      </c>
      <c r="H6" s="659"/>
      <c r="I6" s="659"/>
      <c r="J6" s="659"/>
      <c r="K6" s="659"/>
      <c r="L6" s="659"/>
      <c r="M6" s="659"/>
      <c r="N6" s="659"/>
      <c r="O6" s="659"/>
      <c r="P6" s="659"/>
      <c r="Q6" s="659"/>
      <c r="R6" s="660"/>
      <c r="T6" s="155" t="s">
        <v>268</v>
      </c>
    </row>
    <row r="7" spans="1:20" s="92" customFormat="1" ht="20.100000000000001" customHeight="1">
      <c r="C7" s="510" t="s">
        <v>262</v>
      </c>
      <c r="D7" s="511"/>
      <c r="E7" s="511"/>
      <c r="F7" s="512"/>
      <c r="G7" s="486" t="str">
        <f>IF(基本情報入力!J8="","",基本情報入力!J8)</f>
        <v/>
      </c>
      <c r="H7" s="490"/>
      <c r="I7" s="490"/>
      <c r="J7" s="490"/>
      <c r="K7" s="93" t="s">
        <v>121</v>
      </c>
      <c r="L7" s="487" t="str">
        <f>IF(基本情報入力!S8="","",基本情報入力!S8)</f>
        <v/>
      </c>
      <c r="M7" s="490"/>
      <c r="N7" s="490"/>
      <c r="O7" s="490"/>
      <c r="P7" s="490"/>
      <c r="Q7" s="490"/>
      <c r="R7" s="94"/>
      <c r="T7" s="155" t="s">
        <v>268</v>
      </c>
    </row>
    <row r="8" spans="1:20" s="92" customFormat="1" ht="20.100000000000001" customHeight="1">
      <c r="C8" s="527" t="s">
        <v>263</v>
      </c>
      <c r="D8" s="528"/>
      <c r="E8" s="528"/>
      <c r="F8" s="529"/>
      <c r="G8" s="489" t="s">
        <v>123</v>
      </c>
      <c r="H8" s="490"/>
      <c r="I8" s="491"/>
      <c r="J8" s="492" t="str">
        <f>IF(基本情報入力!J15="","",基本情報入力!J15)</f>
        <v/>
      </c>
      <c r="K8" s="493"/>
      <c r="L8" s="493"/>
      <c r="M8" s="493"/>
      <c r="N8" s="493"/>
      <c r="O8" s="493"/>
      <c r="P8" s="493"/>
      <c r="Q8" s="493"/>
      <c r="R8" s="494"/>
      <c r="T8" s="155" t="s">
        <v>268</v>
      </c>
    </row>
    <row r="9" spans="1:20" s="92" customFormat="1" ht="20.100000000000001" customHeight="1">
      <c r="C9" s="530"/>
      <c r="D9" s="531"/>
      <c r="E9" s="531"/>
      <c r="F9" s="532"/>
      <c r="G9" s="489" t="s">
        <v>266</v>
      </c>
      <c r="H9" s="490"/>
      <c r="I9" s="491"/>
      <c r="J9" s="492" t="str">
        <f>IF(基本情報入力!J16="","",基本情報入力!J16)</f>
        <v/>
      </c>
      <c r="K9" s="493"/>
      <c r="L9" s="493"/>
      <c r="M9" s="493"/>
      <c r="N9" s="493"/>
      <c r="O9" s="493"/>
      <c r="P9" s="493"/>
      <c r="Q9" s="493"/>
      <c r="R9" s="494"/>
      <c r="T9" s="155" t="s">
        <v>268</v>
      </c>
    </row>
    <row r="10" spans="1:20" s="92" customFormat="1" ht="20.100000000000001" customHeight="1">
      <c r="C10" s="527" t="s">
        <v>264</v>
      </c>
      <c r="D10" s="528"/>
      <c r="E10" s="528"/>
      <c r="F10" s="529"/>
      <c r="G10" s="489" t="s">
        <v>126</v>
      </c>
      <c r="H10" s="490"/>
      <c r="I10" s="491"/>
      <c r="J10" s="492" t="str">
        <f>IF(基本情報入力!J12="","",基本情報入力!J12)</f>
        <v/>
      </c>
      <c r="K10" s="493"/>
      <c r="L10" s="493"/>
      <c r="M10" s="493"/>
      <c r="N10" s="493"/>
      <c r="O10" s="493"/>
      <c r="P10" s="493"/>
      <c r="Q10" s="493"/>
      <c r="R10" s="494"/>
      <c r="T10" s="155" t="s">
        <v>268</v>
      </c>
    </row>
    <row r="11" spans="1:20" s="92" customFormat="1" ht="20.100000000000001" customHeight="1">
      <c r="C11" s="558"/>
      <c r="D11" s="559"/>
      <c r="E11" s="559"/>
      <c r="F11" s="560"/>
      <c r="G11" s="561" t="s">
        <v>127</v>
      </c>
      <c r="H11" s="562"/>
      <c r="I11" s="563"/>
      <c r="J11" s="504" t="str">
        <f>IF(基本情報入力!J14="","",基本情報入力!J14)</f>
        <v/>
      </c>
      <c r="K11" s="505"/>
      <c r="L11" s="505"/>
      <c r="M11" s="505"/>
      <c r="N11" s="505"/>
      <c r="O11" s="505"/>
      <c r="P11" s="505"/>
      <c r="Q11" s="505"/>
      <c r="R11" s="506"/>
      <c r="T11" s="155" t="s">
        <v>268</v>
      </c>
    </row>
    <row r="12" spans="1:20" s="95" customFormat="1" ht="20.100000000000001" customHeight="1">
      <c r="A12" s="92"/>
    </row>
    <row r="13" spans="1:20" s="95" customFormat="1" ht="20.100000000000001" customHeight="1">
      <c r="A13" s="92"/>
      <c r="B13" s="92" t="s">
        <v>255</v>
      </c>
      <c r="T13" s="147"/>
    </row>
    <row r="14" spans="1:20" s="95" customFormat="1" ht="20.100000000000001" customHeight="1">
      <c r="A14" s="92"/>
      <c r="C14" s="651" t="s">
        <v>7</v>
      </c>
      <c r="D14" s="652"/>
      <c r="E14" s="652"/>
      <c r="F14" s="652"/>
      <c r="G14" s="652"/>
      <c r="H14" s="652"/>
      <c r="I14" s="652"/>
      <c r="J14" s="653"/>
      <c r="K14" s="651" t="s">
        <v>265</v>
      </c>
      <c r="L14" s="652"/>
      <c r="M14" s="652"/>
      <c r="N14" s="652"/>
      <c r="O14" s="652"/>
      <c r="P14" s="652"/>
      <c r="Q14" s="652"/>
      <c r="R14" s="653"/>
      <c r="T14" s="147"/>
    </row>
    <row r="15" spans="1:20" s="95" customFormat="1" ht="20.100000000000001" customHeight="1">
      <c r="A15" s="92"/>
      <c r="C15" s="647" t="s">
        <v>254</v>
      </c>
      <c r="D15" s="648"/>
      <c r="E15" s="648"/>
      <c r="F15" s="648"/>
      <c r="G15" s="643"/>
      <c r="H15" s="644"/>
      <c r="I15" s="644"/>
      <c r="J15" s="645"/>
      <c r="K15" s="647" t="s">
        <v>254</v>
      </c>
      <c r="L15" s="648"/>
      <c r="M15" s="648"/>
      <c r="N15" s="648"/>
      <c r="O15" s="654"/>
      <c r="P15" s="644"/>
      <c r="Q15" s="644"/>
      <c r="R15" s="645"/>
      <c r="T15" s="156" t="s">
        <v>277</v>
      </c>
    </row>
    <row r="16" spans="1:20" s="95" customFormat="1" ht="20.100000000000001" customHeight="1">
      <c r="A16" s="92"/>
      <c r="C16" s="647" t="s">
        <v>253</v>
      </c>
      <c r="D16" s="648"/>
      <c r="E16" s="648"/>
      <c r="F16" s="648"/>
      <c r="G16" s="646"/>
      <c r="H16" s="644"/>
      <c r="I16" s="644"/>
      <c r="J16" s="645"/>
      <c r="K16" s="647" t="s">
        <v>252</v>
      </c>
      <c r="L16" s="648"/>
      <c r="M16" s="648"/>
      <c r="N16" s="648"/>
      <c r="O16" s="654"/>
      <c r="P16" s="644"/>
      <c r="Q16" s="644"/>
      <c r="R16" s="645"/>
      <c r="T16" s="156" t="s">
        <v>278</v>
      </c>
    </row>
    <row r="17" spans="1:20" s="95" customFormat="1" ht="20.100000000000001" customHeight="1">
      <c r="A17" s="92"/>
      <c r="C17" s="641" t="s">
        <v>251</v>
      </c>
      <c r="D17" s="642"/>
      <c r="E17" s="642"/>
      <c r="F17" s="642"/>
      <c r="G17" s="655"/>
      <c r="H17" s="656"/>
      <c r="I17" s="656"/>
      <c r="J17" s="657"/>
      <c r="K17" s="641" t="s">
        <v>250</v>
      </c>
      <c r="L17" s="642"/>
      <c r="M17" s="642"/>
      <c r="N17" s="642"/>
      <c r="O17" s="655"/>
      <c r="P17" s="656"/>
      <c r="Q17" s="656"/>
      <c r="R17" s="657"/>
      <c r="T17" s="156" t="s">
        <v>279</v>
      </c>
    </row>
    <row r="18" spans="1:20" s="95" customFormat="1" ht="20.100000000000001" customHeight="1">
      <c r="A18" s="92"/>
      <c r="T18" s="157" t="s">
        <v>280</v>
      </c>
    </row>
    <row r="19" spans="1:20" ht="20.100000000000001" customHeight="1">
      <c r="B19" s="92" t="s">
        <v>249</v>
      </c>
      <c r="C19" s="95"/>
      <c r="D19" s="95"/>
      <c r="E19" s="95"/>
      <c r="F19" s="95"/>
      <c r="G19" s="95"/>
      <c r="H19" s="95"/>
      <c r="I19" s="95"/>
      <c r="J19" s="95"/>
      <c r="K19" s="95"/>
      <c r="L19" s="95"/>
      <c r="M19" s="95"/>
      <c r="N19" s="95"/>
      <c r="O19" s="95"/>
      <c r="P19" s="95"/>
      <c r="Q19" s="95"/>
      <c r="R19" s="95"/>
      <c r="T19" s="158" t="s">
        <v>281</v>
      </c>
    </row>
    <row r="20" spans="1:20" ht="20.100000000000001" customHeight="1">
      <c r="B20" s="95"/>
      <c r="C20" s="629" t="s">
        <v>248</v>
      </c>
      <c r="D20" s="630"/>
      <c r="E20" s="630"/>
      <c r="F20" s="630"/>
      <c r="G20" s="630"/>
      <c r="H20" s="630"/>
      <c r="I20" s="630"/>
      <c r="J20" s="630"/>
      <c r="K20" s="630"/>
      <c r="L20" s="630"/>
      <c r="M20" s="630"/>
      <c r="N20" s="630"/>
      <c r="O20" s="630"/>
      <c r="P20" s="624" t="s">
        <v>247</v>
      </c>
      <c r="Q20" s="625"/>
      <c r="R20" s="626"/>
    </row>
    <row r="21" spans="1:20" ht="21" customHeight="1">
      <c r="B21" s="95"/>
      <c r="C21" s="145" t="s">
        <v>246</v>
      </c>
      <c r="D21" s="627" t="s">
        <v>239</v>
      </c>
      <c r="E21" s="627"/>
      <c r="F21" s="627"/>
      <c r="G21" s="627"/>
      <c r="H21" s="627"/>
      <c r="I21" s="627"/>
      <c r="J21" s="627"/>
      <c r="K21" s="627"/>
      <c r="L21" s="627"/>
      <c r="M21" s="627"/>
      <c r="N21" s="627"/>
      <c r="O21" s="627"/>
      <c r="P21" s="627"/>
      <c r="Q21" s="627"/>
      <c r="R21" s="628"/>
    </row>
    <row r="22" spans="1:20" ht="21" customHeight="1">
      <c r="B22" s="95"/>
      <c r="C22" s="146" t="s">
        <v>245</v>
      </c>
      <c r="D22" s="627" t="s">
        <v>237</v>
      </c>
      <c r="E22" s="627"/>
      <c r="F22" s="627"/>
      <c r="G22" s="627"/>
      <c r="H22" s="627"/>
      <c r="I22" s="627"/>
      <c r="J22" s="627"/>
      <c r="K22" s="627"/>
      <c r="L22" s="627"/>
      <c r="M22" s="627"/>
      <c r="N22" s="627"/>
      <c r="O22" s="627"/>
      <c r="P22" s="627"/>
      <c r="Q22" s="627"/>
      <c r="R22" s="628"/>
    </row>
    <row r="23" spans="1:20" ht="21" customHeight="1">
      <c r="C23" s="145" t="s">
        <v>243</v>
      </c>
      <c r="D23" s="627" t="s">
        <v>235</v>
      </c>
      <c r="E23" s="627"/>
      <c r="F23" s="627"/>
      <c r="G23" s="627"/>
      <c r="H23" s="627"/>
      <c r="I23" s="627"/>
      <c r="J23" s="627"/>
      <c r="K23" s="627"/>
      <c r="L23" s="627"/>
      <c r="M23" s="627"/>
      <c r="N23" s="627"/>
      <c r="O23" s="627"/>
      <c r="P23" s="627"/>
      <c r="Q23" s="627"/>
      <c r="R23" s="628"/>
    </row>
    <row r="24" spans="1:20" ht="21" customHeight="1">
      <c r="C24" s="145" t="s">
        <v>242</v>
      </c>
      <c r="D24" s="627" t="s">
        <v>344</v>
      </c>
      <c r="E24" s="627"/>
      <c r="F24" s="627"/>
      <c r="G24" s="627"/>
      <c r="H24" s="627"/>
      <c r="I24" s="627"/>
      <c r="J24" s="627"/>
      <c r="K24" s="627"/>
      <c r="L24" s="627"/>
      <c r="M24" s="627"/>
      <c r="N24" s="627"/>
      <c r="O24" s="627"/>
      <c r="P24" s="633" t="s">
        <v>162</v>
      </c>
      <c r="Q24" s="634"/>
      <c r="R24" s="635"/>
      <c r="T24" s="154" t="s">
        <v>163</v>
      </c>
    </row>
    <row r="25" spans="1:20" ht="21" customHeight="1">
      <c r="C25" s="146" t="s">
        <v>240</v>
      </c>
      <c r="D25" s="627" t="s">
        <v>244</v>
      </c>
      <c r="E25" s="627"/>
      <c r="F25" s="627"/>
      <c r="G25" s="627"/>
      <c r="H25" s="627"/>
      <c r="I25" s="627"/>
      <c r="J25" s="627"/>
      <c r="K25" s="627"/>
      <c r="L25" s="627"/>
      <c r="M25" s="627"/>
      <c r="N25" s="627"/>
      <c r="O25" s="627"/>
      <c r="P25" s="633" t="s">
        <v>165</v>
      </c>
      <c r="Q25" s="634"/>
      <c r="R25" s="635"/>
      <c r="T25" s="154" t="s">
        <v>163</v>
      </c>
    </row>
    <row r="26" spans="1:20" ht="21" customHeight="1">
      <c r="C26" s="145" t="s">
        <v>238</v>
      </c>
      <c r="D26" s="627" t="s">
        <v>345</v>
      </c>
      <c r="E26" s="627"/>
      <c r="F26" s="627"/>
      <c r="G26" s="627"/>
      <c r="H26" s="627"/>
      <c r="I26" s="627"/>
      <c r="J26" s="627"/>
      <c r="K26" s="627"/>
      <c r="L26" s="627"/>
      <c r="M26" s="627"/>
      <c r="N26" s="627"/>
      <c r="O26" s="627"/>
      <c r="P26" s="633" t="s">
        <v>165</v>
      </c>
      <c r="Q26" s="634"/>
      <c r="R26" s="635"/>
      <c r="T26" s="154" t="s">
        <v>163</v>
      </c>
    </row>
    <row r="27" spans="1:20" ht="21" customHeight="1">
      <c r="C27" s="146" t="s">
        <v>236</v>
      </c>
      <c r="D27" s="627" t="s">
        <v>241</v>
      </c>
      <c r="E27" s="627"/>
      <c r="F27" s="627"/>
      <c r="G27" s="627"/>
      <c r="H27" s="627"/>
      <c r="I27" s="627"/>
      <c r="J27" s="627"/>
      <c r="K27" s="627"/>
      <c r="L27" s="627"/>
      <c r="M27" s="627"/>
      <c r="N27" s="627"/>
      <c r="O27" s="627"/>
      <c r="P27" s="633" t="s">
        <v>165</v>
      </c>
      <c r="Q27" s="634"/>
      <c r="R27" s="635"/>
      <c r="T27" s="154" t="s">
        <v>163</v>
      </c>
    </row>
    <row r="28" spans="1:20" ht="21" customHeight="1">
      <c r="C28" s="145" t="s">
        <v>234</v>
      </c>
      <c r="D28" s="627" t="s">
        <v>233</v>
      </c>
      <c r="E28" s="627"/>
      <c r="F28" s="627"/>
      <c r="G28" s="627"/>
      <c r="H28" s="627"/>
      <c r="I28" s="627"/>
      <c r="J28" s="627"/>
      <c r="K28" s="627"/>
      <c r="L28" s="627"/>
      <c r="M28" s="627"/>
      <c r="N28" s="627"/>
      <c r="O28" s="627"/>
      <c r="P28" s="627"/>
      <c r="Q28" s="627"/>
      <c r="R28" s="628"/>
    </row>
    <row r="29" spans="1:20" ht="21" customHeight="1">
      <c r="C29" s="144" t="s">
        <v>51</v>
      </c>
      <c r="D29" s="631"/>
      <c r="E29" s="631"/>
      <c r="F29" s="631"/>
      <c r="G29" s="631"/>
      <c r="H29" s="631"/>
      <c r="I29" s="631"/>
      <c r="J29" s="631"/>
      <c r="K29" s="631"/>
      <c r="L29" s="631"/>
      <c r="M29" s="631"/>
      <c r="N29" s="631"/>
      <c r="O29" s="631"/>
      <c r="P29" s="633" t="s">
        <v>165</v>
      </c>
      <c r="Q29" s="634"/>
      <c r="R29" s="635"/>
      <c r="T29" s="89" t="s">
        <v>163</v>
      </c>
    </row>
    <row r="30" spans="1:20" ht="21" customHeight="1">
      <c r="C30" s="143" t="s">
        <v>51</v>
      </c>
      <c r="D30" s="632"/>
      <c r="E30" s="632"/>
      <c r="F30" s="632"/>
      <c r="G30" s="632"/>
      <c r="H30" s="632"/>
      <c r="I30" s="632"/>
      <c r="J30" s="632"/>
      <c r="K30" s="632"/>
      <c r="L30" s="632"/>
      <c r="M30" s="632"/>
      <c r="N30" s="632"/>
      <c r="O30" s="632"/>
      <c r="P30" s="636" t="s">
        <v>165</v>
      </c>
      <c r="Q30" s="637"/>
      <c r="R30" s="638"/>
      <c r="T30" s="89" t="s">
        <v>163</v>
      </c>
    </row>
    <row r="31" spans="1:20" ht="20.100000000000001" customHeight="1">
      <c r="C31" s="639" t="s">
        <v>275</v>
      </c>
      <c r="D31" s="639"/>
      <c r="E31" s="639"/>
      <c r="F31" s="639"/>
      <c r="G31" s="639"/>
      <c r="H31" s="639"/>
      <c r="I31" s="639"/>
      <c r="J31" s="639"/>
      <c r="K31" s="639"/>
      <c r="L31" s="639"/>
      <c r="M31" s="639"/>
      <c r="N31" s="639"/>
      <c r="O31" s="639"/>
      <c r="P31" s="639"/>
      <c r="Q31" s="639"/>
      <c r="R31" s="639"/>
    </row>
    <row r="32" spans="1:20" ht="20.100000000000001" customHeight="1"/>
    <row r="33" spans="2:21" ht="20.100000000000001" customHeight="1">
      <c r="B33" s="89" t="s">
        <v>232</v>
      </c>
    </row>
    <row r="34" spans="2:21" ht="16.5" customHeight="1">
      <c r="C34" s="142"/>
      <c r="D34" s="141"/>
      <c r="E34" s="141"/>
      <c r="F34" s="141"/>
      <c r="G34" s="141"/>
      <c r="H34" s="141"/>
      <c r="I34" s="141"/>
      <c r="J34" s="141"/>
      <c r="K34" s="141"/>
      <c r="L34" s="141"/>
      <c r="M34" s="141"/>
      <c r="N34" s="141"/>
      <c r="O34" s="141"/>
      <c r="P34" s="141"/>
      <c r="Q34" s="141"/>
      <c r="R34" s="140"/>
      <c r="T34" s="154" t="s">
        <v>272</v>
      </c>
    </row>
    <row r="35" spans="2:21" ht="16.5" customHeight="1">
      <c r="C35" s="139"/>
      <c r="D35" s="138"/>
      <c r="E35" s="138"/>
      <c r="F35" s="138"/>
      <c r="G35" s="138"/>
      <c r="H35" s="138"/>
      <c r="I35" s="138"/>
      <c r="J35" s="138"/>
      <c r="K35" s="138"/>
      <c r="L35" s="138"/>
      <c r="M35" s="138"/>
      <c r="N35" s="138"/>
      <c r="O35" s="138"/>
      <c r="P35" s="138"/>
      <c r="Q35" s="138"/>
      <c r="R35" s="137"/>
      <c r="T35" s="154" t="s">
        <v>282</v>
      </c>
      <c r="U35" s="154"/>
    </row>
    <row r="36" spans="2:21" ht="16.5" customHeight="1">
      <c r="C36" s="139"/>
      <c r="D36" s="138"/>
      <c r="E36" s="138"/>
      <c r="F36" s="138"/>
      <c r="G36" s="138"/>
      <c r="H36" s="138"/>
      <c r="I36" s="138"/>
      <c r="J36" s="138"/>
      <c r="K36" s="138"/>
      <c r="L36" s="138"/>
      <c r="M36" s="138"/>
      <c r="N36" s="138"/>
      <c r="O36" s="138"/>
      <c r="P36" s="138"/>
      <c r="Q36" s="138"/>
      <c r="R36" s="137"/>
      <c r="T36" s="154" t="s">
        <v>283</v>
      </c>
      <c r="U36" s="154"/>
    </row>
    <row r="37" spans="2:21" ht="16.5" customHeight="1">
      <c r="C37" s="139"/>
      <c r="D37" s="138"/>
      <c r="E37" s="138"/>
      <c r="F37" s="138"/>
      <c r="G37" s="138"/>
      <c r="H37" s="138"/>
      <c r="I37" s="138"/>
      <c r="J37" s="138"/>
      <c r="K37" s="138"/>
      <c r="L37" s="138"/>
      <c r="M37" s="138"/>
      <c r="N37" s="138"/>
      <c r="O37" s="138"/>
      <c r="P37" s="138"/>
      <c r="Q37" s="138"/>
      <c r="R37" s="137"/>
    </row>
    <row r="38" spans="2:21" ht="16.5" customHeight="1">
      <c r="C38" s="139"/>
      <c r="D38" s="138"/>
      <c r="E38" s="138"/>
      <c r="F38" s="138"/>
      <c r="G38" s="138"/>
      <c r="H38" s="138"/>
      <c r="I38" s="138"/>
      <c r="J38" s="138"/>
      <c r="K38" s="138"/>
      <c r="L38" s="138"/>
      <c r="M38" s="138"/>
      <c r="N38" s="138"/>
      <c r="O38" s="138"/>
      <c r="P38" s="138"/>
      <c r="Q38" s="138"/>
      <c r="R38" s="137"/>
    </row>
    <row r="39" spans="2:21" ht="16.5" customHeight="1">
      <c r="C39" s="139"/>
      <c r="D39" s="138"/>
      <c r="E39" s="138"/>
      <c r="F39" s="138"/>
      <c r="G39" s="138"/>
      <c r="H39" s="138"/>
      <c r="I39" s="138"/>
      <c r="J39" s="138"/>
      <c r="K39" s="138"/>
      <c r="L39" s="138"/>
      <c r="M39" s="138"/>
      <c r="N39" s="138"/>
      <c r="O39" s="138"/>
      <c r="P39" s="138"/>
      <c r="Q39" s="138"/>
      <c r="R39" s="137"/>
    </row>
    <row r="40" spans="2:21" ht="16.5" customHeight="1">
      <c r="C40" s="139"/>
      <c r="D40" s="138"/>
      <c r="E40" s="138"/>
      <c r="F40" s="138"/>
      <c r="G40" s="138"/>
      <c r="H40" s="138"/>
      <c r="I40" s="138"/>
      <c r="J40" s="138"/>
      <c r="K40" s="138"/>
      <c r="L40" s="138"/>
      <c r="M40" s="138"/>
      <c r="N40" s="138"/>
      <c r="O40" s="138"/>
      <c r="P40" s="138"/>
      <c r="Q40" s="138"/>
      <c r="R40" s="137"/>
    </row>
    <row r="41" spans="2:21" ht="16.5" customHeight="1">
      <c r="C41" s="139"/>
      <c r="D41" s="138"/>
      <c r="E41" s="138"/>
      <c r="F41" s="138"/>
      <c r="G41" s="138"/>
      <c r="H41" s="138"/>
      <c r="I41" s="138"/>
      <c r="J41" s="138"/>
      <c r="K41" s="138"/>
      <c r="L41" s="138"/>
      <c r="M41" s="138"/>
      <c r="N41" s="138"/>
      <c r="O41" s="138"/>
      <c r="P41" s="138"/>
      <c r="Q41" s="138"/>
      <c r="R41" s="137"/>
    </row>
    <row r="42" spans="2:21" ht="16.5" customHeight="1">
      <c r="C42" s="139"/>
      <c r="D42" s="138"/>
      <c r="E42" s="138"/>
      <c r="F42" s="138"/>
      <c r="G42" s="138"/>
      <c r="H42" s="138"/>
      <c r="I42" s="138"/>
      <c r="J42" s="138"/>
      <c r="K42" s="138"/>
      <c r="L42" s="138"/>
      <c r="M42" s="138"/>
      <c r="N42" s="138"/>
      <c r="O42" s="138"/>
      <c r="P42" s="138"/>
      <c r="Q42" s="138"/>
      <c r="R42" s="137"/>
    </row>
    <row r="43" spans="2:21" ht="16.5" customHeight="1">
      <c r="C43" s="139"/>
      <c r="D43" s="138"/>
      <c r="E43" s="138"/>
      <c r="F43" s="138"/>
      <c r="G43" s="138"/>
      <c r="H43" s="138"/>
      <c r="I43" s="138"/>
      <c r="J43" s="138"/>
      <c r="K43" s="138"/>
      <c r="L43" s="138"/>
      <c r="M43" s="138"/>
      <c r="N43" s="138"/>
      <c r="O43" s="138"/>
      <c r="P43" s="138"/>
      <c r="Q43" s="138"/>
      <c r="R43" s="137"/>
    </row>
    <row r="44" spans="2:21" ht="16.5" customHeight="1">
      <c r="C44" s="139"/>
      <c r="D44" s="138"/>
      <c r="E44" s="138"/>
      <c r="F44" s="138"/>
      <c r="G44" s="138"/>
      <c r="H44" s="138"/>
      <c r="I44" s="138"/>
      <c r="J44" s="138"/>
      <c r="K44" s="138"/>
      <c r="L44" s="138"/>
      <c r="M44" s="138"/>
      <c r="N44" s="138"/>
      <c r="O44" s="138"/>
      <c r="P44" s="138"/>
      <c r="Q44" s="138"/>
      <c r="R44" s="137"/>
    </row>
    <row r="45" spans="2:21" ht="16.5" customHeight="1">
      <c r="C45" s="136"/>
      <c r="D45" s="135"/>
      <c r="E45" s="135"/>
      <c r="F45" s="135"/>
      <c r="G45" s="135"/>
      <c r="H45" s="135"/>
      <c r="I45" s="135"/>
      <c r="J45" s="135"/>
      <c r="K45" s="135"/>
      <c r="L45" s="135"/>
      <c r="M45" s="135"/>
      <c r="N45" s="135"/>
      <c r="O45" s="135"/>
      <c r="P45" s="135"/>
      <c r="Q45" s="135"/>
      <c r="R45" s="134"/>
    </row>
    <row r="46" spans="2:21" ht="20.100000000000001" customHeight="1"/>
  </sheetData>
  <mergeCells count="51">
    <mergeCell ref="L5:N5"/>
    <mergeCell ref="O5:R5"/>
    <mergeCell ref="C14:J14"/>
    <mergeCell ref="K14:R14"/>
    <mergeCell ref="C17:F17"/>
    <mergeCell ref="K15:N15"/>
    <mergeCell ref="K16:N16"/>
    <mergeCell ref="C15:F15"/>
    <mergeCell ref="O15:R15"/>
    <mergeCell ref="O16:R16"/>
    <mergeCell ref="O17:R17"/>
    <mergeCell ref="C6:F6"/>
    <mergeCell ref="G6:R6"/>
    <mergeCell ref="G17:J17"/>
    <mergeCell ref="C10:F11"/>
    <mergeCell ref="G10:I10"/>
    <mergeCell ref="P26:R26"/>
    <mergeCell ref="P27:R27"/>
    <mergeCell ref="D25:O25"/>
    <mergeCell ref="D26:O26"/>
    <mergeCell ref="D27:O27"/>
    <mergeCell ref="D28:R28"/>
    <mergeCell ref="E3:O3"/>
    <mergeCell ref="L7:Q7"/>
    <mergeCell ref="G8:I8"/>
    <mergeCell ref="J8:R8"/>
    <mergeCell ref="G9:I9"/>
    <mergeCell ref="J9:R9"/>
    <mergeCell ref="C7:F7"/>
    <mergeCell ref="G7:J7"/>
    <mergeCell ref="C8:F9"/>
    <mergeCell ref="K17:N17"/>
    <mergeCell ref="G15:J15"/>
    <mergeCell ref="G16:J16"/>
    <mergeCell ref="P24:R24"/>
    <mergeCell ref="C16:F16"/>
    <mergeCell ref="P25:R25"/>
    <mergeCell ref="D29:O29"/>
    <mergeCell ref="D30:O30"/>
    <mergeCell ref="P29:R29"/>
    <mergeCell ref="P30:R30"/>
    <mergeCell ref="C31:R31"/>
    <mergeCell ref="J10:R10"/>
    <mergeCell ref="G11:I11"/>
    <mergeCell ref="J11:R11"/>
    <mergeCell ref="P20:R20"/>
    <mergeCell ref="D24:O24"/>
    <mergeCell ref="D21:R21"/>
    <mergeCell ref="D22:R22"/>
    <mergeCell ref="D23:R23"/>
    <mergeCell ref="C20:O20"/>
  </mergeCells>
  <phoneticPr fontId="3"/>
  <conditionalFormatting sqref="G7:J7">
    <cfRule type="containsBlanks" dxfId="2233" priority="7">
      <formula>LEN(TRIM(G7))=0</formula>
    </cfRule>
  </conditionalFormatting>
  <conditionalFormatting sqref="G15:J17 O15:R17">
    <cfRule type="containsBlanks" dxfId="2232" priority="1">
      <formula>LEN(TRIM(G15))=0</formula>
    </cfRule>
  </conditionalFormatting>
  <conditionalFormatting sqref="G6:R6">
    <cfRule type="containsBlanks" dxfId="2231" priority="8">
      <formula>LEN(TRIM(G6))=0</formula>
    </cfRule>
  </conditionalFormatting>
  <conditionalFormatting sqref="J8:R11">
    <cfRule type="containsBlanks" dxfId="2230" priority="2">
      <formula>LEN(TRIM(J8))=0</formula>
    </cfRule>
  </conditionalFormatting>
  <conditionalFormatting sqref="L7:Q7">
    <cfRule type="containsBlanks" dxfId="2229" priority="6">
      <formula>LEN(TRIM(L7))=0</formula>
    </cfRule>
  </conditionalFormatting>
  <conditionalFormatting sqref="O5:R5">
    <cfRule type="containsBlanks" dxfId="2228" priority="10">
      <formula>LEN(TRIM(O5))=0</formula>
    </cfRule>
  </conditionalFormatting>
  <dataValidations count="1">
    <dataValidation type="list" allowBlank="1" showInputMessage="1" showErrorMessage="1" sqref="P24:R27 P29:R30" xr:uid="{C42B6D96-5A90-4F08-B30E-97485BBBD42A}">
      <formula1>"□,■"</formula1>
    </dataValidation>
  </dataValidations>
  <printOptions horizontalCentered="1"/>
  <pageMargins left="0.39305555555555555" right="0.39305555555555555" top="0.30972222222222223" bottom="0.3298611111111111" header="0" footer="0"/>
  <pageSetup paperSize="9" scale="89" firstPageNumber="4294963191" fitToHeight="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CE202-BE0F-4190-8DFE-F6E5C827FB48}">
  <dimension ref="A1:Z56"/>
  <sheetViews>
    <sheetView view="pageBreakPreview" zoomScaleNormal="85" zoomScaleSheetLayoutView="100" workbookViewId="0"/>
  </sheetViews>
  <sheetFormatPr defaultColWidth="9" defaultRowHeight="14.25"/>
  <cols>
    <col min="1" max="1" width="39.375" style="89" customWidth="1"/>
    <col min="2" max="2" width="3.5" style="89" customWidth="1"/>
    <col min="3" max="18" width="5.875" style="89" customWidth="1"/>
    <col min="19" max="19" width="4" style="89" customWidth="1"/>
    <col min="20" max="20" width="16.25" style="89" customWidth="1"/>
    <col min="21" max="16384" width="9" style="89"/>
  </cols>
  <sheetData>
    <row r="1" spans="1:20" ht="23.25" customHeight="1"/>
    <row r="2" spans="1:20">
      <c r="R2" s="148" t="s">
        <v>258</v>
      </c>
    </row>
    <row r="3" spans="1:20" ht="27" customHeight="1">
      <c r="C3" s="90"/>
      <c r="D3" s="90"/>
      <c r="E3" s="640" t="s">
        <v>259</v>
      </c>
      <c r="F3" s="640"/>
      <c r="G3" s="640"/>
      <c r="H3" s="640"/>
      <c r="I3" s="640"/>
      <c r="J3" s="640"/>
      <c r="K3" s="640"/>
      <c r="L3" s="640"/>
      <c r="M3" s="640"/>
      <c r="N3" s="640"/>
      <c r="O3" s="640"/>
      <c r="P3" s="90"/>
      <c r="Q3" s="90"/>
      <c r="R3" s="90"/>
    </row>
    <row r="4" spans="1:20" ht="20.100000000000001" customHeight="1">
      <c r="B4" s="91"/>
      <c r="C4" s="90"/>
      <c r="D4" s="90"/>
      <c r="E4" s="90"/>
      <c r="F4" s="90"/>
      <c r="G4" s="90"/>
      <c r="H4" s="90"/>
      <c r="I4" s="90"/>
      <c r="J4" s="90"/>
      <c r="K4" s="90"/>
      <c r="L4" s="90"/>
      <c r="M4" s="90"/>
      <c r="N4" s="90"/>
      <c r="O4" s="90"/>
      <c r="P4" s="90"/>
      <c r="Q4" s="90"/>
      <c r="R4" s="90"/>
    </row>
    <row r="5" spans="1:20" s="92" customFormat="1" ht="20.100000000000001" customHeight="1">
      <c r="B5" s="92" t="s">
        <v>117</v>
      </c>
      <c r="L5" s="649" t="s">
        <v>276</v>
      </c>
      <c r="M5" s="649"/>
      <c r="N5" s="649"/>
      <c r="O5" s="650"/>
      <c r="P5" s="650"/>
      <c r="Q5" s="650"/>
      <c r="R5" s="650"/>
      <c r="T5" s="154" t="s">
        <v>176</v>
      </c>
    </row>
    <row r="6" spans="1:20" s="92" customFormat="1" ht="20.100000000000001" customHeight="1">
      <c r="C6" s="507" t="s">
        <v>261</v>
      </c>
      <c r="D6" s="508"/>
      <c r="E6" s="508"/>
      <c r="F6" s="509"/>
      <c r="G6" s="672" t="str">
        <f>IF(ウィークリースタンス初回!G6="","",ウィークリースタンス初回!G6)</f>
        <v/>
      </c>
      <c r="H6" s="673"/>
      <c r="I6" s="673"/>
      <c r="J6" s="673"/>
      <c r="K6" s="673"/>
      <c r="L6" s="673"/>
      <c r="M6" s="673"/>
      <c r="N6" s="673"/>
      <c r="O6" s="673"/>
      <c r="P6" s="673"/>
      <c r="Q6" s="673"/>
      <c r="R6" s="674"/>
      <c r="T6" s="155" t="s">
        <v>268</v>
      </c>
    </row>
    <row r="7" spans="1:20" s="92" customFormat="1" ht="20.100000000000001" customHeight="1">
      <c r="C7" s="510" t="s">
        <v>262</v>
      </c>
      <c r="D7" s="511"/>
      <c r="E7" s="511"/>
      <c r="F7" s="512"/>
      <c r="G7" s="486" t="str">
        <f>ウィークリースタンス初回!G7</f>
        <v/>
      </c>
      <c r="H7" s="490"/>
      <c r="I7" s="490"/>
      <c r="J7" s="490"/>
      <c r="K7" s="93" t="s">
        <v>121</v>
      </c>
      <c r="L7" s="487" t="str">
        <f>ウィークリースタンス初回!L7</f>
        <v/>
      </c>
      <c r="M7" s="490"/>
      <c r="N7" s="490"/>
      <c r="O7" s="490"/>
      <c r="P7" s="490"/>
      <c r="Q7" s="490"/>
      <c r="R7" s="94"/>
      <c r="T7" s="155" t="s">
        <v>268</v>
      </c>
    </row>
    <row r="8" spans="1:20" s="92" customFormat="1" ht="20.100000000000001" customHeight="1">
      <c r="C8" s="527" t="s">
        <v>263</v>
      </c>
      <c r="D8" s="528"/>
      <c r="E8" s="528"/>
      <c r="F8" s="529"/>
      <c r="G8" s="489" t="s">
        <v>123</v>
      </c>
      <c r="H8" s="490"/>
      <c r="I8" s="491"/>
      <c r="J8" s="666" t="str">
        <f>IF(ウィークリースタンス初回!J8="","",ウィークリースタンス初回!J8)</f>
        <v/>
      </c>
      <c r="K8" s="667"/>
      <c r="L8" s="667"/>
      <c r="M8" s="667"/>
      <c r="N8" s="667"/>
      <c r="O8" s="667"/>
      <c r="P8" s="667"/>
      <c r="Q8" s="667"/>
      <c r="R8" s="668"/>
      <c r="T8" s="155" t="s">
        <v>268</v>
      </c>
    </row>
    <row r="9" spans="1:20" s="92" customFormat="1" ht="20.100000000000001" customHeight="1">
      <c r="C9" s="530"/>
      <c r="D9" s="531"/>
      <c r="E9" s="531"/>
      <c r="F9" s="532"/>
      <c r="G9" s="489" t="s">
        <v>266</v>
      </c>
      <c r="H9" s="490"/>
      <c r="I9" s="491"/>
      <c r="J9" s="666" t="str">
        <f>IF(ウィークリースタンス初回!J9="","",ウィークリースタンス初回!J9)</f>
        <v/>
      </c>
      <c r="K9" s="667"/>
      <c r="L9" s="667"/>
      <c r="M9" s="667"/>
      <c r="N9" s="667"/>
      <c r="O9" s="667"/>
      <c r="P9" s="667"/>
      <c r="Q9" s="667"/>
      <c r="R9" s="668"/>
      <c r="T9" s="155" t="s">
        <v>268</v>
      </c>
    </row>
    <row r="10" spans="1:20" s="92" customFormat="1" ht="20.100000000000001" customHeight="1">
      <c r="C10" s="527" t="s">
        <v>264</v>
      </c>
      <c r="D10" s="528"/>
      <c r="E10" s="528"/>
      <c r="F10" s="529"/>
      <c r="G10" s="489" t="s">
        <v>126</v>
      </c>
      <c r="H10" s="490"/>
      <c r="I10" s="491"/>
      <c r="J10" s="666" t="str">
        <f>IF(ウィークリースタンス初回!J10="","",ウィークリースタンス初回!J10)</f>
        <v/>
      </c>
      <c r="K10" s="667"/>
      <c r="L10" s="667"/>
      <c r="M10" s="667"/>
      <c r="N10" s="667"/>
      <c r="O10" s="667"/>
      <c r="P10" s="667"/>
      <c r="Q10" s="667"/>
      <c r="R10" s="668"/>
      <c r="T10" s="155" t="s">
        <v>268</v>
      </c>
    </row>
    <row r="11" spans="1:20" s="92" customFormat="1" ht="20.100000000000001" customHeight="1">
      <c r="C11" s="558"/>
      <c r="D11" s="559"/>
      <c r="E11" s="559"/>
      <c r="F11" s="560"/>
      <c r="G11" s="561" t="s">
        <v>127</v>
      </c>
      <c r="H11" s="562"/>
      <c r="I11" s="563"/>
      <c r="J11" s="669" t="str">
        <f>IF(ウィークリースタンス初回!J11="","",ウィークリースタンス初回!J11)</f>
        <v/>
      </c>
      <c r="K11" s="670"/>
      <c r="L11" s="670"/>
      <c r="M11" s="670"/>
      <c r="N11" s="670"/>
      <c r="O11" s="670"/>
      <c r="P11" s="670"/>
      <c r="Q11" s="670"/>
      <c r="R11" s="671"/>
      <c r="T11" s="155" t="s">
        <v>268</v>
      </c>
    </row>
    <row r="12" spans="1:20" s="95" customFormat="1" ht="20.100000000000001" customHeight="1">
      <c r="A12" s="92"/>
    </row>
    <row r="13" spans="1:20" s="95" customFormat="1" ht="20.100000000000001" customHeight="1">
      <c r="A13" s="92"/>
      <c r="B13" s="92" t="s">
        <v>255</v>
      </c>
      <c r="T13" s="147"/>
    </row>
    <row r="14" spans="1:20" s="95" customFormat="1" ht="20.100000000000001" customHeight="1">
      <c r="A14" s="92"/>
      <c r="C14" s="651" t="s">
        <v>7</v>
      </c>
      <c r="D14" s="652"/>
      <c r="E14" s="652"/>
      <c r="F14" s="652"/>
      <c r="G14" s="652"/>
      <c r="H14" s="652"/>
      <c r="I14" s="652"/>
      <c r="J14" s="653"/>
      <c r="K14" s="651" t="s">
        <v>265</v>
      </c>
      <c r="L14" s="652"/>
      <c r="M14" s="652"/>
      <c r="N14" s="652"/>
      <c r="O14" s="652"/>
      <c r="P14" s="652"/>
      <c r="Q14" s="652"/>
      <c r="R14" s="653"/>
      <c r="T14" s="147"/>
    </row>
    <row r="15" spans="1:20" s="95" customFormat="1" ht="20.100000000000001" customHeight="1">
      <c r="A15" s="92"/>
      <c r="C15" s="647" t="s">
        <v>254</v>
      </c>
      <c r="D15" s="648"/>
      <c r="E15" s="648"/>
      <c r="F15" s="648"/>
      <c r="G15" s="663" t="str">
        <f>IF(ウィークリースタンス初回!G15="","",ウィークリースタンス初回!G15)</f>
        <v/>
      </c>
      <c r="H15" s="664"/>
      <c r="I15" s="664"/>
      <c r="J15" s="665"/>
      <c r="K15" s="647" t="s">
        <v>254</v>
      </c>
      <c r="L15" s="648"/>
      <c r="M15" s="648"/>
      <c r="N15" s="648"/>
      <c r="O15" s="663" t="str">
        <f>IF(ウィークリースタンス初回!O15="","",ウィークリースタンス初回!O15)</f>
        <v/>
      </c>
      <c r="P15" s="664"/>
      <c r="Q15" s="664"/>
      <c r="R15" s="665"/>
      <c r="T15" s="155" t="s">
        <v>268</v>
      </c>
    </row>
    <row r="16" spans="1:20" s="95" customFormat="1" ht="20.100000000000001" customHeight="1">
      <c r="A16" s="92"/>
      <c r="C16" s="647" t="s">
        <v>253</v>
      </c>
      <c r="D16" s="648"/>
      <c r="E16" s="648"/>
      <c r="F16" s="648"/>
      <c r="G16" s="663" t="str">
        <f>IF(ウィークリースタンス初回!G16="","",ウィークリースタンス初回!G16)</f>
        <v/>
      </c>
      <c r="H16" s="664"/>
      <c r="I16" s="664"/>
      <c r="J16" s="665"/>
      <c r="K16" s="647" t="s">
        <v>252</v>
      </c>
      <c r="L16" s="648"/>
      <c r="M16" s="648"/>
      <c r="N16" s="648"/>
      <c r="O16" s="663" t="str">
        <f>IF(ウィークリースタンス初回!O16="","",ウィークリースタンス初回!O16)</f>
        <v/>
      </c>
      <c r="P16" s="664"/>
      <c r="Q16" s="664"/>
      <c r="R16" s="665"/>
      <c r="T16" s="155" t="s">
        <v>268</v>
      </c>
    </row>
    <row r="17" spans="1:20" s="95" customFormat="1" ht="20.100000000000001" customHeight="1">
      <c r="A17" s="92"/>
      <c r="C17" s="641" t="s">
        <v>251</v>
      </c>
      <c r="D17" s="642"/>
      <c r="E17" s="642"/>
      <c r="F17" s="642"/>
      <c r="G17" s="655" t="str">
        <f>IF(ウィークリースタンス初回!G17="","",ウィークリースタンス初回!G17)</f>
        <v/>
      </c>
      <c r="H17" s="656"/>
      <c r="I17" s="656"/>
      <c r="J17" s="657"/>
      <c r="K17" s="641" t="s">
        <v>250</v>
      </c>
      <c r="L17" s="642"/>
      <c r="M17" s="642"/>
      <c r="N17" s="642"/>
      <c r="O17" s="655" t="str">
        <f>IF(ウィークリースタンス初回!O17="","",ウィークリースタンス初回!O17)</f>
        <v/>
      </c>
      <c r="P17" s="656"/>
      <c r="Q17" s="656"/>
      <c r="R17" s="657"/>
      <c r="T17" s="155" t="s">
        <v>268</v>
      </c>
    </row>
    <row r="18" spans="1:20" s="95" customFormat="1" ht="20.100000000000001" customHeight="1">
      <c r="A18" s="92"/>
      <c r="T18" s="147"/>
    </row>
    <row r="19" spans="1:20" ht="20.100000000000001" customHeight="1">
      <c r="B19" s="92" t="s">
        <v>249</v>
      </c>
      <c r="C19" s="95"/>
      <c r="D19" s="95"/>
      <c r="E19" s="95"/>
      <c r="F19" s="95"/>
      <c r="G19" s="95"/>
      <c r="H19" s="95"/>
      <c r="I19" s="95"/>
      <c r="J19" s="95"/>
      <c r="K19" s="95"/>
      <c r="L19" s="95"/>
      <c r="M19" s="95"/>
      <c r="N19" s="95"/>
      <c r="O19" s="95"/>
      <c r="P19" s="95"/>
      <c r="Q19" s="95"/>
      <c r="R19" s="95"/>
    </row>
    <row r="20" spans="1:20" ht="20.100000000000001" customHeight="1">
      <c r="B20" s="95"/>
      <c r="C20" s="629" t="s">
        <v>248</v>
      </c>
      <c r="D20" s="630"/>
      <c r="E20" s="630"/>
      <c r="F20" s="630"/>
      <c r="G20" s="630"/>
      <c r="H20" s="630"/>
      <c r="I20" s="630"/>
      <c r="J20" s="630"/>
      <c r="K20" s="630"/>
      <c r="L20" s="630"/>
      <c r="M20" s="630"/>
      <c r="N20" s="630"/>
      <c r="O20" s="630"/>
      <c r="P20" s="624" t="s">
        <v>247</v>
      </c>
      <c r="Q20" s="625"/>
      <c r="R20" s="626"/>
    </row>
    <row r="21" spans="1:20" ht="21" customHeight="1">
      <c r="B21" s="95"/>
      <c r="C21" s="145" t="s">
        <v>246</v>
      </c>
      <c r="D21" s="627" t="str">
        <f>ウィークリースタンス初回!$D$21</f>
        <v>会議・打合せはWeb会議等の活用に努める</v>
      </c>
      <c r="E21" s="627"/>
      <c r="F21" s="627"/>
      <c r="G21" s="627"/>
      <c r="H21" s="627"/>
      <c r="I21" s="627"/>
      <c r="J21" s="627"/>
      <c r="K21" s="627"/>
      <c r="L21" s="627"/>
      <c r="M21" s="627"/>
      <c r="N21" s="627"/>
      <c r="O21" s="627"/>
      <c r="P21" s="627"/>
      <c r="Q21" s="627"/>
      <c r="R21" s="628"/>
    </row>
    <row r="22" spans="1:20" ht="21" customHeight="1">
      <c r="B22" s="95"/>
      <c r="C22" s="146" t="s">
        <v>245</v>
      </c>
      <c r="D22" s="627" t="str">
        <f>ウィークリースタンス初回!$D$22</f>
        <v>事故や災害等の緊急時を除き、メールや情報共有システムを含め業務時間外の連絡をしないよう努める</v>
      </c>
      <c r="E22" s="627"/>
      <c r="F22" s="627"/>
      <c r="G22" s="627"/>
      <c r="H22" s="627"/>
      <c r="I22" s="627"/>
      <c r="J22" s="627"/>
      <c r="K22" s="627"/>
      <c r="L22" s="627"/>
      <c r="M22" s="627"/>
      <c r="N22" s="627"/>
      <c r="O22" s="627"/>
      <c r="P22" s="627"/>
      <c r="Q22" s="627"/>
      <c r="R22" s="628"/>
    </row>
    <row r="23" spans="1:20" ht="21" customHeight="1">
      <c r="C23" s="145" t="s">
        <v>243</v>
      </c>
      <c r="D23" s="627" t="str">
        <f>ウィークリースタンス初回!$D$23</f>
        <v>受発注者間でノー残業デーを情報共有する</v>
      </c>
      <c r="E23" s="627"/>
      <c r="F23" s="627"/>
      <c r="G23" s="627"/>
      <c r="H23" s="627"/>
      <c r="I23" s="627"/>
      <c r="J23" s="627"/>
      <c r="K23" s="627"/>
      <c r="L23" s="627"/>
      <c r="M23" s="627"/>
      <c r="N23" s="627"/>
      <c r="O23" s="627"/>
      <c r="P23" s="627"/>
      <c r="Q23" s="627"/>
      <c r="R23" s="628"/>
    </row>
    <row r="24" spans="1:20" ht="21" customHeight="1">
      <c r="C24" s="145" t="s">
        <v>242</v>
      </c>
      <c r="D24" s="627" t="str">
        <f>ウィークリースタンス初回!$D$24</f>
        <v>休日明け（土日が休日の場合は月曜日）を依頼の期限日とはしない</v>
      </c>
      <c r="E24" s="627"/>
      <c r="F24" s="627"/>
      <c r="G24" s="627"/>
      <c r="H24" s="627"/>
      <c r="I24" s="627"/>
      <c r="J24" s="627"/>
      <c r="K24" s="627"/>
      <c r="L24" s="627"/>
      <c r="M24" s="627"/>
      <c r="N24" s="627"/>
      <c r="O24" s="627"/>
      <c r="P24" s="633" t="str">
        <f>ウィークリースタンス初回!P24</f>
        <v>□</v>
      </c>
      <c r="Q24" s="634"/>
      <c r="R24" s="635"/>
      <c r="T24" s="155" t="s">
        <v>268</v>
      </c>
    </row>
    <row r="25" spans="1:20" ht="21" customHeight="1">
      <c r="C25" s="146" t="s">
        <v>240</v>
      </c>
      <c r="D25" s="627" t="str">
        <f>ウィークリースタンス初回!$D$25</f>
        <v>週１回以上は定時に帰る日を設ける</v>
      </c>
      <c r="E25" s="627"/>
      <c r="F25" s="627"/>
      <c r="G25" s="627"/>
      <c r="H25" s="627"/>
      <c r="I25" s="627"/>
      <c r="J25" s="627"/>
      <c r="K25" s="627"/>
      <c r="L25" s="627"/>
      <c r="M25" s="627"/>
      <c r="N25" s="627"/>
      <c r="O25" s="627"/>
      <c r="P25" s="633" t="str">
        <f>ウィークリースタンス初回!P25</f>
        <v>□</v>
      </c>
      <c r="Q25" s="634"/>
      <c r="R25" s="635"/>
      <c r="T25" s="155" t="s">
        <v>268</v>
      </c>
    </row>
    <row r="26" spans="1:20" ht="21" customHeight="1">
      <c r="C26" s="145" t="s">
        <v>238</v>
      </c>
      <c r="D26" s="627" t="str">
        <f>ウィークリースタンス初回!$D$26</f>
        <v>休日前（土日が休日の場合は金曜日）に依頼しない</v>
      </c>
      <c r="E26" s="627"/>
      <c r="F26" s="627"/>
      <c r="G26" s="627"/>
      <c r="H26" s="627"/>
      <c r="I26" s="627"/>
      <c r="J26" s="627"/>
      <c r="K26" s="627"/>
      <c r="L26" s="627"/>
      <c r="M26" s="627"/>
      <c r="N26" s="627"/>
      <c r="O26" s="627"/>
      <c r="P26" s="633" t="str">
        <f>ウィークリースタンス初回!P26</f>
        <v>□</v>
      </c>
      <c r="Q26" s="634"/>
      <c r="R26" s="635"/>
      <c r="T26" s="155" t="s">
        <v>268</v>
      </c>
    </row>
    <row r="27" spans="1:20" ht="21" customHeight="1">
      <c r="C27" s="146" t="s">
        <v>236</v>
      </c>
      <c r="D27" s="627" t="str">
        <f>ウィークリースタンス初回!$D$27</f>
        <v>勤務時間外に会議・打合せをしない</v>
      </c>
      <c r="E27" s="627"/>
      <c r="F27" s="627"/>
      <c r="G27" s="627"/>
      <c r="H27" s="627"/>
      <c r="I27" s="627"/>
      <c r="J27" s="627"/>
      <c r="K27" s="627"/>
      <c r="L27" s="627"/>
      <c r="M27" s="627"/>
      <c r="N27" s="627"/>
      <c r="O27" s="627"/>
      <c r="P27" s="633" t="str">
        <f>ウィークリースタンス初回!P27</f>
        <v>□</v>
      </c>
      <c r="Q27" s="634"/>
      <c r="R27" s="635"/>
      <c r="T27" s="155" t="s">
        <v>268</v>
      </c>
    </row>
    <row r="28" spans="1:20" ht="21" customHeight="1">
      <c r="C28" s="145" t="s">
        <v>234</v>
      </c>
      <c r="D28" s="627" t="str">
        <f>ウィークリースタンス初回!$D$28</f>
        <v>その他、取組が必要と思われる内容（下記に記入）</v>
      </c>
      <c r="E28" s="627"/>
      <c r="F28" s="627"/>
      <c r="G28" s="627"/>
      <c r="H28" s="627"/>
      <c r="I28" s="627"/>
      <c r="J28" s="627"/>
      <c r="K28" s="627"/>
      <c r="L28" s="627"/>
      <c r="M28" s="627"/>
      <c r="N28" s="627"/>
      <c r="O28" s="627"/>
      <c r="P28" s="627"/>
      <c r="Q28" s="627"/>
      <c r="R28" s="628"/>
      <c r="T28" s="155" t="s">
        <v>268</v>
      </c>
    </row>
    <row r="29" spans="1:20" ht="21" customHeight="1">
      <c r="C29" s="144" t="s">
        <v>51</v>
      </c>
      <c r="D29" s="631" t="str">
        <f>IF(ウィークリースタンス初回!D29="","",ウィークリースタンス初回!D29)</f>
        <v/>
      </c>
      <c r="E29" s="631"/>
      <c r="F29" s="631"/>
      <c r="G29" s="631"/>
      <c r="H29" s="631"/>
      <c r="I29" s="631"/>
      <c r="J29" s="631"/>
      <c r="K29" s="631"/>
      <c r="L29" s="631"/>
      <c r="M29" s="631"/>
      <c r="N29" s="631"/>
      <c r="O29" s="631"/>
      <c r="P29" s="633" t="str">
        <f>ウィークリースタンス初回!P29</f>
        <v>□</v>
      </c>
      <c r="Q29" s="634"/>
      <c r="R29" s="635"/>
      <c r="T29" s="155" t="s">
        <v>268</v>
      </c>
    </row>
    <row r="30" spans="1:20" ht="21" customHeight="1">
      <c r="C30" s="143" t="s">
        <v>51</v>
      </c>
      <c r="D30" s="632" t="str">
        <f>IF(ウィークリースタンス初回!D30="","",ウィークリースタンス初回!D30)</f>
        <v/>
      </c>
      <c r="E30" s="632"/>
      <c r="F30" s="632"/>
      <c r="G30" s="632"/>
      <c r="H30" s="632"/>
      <c r="I30" s="632"/>
      <c r="J30" s="632"/>
      <c r="K30" s="632"/>
      <c r="L30" s="632"/>
      <c r="M30" s="632"/>
      <c r="N30" s="632"/>
      <c r="O30" s="632"/>
      <c r="P30" s="636" t="str">
        <f>ウィークリースタンス初回!P30</f>
        <v>□</v>
      </c>
      <c r="Q30" s="637"/>
      <c r="R30" s="638"/>
      <c r="T30" s="155" t="s">
        <v>268</v>
      </c>
    </row>
    <row r="31" spans="1:20" ht="20.100000000000001" customHeight="1">
      <c r="C31" s="639" t="s">
        <v>275</v>
      </c>
      <c r="D31" s="639"/>
      <c r="E31" s="639"/>
      <c r="F31" s="639"/>
      <c r="G31" s="639"/>
      <c r="H31" s="639"/>
      <c r="I31" s="639"/>
      <c r="J31" s="639"/>
      <c r="K31" s="639"/>
      <c r="L31" s="639"/>
      <c r="M31" s="639"/>
      <c r="N31" s="639"/>
      <c r="O31" s="639"/>
      <c r="P31" s="639"/>
      <c r="Q31" s="639"/>
      <c r="R31" s="639"/>
    </row>
    <row r="32" spans="1:20" ht="20.100000000000001" customHeight="1"/>
    <row r="33" spans="2:20" ht="20.100000000000001" customHeight="1">
      <c r="B33" s="89" t="s">
        <v>260</v>
      </c>
    </row>
    <row r="34" spans="2:20" ht="16.5" customHeight="1">
      <c r="C34" s="662" t="s">
        <v>7</v>
      </c>
      <c r="D34" s="141"/>
      <c r="E34" s="141"/>
      <c r="F34" s="141"/>
      <c r="G34" s="141"/>
      <c r="H34" s="141"/>
      <c r="I34" s="141"/>
      <c r="J34" s="141"/>
      <c r="K34" s="141"/>
      <c r="L34" s="141"/>
      <c r="M34" s="141"/>
      <c r="N34" s="141"/>
      <c r="O34" s="141"/>
      <c r="P34" s="141"/>
      <c r="Q34" s="141"/>
      <c r="R34" s="140"/>
      <c r="T34" s="154" t="s">
        <v>272</v>
      </c>
    </row>
    <row r="35" spans="2:20" ht="16.5" customHeight="1">
      <c r="C35" s="662"/>
      <c r="D35" s="138"/>
      <c r="E35" s="138"/>
      <c r="F35" s="138"/>
      <c r="G35" s="138"/>
      <c r="H35" s="138"/>
      <c r="I35" s="138"/>
      <c r="J35" s="138"/>
      <c r="K35" s="138"/>
      <c r="L35" s="138"/>
      <c r="M35" s="138"/>
      <c r="N35" s="138"/>
      <c r="O35" s="138"/>
      <c r="P35" s="138"/>
      <c r="Q35" s="138"/>
      <c r="R35" s="137"/>
      <c r="T35" s="89" t="s">
        <v>285</v>
      </c>
    </row>
    <row r="36" spans="2:20" ht="16.5" customHeight="1">
      <c r="C36" s="662"/>
      <c r="D36" s="138"/>
      <c r="E36" s="138"/>
      <c r="F36" s="138"/>
      <c r="G36" s="138"/>
      <c r="H36" s="138"/>
      <c r="I36" s="138"/>
      <c r="J36" s="138"/>
      <c r="K36" s="138"/>
      <c r="L36" s="138"/>
      <c r="M36" s="138"/>
      <c r="N36" s="138"/>
      <c r="O36" s="138"/>
      <c r="P36" s="138"/>
      <c r="Q36" s="138"/>
      <c r="R36" s="137"/>
      <c r="T36" s="89" t="s">
        <v>284</v>
      </c>
    </row>
    <row r="37" spans="2:20" ht="16.5" customHeight="1">
      <c r="C37" s="662"/>
      <c r="D37" s="138"/>
      <c r="E37" s="138"/>
      <c r="F37" s="138"/>
      <c r="G37" s="138"/>
      <c r="H37" s="138"/>
      <c r="I37" s="138"/>
      <c r="J37" s="138"/>
      <c r="K37" s="138"/>
      <c r="L37" s="138"/>
      <c r="M37" s="138"/>
      <c r="N37" s="138"/>
      <c r="O37" s="138"/>
      <c r="P37" s="138"/>
      <c r="Q37" s="138"/>
      <c r="R37" s="137"/>
    </row>
    <row r="38" spans="2:20" ht="16.5" customHeight="1">
      <c r="C38" s="662"/>
      <c r="D38" s="138"/>
      <c r="E38" s="138"/>
      <c r="F38" s="138"/>
      <c r="G38" s="138"/>
      <c r="H38" s="138"/>
      <c r="I38" s="138"/>
      <c r="J38" s="138"/>
      <c r="K38" s="138"/>
      <c r="L38" s="138"/>
      <c r="M38" s="138"/>
      <c r="N38" s="138"/>
      <c r="O38" s="138"/>
      <c r="P38" s="138"/>
      <c r="Q38" s="138"/>
      <c r="R38" s="137"/>
      <c r="T38" s="89" t="s">
        <v>286</v>
      </c>
    </row>
    <row r="39" spans="2:20" ht="16.5" customHeight="1">
      <c r="C39" s="662"/>
      <c r="D39" s="135"/>
      <c r="E39" s="135"/>
      <c r="F39" s="135"/>
      <c r="G39" s="135"/>
      <c r="H39" s="135"/>
      <c r="I39" s="135"/>
      <c r="J39" s="135"/>
      <c r="K39" s="135"/>
      <c r="L39" s="135"/>
      <c r="M39" s="135"/>
      <c r="N39" s="135"/>
      <c r="O39" s="135"/>
      <c r="P39" s="135"/>
      <c r="Q39" s="135"/>
      <c r="R39" s="134"/>
      <c r="T39" s="89" t="s">
        <v>287</v>
      </c>
    </row>
    <row r="40" spans="2:20" ht="16.5" customHeight="1">
      <c r="C40" s="662" t="s">
        <v>265</v>
      </c>
      <c r="D40" s="138"/>
      <c r="E40" s="138"/>
      <c r="F40" s="138"/>
      <c r="G40" s="138"/>
      <c r="H40" s="138"/>
      <c r="I40" s="138"/>
      <c r="J40" s="138"/>
      <c r="K40" s="138"/>
      <c r="L40" s="138"/>
      <c r="M40" s="138"/>
      <c r="N40" s="138"/>
      <c r="O40" s="138"/>
      <c r="P40" s="138"/>
      <c r="Q40" s="138"/>
      <c r="R40" s="137"/>
    </row>
    <row r="41" spans="2:20" ht="16.5" customHeight="1">
      <c r="C41" s="662"/>
      <c r="D41" s="138"/>
      <c r="E41" s="138"/>
      <c r="F41" s="138"/>
      <c r="G41" s="138"/>
      <c r="H41" s="138"/>
      <c r="I41" s="138"/>
      <c r="J41" s="138"/>
      <c r="K41" s="138"/>
      <c r="L41" s="138"/>
      <c r="M41" s="138"/>
      <c r="N41" s="138"/>
      <c r="O41" s="138"/>
      <c r="P41" s="138"/>
      <c r="Q41" s="138"/>
      <c r="R41" s="137"/>
    </row>
    <row r="42" spans="2:20" ht="16.5" customHeight="1">
      <c r="C42" s="662"/>
      <c r="D42" s="138"/>
      <c r="E42" s="138"/>
      <c r="F42" s="138"/>
      <c r="G42" s="138"/>
      <c r="H42" s="138"/>
      <c r="I42" s="138"/>
      <c r="J42" s="138"/>
      <c r="K42" s="138"/>
      <c r="L42" s="138"/>
      <c r="M42" s="138"/>
      <c r="N42" s="138"/>
      <c r="O42" s="138"/>
      <c r="P42" s="138"/>
      <c r="Q42" s="138"/>
      <c r="R42" s="137"/>
    </row>
    <row r="43" spans="2:20" ht="16.5" customHeight="1">
      <c r="C43" s="662"/>
      <c r="D43" s="138"/>
      <c r="E43" s="138"/>
      <c r="F43" s="138"/>
      <c r="G43" s="138"/>
      <c r="H43" s="138"/>
      <c r="I43" s="138"/>
      <c r="J43" s="138"/>
      <c r="K43" s="138"/>
      <c r="L43" s="138"/>
      <c r="M43" s="138"/>
      <c r="N43" s="138"/>
      <c r="O43" s="138"/>
      <c r="P43" s="138"/>
      <c r="Q43" s="138"/>
      <c r="R43" s="137"/>
    </row>
    <row r="44" spans="2:20" ht="16.5" customHeight="1">
      <c r="C44" s="662"/>
      <c r="D44" s="138"/>
      <c r="E44" s="138"/>
      <c r="F44" s="138"/>
      <c r="G44" s="138"/>
      <c r="H44" s="138"/>
      <c r="I44" s="138"/>
      <c r="J44" s="138"/>
      <c r="K44" s="138"/>
      <c r="L44" s="138"/>
      <c r="M44" s="138"/>
      <c r="N44" s="138"/>
      <c r="O44" s="138"/>
      <c r="P44" s="138"/>
      <c r="Q44" s="138"/>
      <c r="R44" s="137"/>
    </row>
    <row r="45" spans="2:20" ht="16.5" customHeight="1">
      <c r="C45" s="662"/>
      <c r="D45" s="135"/>
      <c r="E45" s="135"/>
      <c r="F45" s="135"/>
      <c r="G45" s="135"/>
      <c r="H45" s="135"/>
      <c r="I45" s="135"/>
      <c r="J45" s="135"/>
      <c r="K45" s="135"/>
      <c r="L45" s="135"/>
      <c r="M45" s="135"/>
      <c r="N45" s="135"/>
      <c r="O45" s="135"/>
      <c r="P45" s="135"/>
      <c r="Q45" s="135"/>
      <c r="R45" s="134"/>
    </row>
    <row r="46" spans="2:20" ht="20.100000000000001" customHeight="1"/>
    <row r="55" spans="19:26">
      <c r="S55" s="133" t="s">
        <v>231</v>
      </c>
      <c r="T55" s="133" t="s">
        <v>179</v>
      </c>
      <c r="U55" s="133" t="s">
        <v>230</v>
      </c>
      <c r="V55" s="133" t="s">
        <v>228</v>
      </c>
      <c r="X55" s="149" t="s">
        <v>229</v>
      </c>
      <c r="Y55" s="661" t="s">
        <v>228</v>
      </c>
      <c r="Z55" s="661"/>
    </row>
    <row r="56" spans="19:26" ht="44.25" customHeight="1">
      <c r="S56" s="131"/>
      <c r="T56" s="131"/>
      <c r="U56" s="132"/>
      <c r="V56" s="131"/>
      <c r="X56" s="131"/>
      <c r="Y56" s="661"/>
      <c r="Z56" s="661"/>
    </row>
  </sheetData>
  <mergeCells count="55">
    <mergeCell ref="C7:F7"/>
    <mergeCell ref="G7:J7"/>
    <mergeCell ref="L7:Q7"/>
    <mergeCell ref="E3:O3"/>
    <mergeCell ref="L5:N5"/>
    <mergeCell ref="O5:R5"/>
    <mergeCell ref="C6:F6"/>
    <mergeCell ref="G6:R6"/>
    <mergeCell ref="C10:F11"/>
    <mergeCell ref="G10:I10"/>
    <mergeCell ref="J10:R10"/>
    <mergeCell ref="G11:I11"/>
    <mergeCell ref="J11:R11"/>
    <mergeCell ref="C8:F9"/>
    <mergeCell ref="G8:I8"/>
    <mergeCell ref="J8:R8"/>
    <mergeCell ref="G9:I9"/>
    <mergeCell ref="J9:R9"/>
    <mergeCell ref="C14:J14"/>
    <mergeCell ref="K14:R14"/>
    <mergeCell ref="C15:F15"/>
    <mergeCell ref="G15:J15"/>
    <mergeCell ref="K15:N15"/>
    <mergeCell ref="O15:R15"/>
    <mergeCell ref="D24:O24"/>
    <mergeCell ref="P24:R24"/>
    <mergeCell ref="C16:F16"/>
    <mergeCell ref="G16:J16"/>
    <mergeCell ref="K16:N16"/>
    <mergeCell ref="O16:R16"/>
    <mergeCell ref="C17:F17"/>
    <mergeCell ref="G17:J17"/>
    <mergeCell ref="K17:N17"/>
    <mergeCell ref="O17:R17"/>
    <mergeCell ref="C20:O20"/>
    <mergeCell ref="P20:R20"/>
    <mergeCell ref="D21:R21"/>
    <mergeCell ref="D22:R22"/>
    <mergeCell ref="D23:R23"/>
    <mergeCell ref="D25:O25"/>
    <mergeCell ref="P25:R25"/>
    <mergeCell ref="D26:O26"/>
    <mergeCell ref="P26:R26"/>
    <mergeCell ref="D27:O27"/>
    <mergeCell ref="P27:R27"/>
    <mergeCell ref="Y55:Z55"/>
    <mergeCell ref="Y56:Z56"/>
    <mergeCell ref="C34:C39"/>
    <mergeCell ref="C40:C45"/>
    <mergeCell ref="D28:R28"/>
    <mergeCell ref="D29:O29"/>
    <mergeCell ref="P29:R29"/>
    <mergeCell ref="D30:O30"/>
    <mergeCell ref="P30:R30"/>
    <mergeCell ref="C31:R31"/>
  </mergeCells>
  <phoneticPr fontId="3"/>
  <conditionalFormatting sqref="G7:J7">
    <cfRule type="containsBlanks" dxfId="2227" priority="7">
      <formula>LEN(TRIM(G7))=0</formula>
    </cfRule>
  </conditionalFormatting>
  <conditionalFormatting sqref="G15:J17 O15:R17">
    <cfRule type="containsBlanks" dxfId="2226" priority="1">
      <formula>LEN(TRIM(G15))=0</formula>
    </cfRule>
  </conditionalFormatting>
  <conditionalFormatting sqref="G6:R6">
    <cfRule type="containsBlanks" dxfId="2225" priority="8">
      <formula>LEN(TRIM(G6))=0</formula>
    </cfRule>
  </conditionalFormatting>
  <conditionalFormatting sqref="J8:R11">
    <cfRule type="containsBlanks" dxfId="2224" priority="2">
      <formula>LEN(TRIM(J8))=0</formula>
    </cfRule>
  </conditionalFormatting>
  <conditionalFormatting sqref="L7:Q7">
    <cfRule type="containsBlanks" dxfId="2223" priority="6">
      <formula>LEN(TRIM(L7))=0</formula>
    </cfRule>
  </conditionalFormatting>
  <conditionalFormatting sqref="O5:R5">
    <cfRule type="containsBlanks" dxfId="2222" priority="9">
      <formula>LEN(TRIM(O5))=0</formula>
    </cfRule>
  </conditionalFormatting>
  <dataValidations count="1">
    <dataValidation type="list" allowBlank="1" showInputMessage="1" showErrorMessage="1" sqref="P24:R27 P29:R30" xr:uid="{2ADDA80D-5860-4249-A23A-13793A09BF56}">
      <formula1>"□,■"</formula1>
    </dataValidation>
  </dataValidations>
  <printOptions horizontalCentered="1"/>
  <pageMargins left="0.39305555555555555" right="0.39305555555555555" top="0.30972222222222223" bottom="0.3298611111111111" header="0" footer="0"/>
  <pageSetup paperSize="9" scale="89" firstPageNumber="4294963191" fitToHeight="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441F-A3FE-4168-B748-DFF4EE9C4AE6}">
  <sheetPr>
    <pageSetUpPr fitToPage="1"/>
  </sheetPr>
  <dimension ref="B1:BQ247"/>
  <sheetViews>
    <sheetView view="pageBreakPreview" zoomScale="85" zoomScaleNormal="85" zoomScaleSheetLayoutView="85" workbookViewId="0"/>
  </sheetViews>
  <sheetFormatPr defaultRowHeight="18.75"/>
  <cols>
    <col min="1" max="1" width="39.375" customWidth="1"/>
    <col min="2" max="2" width="5.125" customWidth="1"/>
    <col min="3" max="33" width="3.125" customWidth="1"/>
    <col min="34" max="37" width="5.75" customWidth="1"/>
    <col min="38" max="38" width="3.125" customWidth="1"/>
    <col min="39" max="66" width="5.75" customWidth="1"/>
    <col min="67" max="67" width="6.875" customWidth="1"/>
    <col min="68" max="68" width="5.75" customWidth="1"/>
    <col min="69" max="69" width="13.5" customWidth="1"/>
  </cols>
  <sheetData>
    <row r="1" spans="2:69" ht="36.75" customHeight="1"/>
    <row r="2" spans="2:69" ht="33">
      <c r="B2" s="681" t="s">
        <v>448</v>
      </c>
      <c r="C2" s="681"/>
      <c r="D2" s="681"/>
      <c r="E2" s="681"/>
      <c r="F2" s="681"/>
      <c r="G2" s="681"/>
      <c r="H2" s="681"/>
      <c r="I2" s="681"/>
      <c r="J2" s="681"/>
      <c r="K2" s="681"/>
      <c r="L2" s="681"/>
      <c r="M2" s="681"/>
      <c r="N2" s="681"/>
      <c r="O2" s="681"/>
      <c r="P2" s="681"/>
      <c r="Q2" s="681"/>
      <c r="R2" s="681"/>
      <c r="Z2" s="163"/>
      <c r="AD2" s="163"/>
      <c r="AE2" s="163"/>
      <c r="AH2" s="163"/>
      <c r="AP2" s="164" t="s">
        <v>449</v>
      </c>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5"/>
    </row>
    <row r="3" spans="2:69" ht="7.15" customHeight="1">
      <c r="B3" s="166"/>
      <c r="Z3" s="163"/>
      <c r="AD3" s="163"/>
      <c r="AE3" s="163"/>
      <c r="AH3" s="163"/>
      <c r="BQ3" s="165"/>
    </row>
    <row r="4" spans="2:69" ht="24">
      <c r="B4" s="167" t="s">
        <v>294</v>
      </c>
      <c r="C4" s="168"/>
      <c r="D4" s="682" t="str">
        <f>基本情報入力!J4&amp;""</f>
        <v/>
      </c>
      <c r="E4" s="683"/>
      <c r="F4" s="683"/>
      <c r="G4" s="683"/>
      <c r="H4" s="683"/>
      <c r="I4" s="683"/>
      <c r="J4" s="683"/>
      <c r="K4" s="683"/>
      <c r="L4" s="683"/>
      <c r="M4" s="683"/>
      <c r="N4" s="683"/>
      <c r="O4" s="683"/>
      <c r="P4" s="683"/>
      <c r="Q4" s="168"/>
      <c r="R4" s="684" t="s">
        <v>450</v>
      </c>
      <c r="S4" s="684"/>
      <c r="T4" s="684"/>
      <c r="U4" s="685" t="str">
        <f>IF(基本情報入力!J12="","",基本情報入力!J12&amp;"　"&amp;基本情報入力!J13)</f>
        <v/>
      </c>
      <c r="V4" s="685"/>
      <c r="W4" s="685"/>
      <c r="X4" s="685"/>
      <c r="Y4" s="685"/>
      <c r="Z4" s="685"/>
      <c r="AA4" s="685"/>
      <c r="AB4" s="685"/>
      <c r="AC4" s="685"/>
      <c r="AD4" s="685"/>
      <c r="AE4" s="685"/>
      <c r="AF4" s="685"/>
      <c r="AG4" s="685"/>
      <c r="AH4" s="685"/>
      <c r="AI4" s="274"/>
      <c r="AJ4" s="275" t="s">
        <v>295</v>
      </c>
      <c r="AK4" s="686"/>
      <c r="AL4" s="686"/>
      <c r="AM4" s="686"/>
      <c r="AN4" s="686"/>
      <c r="AO4" s="686"/>
      <c r="AP4" s="686"/>
      <c r="AQ4" s="169"/>
      <c r="AR4" s="223" t="s">
        <v>341</v>
      </c>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row>
    <row r="5" spans="2:69" ht="24" customHeight="1">
      <c r="B5" s="170" t="s">
        <v>296</v>
      </c>
      <c r="C5" s="168"/>
      <c r="D5" s="168"/>
      <c r="E5" s="682">
        <v>45841</v>
      </c>
      <c r="F5" s="682"/>
      <c r="G5" s="682"/>
      <c r="H5" s="682"/>
      <c r="I5" s="682"/>
      <c r="J5" s="682"/>
      <c r="K5" s="168" t="s">
        <v>11</v>
      </c>
      <c r="L5" s="682">
        <v>46315</v>
      </c>
      <c r="M5" s="682"/>
      <c r="N5" s="682"/>
      <c r="O5" s="682"/>
      <c r="P5" s="682"/>
      <c r="Q5" s="682"/>
      <c r="R5" s="687" t="s">
        <v>297</v>
      </c>
      <c r="S5" s="687"/>
      <c r="T5" s="687"/>
      <c r="U5" s="687"/>
      <c r="V5" s="688"/>
      <c r="W5" s="688"/>
      <c r="X5" s="688"/>
      <c r="Y5" s="688"/>
      <c r="Z5" s="688"/>
      <c r="AA5" s="171" t="s">
        <v>11</v>
      </c>
      <c r="AB5" s="688"/>
      <c r="AC5" s="688"/>
      <c r="AD5" s="688"/>
      <c r="AE5" s="688"/>
      <c r="AF5" s="688"/>
      <c r="AG5" s="172" t="s">
        <v>298</v>
      </c>
      <c r="AH5" s="173"/>
      <c r="AI5" s="173"/>
      <c r="AN5" s="174"/>
      <c r="AP5" s="175"/>
      <c r="AQ5" s="175"/>
      <c r="AR5" s="224" t="s">
        <v>342</v>
      </c>
      <c r="AS5" s="175"/>
      <c r="AT5" s="175"/>
      <c r="AU5" s="175"/>
      <c r="AV5" s="175"/>
      <c r="AW5" s="175"/>
      <c r="AX5" s="175"/>
      <c r="AY5" s="175"/>
      <c r="AZ5" s="175"/>
      <c r="BA5" s="175"/>
      <c r="BB5" s="175"/>
      <c r="BC5" s="175"/>
      <c r="BD5" s="175"/>
      <c r="BE5" s="175"/>
      <c r="BF5" s="175"/>
      <c r="BG5" s="175"/>
      <c r="BH5" s="175"/>
      <c r="BI5" s="175"/>
      <c r="BJ5" s="175"/>
      <c r="BK5" s="175"/>
      <c r="BL5" s="175"/>
      <c r="BM5" s="175"/>
      <c r="BN5" s="175"/>
      <c r="BO5" s="175"/>
      <c r="BP5" s="175"/>
    </row>
    <row r="6" spans="2:69" ht="6" customHeight="1">
      <c r="B6" s="276"/>
      <c r="C6" s="277"/>
      <c r="D6" s="277"/>
      <c r="E6" s="278" t="s">
        <v>649</v>
      </c>
      <c r="F6" s="278"/>
      <c r="G6" s="278"/>
      <c r="H6" s="278"/>
      <c r="I6" s="278"/>
      <c r="J6" s="278"/>
      <c r="K6" s="278"/>
      <c r="L6" s="278"/>
      <c r="M6" s="279"/>
      <c r="N6" s="279"/>
      <c r="O6" s="279"/>
      <c r="P6" s="279"/>
      <c r="Q6" s="279"/>
      <c r="R6" s="280"/>
      <c r="S6" s="280"/>
      <c r="T6" s="280"/>
      <c r="U6" s="280"/>
      <c r="V6" s="281"/>
      <c r="W6" s="281"/>
      <c r="X6" s="281"/>
      <c r="Y6" s="281"/>
      <c r="Z6" s="281"/>
      <c r="AA6" s="282"/>
      <c r="AB6" s="281"/>
      <c r="AC6" s="281"/>
      <c r="AD6" s="281"/>
      <c r="AE6" s="281"/>
      <c r="AF6" s="281"/>
      <c r="AG6" s="283"/>
      <c r="AH6" s="284"/>
      <c r="AI6" s="284"/>
      <c r="AJ6" s="285"/>
      <c r="AK6" s="285"/>
      <c r="AL6" s="285"/>
      <c r="AM6" s="285"/>
      <c r="AN6" s="286"/>
      <c r="AO6" s="285"/>
      <c r="AP6" s="287"/>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row>
    <row r="7" spans="2:69" ht="6" customHeight="1">
      <c r="B7" s="176"/>
      <c r="C7" s="176"/>
      <c r="D7" s="176"/>
      <c r="E7" s="173"/>
      <c r="F7" s="173"/>
      <c r="G7" s="173"/>
      <c r="H7" s="173"/>
      <c r="I7" s="173"/>
      <c r="J7" s="173"/>
      <c r="L7" s="173"/>
      <c r="M7" s="173"/>
      <c r="N7" s="173"/>
      <c r="O7" s="173"/>
      <c r="P7" s="173"/>
      <c r="Q7" s="173"/>
      <c r="R7" s="173"/>
      <c r="S7" s="273"/>
      <c r="T7" s="273"/>
      <c r="U7" s="273"/>
      <c r="V7" s="273"/>
      <c r="W7" s="273"/>
      <c r="X7" s="273"/>
      <c r="Y7" s="273"/>
      <c r="Z7" s="273"/>
      <c r="AA7" s="273"/>
      <c r="AB7" s="273"/>
      <c r="AD7" s="273"/>
      <c r="AE7" s="273"/>
      <c r="AF7" s="273"/>
      <c r="AG7" s="273"/>
      <c r="AH7" s="273"/>
      <c r="AI7" s="273"/>
      <c r="AJ7" s="177"/>
      <c r="AK7" s="177"/>
      <c r="AL7" s="177"/>
      <c r="AN7" s="174"/>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row>
    <row r="8" spans="2:69" ht="27" customHeight="1">
      <c r="B8" s="675" t="s">
        <v>451</v>
      </c>
      <c r="C8" s="676"/>
      <c r="D8" s="677" t="str">
        <f>基本情報入力!J16&amp;""</f>
        <v/>
      </c>
      <c r="E8" s="677"/>
      <c r="F8" s="677"/>
      <c r="G8" s="677"/>
      <c r="H8" s="677"/>
      <c r="I8" s="677"/>
      <c r="J8" s="677"/>
      <c r="K8" s="180" t="s">
        <v>452</v>
      </c>
      <c r="L8" s="28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224" t="s">
        <v>163</v>
      </c>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row>
    <row r="9" spans="2:69" ht="7.15" customHeight="1">
      <c r="B9" s="176"/>
      <c r="C9" s="179"/>
      <c r="D9" s="179"/>
      <c r="E9" s="179"/>
      <c r="F9" s="176"/>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678" t="s">
        <v>340</v>
      </c>
      <c r="AS9" s="678"/>
      <c r="AT9" s="678"/>
      <c r="AU9" s="678"/>
      <c r="AV9" s="678"/>
      <c r="AW9" s="179"/>
      <c r="AX9" s="179"/>
      <c r="AY9" s="179"/>
      <c r="AZ9" s="179"/>
      <c r="BA9" s="179"/>
      <c r="BB9" s="179"/>
      <c r="BC9" s="179"/>
      <c r="BD9" s="179"/>
      <c r="BE9" s="179"/>
      <c r="BF9" s="179"/>
      <c r="BG9" s="179"/>
      <c r="BH9" s="179"/>
      <c r="BI9" s="179"/>
      <c r="BJ9" s="179"/>
      <c r="BK9" s="179"/>
      <c r="BL9" s="179"/>
      <c r="BM9" s="179"/>
      <c r="BN9" s="179"/>
      <c r="BO9" s="179"/>
      <c r="BP9" s="179"/>
    </row>
    <row r="10" spans="2:69" ht="20.25" customHeight="1">
      <c r="B10" s="176"/>
      <c r="C10" s="179"/>
      <c r="D10" s="179"/>
      <c r="E10" s="179"/>
      <c r="F10" s="28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290" t="s">
        <v>453</v>
      </c>
      <c r="AK10" s="679" t="str">
        <f>基本情報入力!J14&amp;""</f>
        <v/>
      </c>
      <c r="AL10" s="679"/>
      <c r="AM10" s="679"/>
      <c r="AN10" s="679"/>
      <c r="AO10" s="679"/>
      <c r="AP10" s="679"/>
      <c r="AQ10" s="179"/>
      <c r="AR10" s="678"/>
      <c r="AS10" s="678"/>
      <c r="AT10" s="678"/>
      <c r="AU10" s="678"/>
      <c r="AV10" s="678"/>
      <c r="AW10" s="179"/>
      <c r="AX10" s="179"/>
      <c r="AY10" s="179"/>
      <c r="AZ10" s="179"/>
      <c r="BA10" s="179"/>
      <c r="BB10" s="179"/>
      <c r="BC10" s="179"/>
      <c r="BD10" s="179"/>
      <c r="BE10" s="179"/>
      <c r="BF10" s="179"/>
      <c r="BG10" s="179"/>
      <c r="BH10" s="179"/>
      <c r="BI10" s="179"/>
      <c r="BJ10" s="179"/>
      <c r="BK10" s="179"/>
      <c r="BL10" s="179"/>
      <c r="BM10" s="179"/>
      <c r="BN10" s="179"/>
      <c r="BO10" s="179"/>
      <c r="BP10" s="179"/>
    </row>
    <row r="11" spans="2:69" ht="9.6" customHeight="1">
      <c r="B11" s="176"/>
      <c r="C11" s="176"/>
      <c r="D11" s="176"/>
      <c r="E11" s="173"/>
      <c r="F11" s="176"/>
      <c r="G11" s="173"/>
      <c r="H11" s="173"/>
      <c r="I11" s="173"/>
      <c r="J11" s="173"/>
      <c r="L11" s="173"/>
      <c r="M11" s="173"/>
      <c r="N11" s="173"/>
      <c r="O11" s="173"/>
      <c r="P11" s="173"/>
      <c r="Q11" s="173"/>
      <c r="R11" s="173"/>
      <c r="S11" s="273"/>
      <c r="T11" s="273"/>
      <c r="U11" s="273"/>
      <c r="V11" s="273"/>
      <c r="W11" s="273"/>
      <c r="X11" s="273"/>
      <c r="Y11" s="273"/>
      <c r="Z11" s="273"/>
      <c r="AA11" s="273"/>
      <c r="AB11" s="273"/>
      <c r="AD11" s="273"/>
      <c r="AE11" s="273"/>
      <c r="AF11" s="273"/>
      <c r="AG11" s="273"/>
      <c r="AH11" s="273"/>
      <c r="AI11" s="273"/>
      <c r="AJ11" s="177"/>
      <c r="AK11" s="177"/>
      <c r="AL11" s="177"/>
      <c r="AN11" s="174"/>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row>
    <row r="12" spans="2:69" ht="25.9" customHeight="1">
      <c r="B12" s="176"/>
      <c r="C12" s="176"/>
      <c r="D12" s="176"/>
      <c r="E12" s="173"/>
      <c r="F12" s="291"/>
      <c r="G12" s="680"/>
      <c r="H12" s="680"/>
      <c r="I12" s="291" t="s">
        <v>454</v>
      </c>
      <c r="J12" s="173"/>
      <c r="L12" s="173"/>
      <c r="M12" s="173"/>
      <c r="N12" s="173"/>
      <c r="O12" s="173"/>
      <c r="P12" s="173"/>
      <c r="Q12" s="173"/>
      <c r="R12" s="173"/>
      <c r="S12" s="273"/>
      <c r="T12" s="273"/>
      <c r="U12" s="273"/>
      <c r="V12" s="273"/>
      <c r="W12" s="273"/>
      <c r="X12" s="273"/>
      <c r="Y12" s="273"/>
      <c r="Z12" s="273"/>
      <c r="AA12" s="273"/>
      <c r="AB12" s="273"/>
      <c r="AD12" s="273"/>
      <c r="AE12" s="273"/>
      <c r="AF12" s="273"/>
      <c r="AG12" s="273"/>
      <c r="AH12" s="273"/>
      <c r="AI12" s="273"/>
      <c r="AJ12" s="177"/>
      <c r="AK12" s="177"/>
      <c r="AL12" s="177"/>
      <c r="AN12" s="174"/>
      <c r="AP12" s="175"/>
      <c r="AQ12" s="175">
        <v>1</v>
      </c>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row>
    <row r="13" spans="2:69" ht="25.9" customHeight="1">
      <c r="B13" s="176"/>
      <c r="C13" s="176"/>
      <c r="D13" s="176"/>
      <c r="E13" s="173"/>
      <c r="F13" s="291"/>
      <c r="G13" s="680"/>
      <c r="H13" s="680"/>
      <c r="I13" s="291" t="s">
        <v>455</v>
      </c>
      <c r="J13" s="173"/>
      <c r="L13" s="173"/>
      <c r="M13" s="173"/>
      <c r="N13" s="173"/>
      <c r="O13" s="173"/>
      <c r="P13" s="173"/>
      <c r="Q13" s="173"/>
      <c r="R13" s="173"/>
      <c r="S13" s="273"/>
      <c r="T13" s="273"/>
      <c r="U13" s="273"/>
      <c r="V13" s="273"/>
      <c r="W13" s="273"/>
      <c r="X13" s="273"/>
      <c r="Y13" s="273"/>
      <c r="Z13" s="273"/>
      <c r="AA13" s="273"/>
      <c r="AB13" s="273"/>
      <c r="AD13" s="273"/>
      <c r="AE13" s="273"/>
      <c r="AF13" s="273"/>
      <c r="AG13" s="273"/>
      <c r="AH13" s="273"/>
      <c r="AI13" s="273"/>
      <c r="AJ13" s="177"/>
      <c r="AK13" s="177"/>
      <c r="AL13" s="177"/>
      <c r="AN13" s="174"/>
      <c r="AP13" s="175"/>
      <c r="AQ13" s="175"/>
      <c r="AR13" s="292"/>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c r="BO13" s="175"/>
      <c r="BP13" s="175"/>
    </row>
    <row r="14" spans="2:69" ht="25.9" customHeight="1">
      <c r="B14" s="176"/>
      <c r="C14" s="176"/>
      <c r="D14" s="176"/>
      <c r="E14" s="173"/>
      <c r="F14" s="291"/>
      <c r="G14" s="680"/>
      <c r="H14" s="680"/>
      <c r="I14" s="291" t="s">
        <v>456</v>
      </c>
      <c r="J14" s="173"/>
      <c r="L14" s="173"/>
      <c r="M14" s="173"/>
      <c r="N14" s="173"/>
      <c r="O14" s="173"/>
      <c r="P14" s="173"/>
      <c r="Q14" s="173"/>
      <c r="R14" s="173"/>
      <c r="S14" s="273"/>
      <c r="T14" s="273"/>
      <c r="U14" s="273"/>
      <c r="V14" s="273"/>
      <c r="W14" s="273"/>
      <c r="X14" s="273"/>
      <c r="Y14" s="273"/>
      <c r="Z14" s="273"/>
      <c r="AA14" s="273"/>
      <c r="AB14" s="273"/>
      <c r="AD14" s="273"/>
      <c r="AE14" s="273"/>
      <c r="AF14" s="273"/>
      <c r="AG14" s="273"/>
      <c r="AH14" s="181"/>
      <c r="AI14" s="181"/>
      <c r="AJ14" s="182"/>
      <c r="AK14" s="177"/>
      <c r="AL14" s="177"/>
      <c r="AN14" s="174"/>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c r="BO14" s="175"/>
      <c r="BP14" s="175"/>
    </row>
    <row r="15" spans="2:69" ht="10.15" customHeight="1">
      <c r="B15" s="176"/>
      <c r="C15" s="176"/>
      <c r="D15" s="172"/>
      <c r="E15" s="173"/>
      <c r="F15" s="173"/>
      <c r="G15" s="173"/>
      <c r="H15" s="173"/>
      <c r="I15" s="172"/>
      <c r="J15" s="173"/>
      <c r="L15" s="173"/>
      <c r="M15" s="173"/>
      <c r="N15" s="173"/>
      <c r="O15" s="173"/>
      <c r="P15" s="173"/>
      <c r="Q15" s="173"/>
      <c r="R15" s="173"/>
      <c r="S15" s="273"/>
      <c r="T15" s="273"/>
      <c r="U15" s="273"/>
      <c r="V15" s="273"/>
      <c r="W15" s="273"/>
      <c r="X15" s="273"/>
      <c r="Y15" s="273"/>
      <c r="Z15" s="273"/>
      <c r="AA15" s="273"/>
      <c r="AB15" s="273"/>
      <c r="AD15" s="273"/>
      <c r="AE15" s="273"/>
      <c r="AF15" s="273"/>
      <c r="AG15" s="273"/>
      <c r="AH15" s="273"/>
      <c r="AI15" s="273"/>
      <c r="AJ15" s="177"/>
      <c r="AK15" s="177"/>
      <c r="AL15" s="177"/>
      <c r="AN15" s="174"/>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c r="BO15" s="175"/>
      <c r="BP15" s="175"/>
    </row>
    <row r="16" spans="2:69" ht="10.15" customHeight="1" thickBot="1"/>
    <row r="17" spans="2:69" ht="16.899999999999999" customHeight="1">
      <c r="B17" s="183" t="s">
        <v>299</v>
      </c>
      <c r="C17" s="689">
        <f>EOMONTH(E5,-1)+1</f>
        <v>45839</v>
      </c>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c r="AD17" s="690"/>
      <c r="AE17" s="690"/>
      <c r="AF17" s="690"/>
      <c r="AG17" s="690"/>
      <c r="AH17" s="691" t="s">
        <v>300</v>
      </c>
      <c r="AI17" s="692"/>
      <c r="AJ17" s="692"/>
      <c r="AK17" s="693"/>
      <c r="AL17" s="694"/>
      <c r="AM17" s="691" t="s">
        <v>301</v>
      </c>
      <c r="AN17" s="692"/>
      <c r="AO17" s="692"/>
      <c r="AP17" s="6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row>
    <row r="18" spans="2:69" ht="15" customHeight="1">
      <c r="B18" s="184" t="s">
        <v>302</v>
      </c>
      <c r="C18" s="185" t="str" cm="1">
        <f t="array" ref="C18">_xlfn.IFS($C17+COLUMN(C18)-3&lt;$E$5,"",
  $C17+COLUMN(C18)-3&gt;EOMONTH($C17,0),"",
   $C17+COLUMN(C18)-3&gt;$L5,"",
    TRUE,$C17+COLUMN(C18)-3)</f>
        <v/>
      </c>
      <c r="D18" s="185" t="str" cm="1">
        <f t="array" ref="D18">_xlfn.IFS($C17+COLUMN(D18)-3&lt;$E$5,"",
  $C17+COLUMN(D18)-3&gt;EOMONTH($C17,0),"",
   $C17+COLUMN(D18)-3&gt;$L5,"",
    TRUE,$C17+COLUMN(D18)-3)</f>
        <v/>
      </c>
      <c r="E18" s="185" cm="1">
        <f t="array" ref="E18">_xlfn.IFS($C17+COLUMN(E18)-3&lt;$E$5,"",
  $C17+COLUMN(E18)-3&gt;EOMONTH($C17,0),"",
   $C17+COLUMN(E18)-3&gt;$L5,"",
    TRUE,$C17+COLUMN(E18)-3)</f>
        <v>45841</v>
      </c>
      <c r="F18" s="185" cm="1">
        <f t="array" ref="F18">_xlfn.IFS($C17+COLUMN(F18)-3&lt;$E$5,"",
  $C17+COLUMN(F18)-3&gt;EOMONTH($C17,0),"",
   $C17+COLUMN(F18)-3&gt;$L5,"",
    TRUE,$C17+COLUMN(F18)-3)</f>
        <v>45842</v>
      </c>
      <c r="G18" s="185" cm="1">
        <f t="array" ref="G18">_xlfn.IFS($C17+COLUMN(G18)-3&lt;$E$5,"",
  $C17+COLUMN(G18)-3&gt;EOMONTH($C17,0),"",
   $C17+COLUMN(G18)-3&gt;$L5,"",
    TRUE,$C17+COLUMN(G18)-3)</f>
        <v>45843</v>
      </c>
      <c r="H18" s="185" cm="1">
        <f t="array" ref="H18">_xlfn.IFS($C17+COLUMN(H18)-3&lt;$E$5,"",
  $C17+COLUMN(H18)-3&gt;EOMONTH($C17,0),"",
   $C17+COLUMN(H18)-3&gt;$L5,"",
    TRUE,$C17+COLUMN(H18)-3)</f>
        <v>45844</v>
      </c>
      <c r="I18" s="185" cm="1">
        <f t="array" ref="I18">_xlfn.IFS($C17+COLUMN(I18)-3&lt;$E$5,"",
  $C17+COLUMN(I18)-3&gt;EOMONTH($C17,0),"",
   $C17+COLUMN(I18)-3&gt;$L5,"",
    TRUE,$C17+COLUMN(I18)-3)</f>
        <v>45845</v>
      </c>
      <c r="J18" s="185" cm="1">
        <f t="array" ref="J18">_xlfn.IFS($C17+COLUMN(J18)-3&lt;$E$5,"",
  $C17+COLUMN(J18)-3&gt;EOMONTH($C17,0),"",
   $C17+COLUMN(J18)-3&gt;$L5,"",
    TRUE,$C17+COLUMN(J18)-3)</f>
        <v>45846</v>
      </c>
      <c r="K18" s="185" cm="1">
        <f t="array" ref="K18">_xlfn.IFS($C17+COLUMN(K18)-3&lt;$E$5,"",
  $C17+COLUMN(K18)-3&gt;EOMONTH($C17,0),"",
   $C17+COLUMN(K18)-3&gt;$L5,"",
    TRUE,$C17+COLUMN(K18)-3)</f>
        <v>45847</v>
      </c>
      <c r="L18" s="185" cm="1">
        <f t="array" ref="L18">_xlfn.IFS($C17+COLUMN(L18)-3&lt;$E$5,"",
  $C17+COLUMN(L18)-3&gt;EOMONTH($C17,0),"",
   $C17+COLUMN(L18)-3&gt;$L5,"",
    TRUE,$C17+COLUMN(L18)-3)</f>
        <v>45848</v>
      </c>
      <c r="M18" s="185" cm="1">
        <f t="array" ref="M18">_xlfn.IFS($C17+COLUMN(M18)-3&lt;$E$5,"",
  $C17+COLUMN(M18)-3&gt;EOMONTH($C17,0),"",
   $C17+COLUMN(M18)-3&gt;$L5,"",
    TRUE,$C17+COLUMN(M18)-3)</f>
        <v>45849</v>
      </c>
      <c r="N18" s="185" cm="1">
        <f t="array" ref="N18">_xlfn.IFS($C17+COLUMN(N18)-3&lt;$E$5,"",
  $C17+COLUMN(N18)-3&gt;EOMONTH($C17,0),"",
   $C17+COLUMN(N18)-3&gt;$L5,"",
    TRUE,$C17+COLUMN(N18)-3)</f>
        <v>45850</v>
      </c>
      <c r="O18" s="185" cm="1">
        <f t="array" ref="O18">_xlfn.IFS($C17+COLUMN(O18)-3&lt;$E$5,"",
  $C17+COLUMN(O18)-3&gt;EOMONTH($C17,0),"",
   $C17+COLUMN(O18)-3&gt;$L5,"",
    TRUE,$C17+COLUMN(O18)-3)</f>
        <v>45851</v>
      </c>
      <c r="P18" s="185" cm="1">
        <f t="array" ref="P18">_xlfn.IFS($C17+COLUMN(P18)-3&lt;$E$5,"",
  $C17+COLUMN(P18)-3&gt;EOMONTH($C17,0),"",
   $C17+COLUMN(P18)-3&gt;$L5,"",
    TRUE,$C17+COLUMN(P18)-3)</f>
        <v>45852</v>
      </c>
      <c r="Q18" s="185" cm="1">
        <f t="array" ref="Q18">_xlfn.IFS($C17+COLUMN(Q18)-3&lt;$E$5,"",
  $C17+COLUMN(Q18)-3&gt;EOMONTH($C17,0),"",
   $C17+COLUMN(Q18)-3&gt;$L5,"",
    TRUE,$C17+COLUMN(Q18)-3)</f>
        <v>45853</v>
      </c>
      <c r="R18" s="185" cm="1">
        <f t="array" ref="R18">_xlfn.IFS($C17+COLUMN(R18)-3&lt;$E$5,"",
  $C17+COLUMN(R18)-3&gt;EOMONTH($C17,0),"",
   $C17+COLUMN(R18)-3&gt;$L5,"",
    TRUE,$C17+COLUMN(R18)-3)</f>
        <v>45854</v>
      </c>
      <c r="S18" s="185" cm="1">
        <f t="array" ref="S18">_xlfn.IFS($C17+COLUMN(S18)-3&lt;$E$5,"",
  $C17+COLUMN(S18)-3&gt;EOMONTH($C17,0),"",
   $C17+COLUMN(S18)-3&gt;$L5,"",
    TRUE,$C17+COLUMN(S18)-3)</f>
        <v>45855</v>
      </c>
      <c r="T18" s="185" cm="1">
        <f t="array" ref="T18">_xlfn.IFS($C17+COLUMN(T18)-3&lt;$E$5,"",
  $C17+COLUMN(T18)-3&gt;EOMONTH($C17,0),"",
   $C17+COLUMN(T18)-3&gt;$L5,"",
    TRUE,$C17+COLUMN(T18)-3)</f>
        <v>45856</v>
      </c>
      <c r="U18" s="185" cm="1">
        <f t="array" ref="U18">_xlfn.IFS($C17+COLUMN(U18)-3&lt;$E$5,"",
  $C17+COLUMN(U18)-3&gt;EOMONTH($C17,0),"",
   $C17+COLUMN(U18)-3&gt;$L5,"",
    TRUE,$C17+COLUMN(U18)-3)</f>
        <v>45857</v>
      </c>
      <c r="V18" s="185" cm="1">
        <f t="array" ref="V18">_xlfn.IFS($C17+COLUMN(V18)-3&lt;$E$5,"",
  $C17+COLUMN(V18)-3&gt;EOMONTH($C17,0),"",
   $C17+COLUMN(V18)-3&gt;$L5,"",
    TRUE,$C17+COLUMN(V18)-3)</f>
        <v>45858</v>
      </c>
      <c r="W18" s="185" cm="1">
        <f t="array" ref="W18">_xlfn.IFS($C17+COLUMN(W18)-3&lt;$E$5,"",
  $C17+COLUMN(W18)-3&gt;EOMONTH($C17,0),"",
   $C17+COLUMN(W18)-3&gt;$L5,"",
    TRUE,$C17+COLUMN(W18)-3)</f>
        <v>45859</v>
      </c>
      <c r="X18" s="185" cm="1">
        <f t="array" ref="X18">_xlfn.IFS($C17+COLUMN(X18)-3&lt;$E$5,"",
  $C17+COLUMN(X18)-3&gt;EOMONTH($C17,0),"",
   $C17+COLUMN(X18)-3&gt;$L5,"",
    TRUE,$C17+COLUMN(X18)-3)</f>
        <v>45860</v>
      </c>
      <c r="Y18" s="185" cm="1">
        <f t="array" ref="Y18">_xlfn.IFS($C17+COLUMN(Y18)-3&lt;$E$5,"",
  $C17+COLUMN(Y18)-3&gt;EOMONTH($C17,0),"",
   $C17+COLUMN(Y18)-3&gt;$L5,"",
    TRUE,$C17+COLUMN(Y18)-3)</f>
        <v>45861</v>
      </c>
      <c r="Z18" s="185" cm="1">
        <f t="array" ref="Z18">_xlfn.IFS($C17+COLUMN(Z18)-3&lt;$E$5,"",
  $C17+COLUMN(Z18)-3&gt;EOMONTH($C17,0),"",
   $C17+COLUMN(Z18)-3&gt;$L5,"",
    TRUE,$C17+COLUMN(Z18)-3)</f>
        <v>45862</v>
      </c>
      <c r="AA18" s="185" cm="1">
        <f t="array" ref="AA18">_xlfn.IFS($C17+COLUMN(AA18)-3&lt;$E$5,"",
  $C17+COLUMN(AA18)-3&gt;EOMONTH($C17,0),"",
   $C17+COLUMN(AA18)-3&gt;$L5,"",
    TRUE,$C17+COLUMN(AA18)-3)</f>
        <v>45863</v>
      </c>
      <c r="AB18" s="185" cm="1">
        <f t="array" ref="AB18">_xlfn.IFS($C17+COLUMN(AB18)-3&lt;$E$5,"",
  $C17+COLUMN(AB18)-3&gt;EOMONTH($C17,0),"",
   $C17+COLUMN(AB18)-3&gt;$L5,"",
    TRUE,$C17+COLUMN(AB18)-3)</f>
        <v>45864</v>
      </c>
      <c r="AC18" s="185" cm="1">
        <f t="array" ref="AC18">_xlfn.IFS($C17+COLUMN(AC18)-3&lt;$E$5,"",
  $C17+COLUMN(AC18)-3&gt;EOMONTH($C17,0),"",
   $C17+COLUMN(AC18)-3&gt;$L5,"",
    TRUE,$C17+COLUMN(AC18)-3)</f>
        <v>45865</v>
      </c>
      <c r="AD18" s="185" cm="1">
        <f t="array" ref="AD18">_xlfn.IFS($C17+COLUMN(AD18)-3&lt;$E$5,"",
  $C17+COLUMN(AD18)-3&gt;EOMONTH($C17,0),"",
   $C17+COLUMN(AD18)-3&gt;$L5,"",
    TRUE,$C17+COLUMN(AD18)-3)</f>
        <v>45866</v>
      </c>
      <c r="AE18" s="185" cm="1">
        <f t="array" ref="AE18">_xlfn.IFS($C17+COLUMN(AE18)-3&lt;$E$5,"",
  $C17+COLUMN(AE18)-3&gt;EOMONTH($C17,0),"",
   $C17+COLUMN(AE18)-3&gt;$L5,"",
    TRUE,$C17+COLUMN(AE18)-3)</f>
        <v>45867</v>
      </c>
      <c r="AF18" s="185" cm="1">
        <f t="array" ref="AF18">_xlfn.IFS($C17+COLUMN(AF18)-3&lt;$E$5,"",
  $C17+COLUMN(AF18)-3&gt;EOMONTH($C17,0),"",
   $C17+COLUMN(AF18)-3&gt;$L5,"",
    TRUE,$C17+COLUMN(AF18)-3)</f>
        <v>45868</v>
      </c>
      <c r="AG18" s="185" cm="1">
        <f t="array" ref="AG18">_xlfn.IFS($C17+COLUMN(AG18)-3&lt;$E$5,"",
  $C17+COLUMN(AG18)-3&gt;EOMONTH($C17,0),"",
   $C17+COLUMN(AG18)-3&gt;$L5,"",
    TRUE,$C17+COLUMN(AG18)-3)</f>
        <v>45869</v>
      </c>
      <c r="AH18" s="696" t="s">
        <v>336</v>
      </c>
      <c r="AI18" s="699" t="s">
        <v>337</v>
      </c>
      <c r="AJ18" s="699" t="s">
        <v>338</v>
      </c>
      <c r="AK18" s="702" t="s">
        <v>339</v>
      </c>
      <c r="AL18" s="695"/>
      <c r="AM18" s="696" t="s">
        <v>336</v>
      </c>
      <c r="AN18" s="699" t="s">
        <v>337</v>
      </c>
      <c r="AO18" s="699" t="s">
        <v>338</v>
      </c>
      <c r="AP18" s="705" t="str">
        <f>IF(C17="","",IF(C24="","達成状況","-"))</f>
        <v>-</v>
      </c>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row>
    <row r="19" spans="2:69" ht="15" customHeight="1">
      <c r="B19" s="184" t="s">
        <v>303</v>
      </c>
      <c r="C19" s="187" t="str" cm="1">
        <f t="array" ref="C19">_xlfn.IFS(C18="","",COUNTIF(休み,C18)&gt;0,"休",OR(WEEKDAY(C18)=1,WEEKDAY(C18)=7),TEXT(C18,"aaa"),COUNTIF(祝日,C18)&gt;0,"祝",TRUE,TEXT(C18,"aaa"))</f>
        <v/>
      </c>
      <c r="D19" s="187" t="str" cm="1">
        <f t="array" ref="D19">_xlfn.IFS(D18="","",COUNTIF(休み,D18)&gt;0,"休",OR(WEEKDAY(D18)=1,WEEKDAY(D18)=7),TEXT(D18,"aaa"),COUNTIF(祝日,D18)&gt;0,"祝",TRUE,TEXT(D18,"aaa"))</f>
        <v/>
      </c>
      <c r="E19" s="187" t="str" cm="1">
        <f t="array" ref="E19">_xlfn.IFS(E18="","",COUNTIF(休み,E18)&gt;0,"休",OR(WEEKDAY(E18)=1,WEEKDAY(E18)=7),TEXT(E18,"aaa"),COUNTIF(祝日,E18)&gt;0,"祝",TRUE,TEXT(E18,"aaa"))</f>
        <v>木</v>
      </c>
      <c r="F19" s="187" t="str" cm="1">
        <f t="array" ref="F19">_xlfn.IFS(F18="","",COUNTIF(休み,F18)&gt;0,"休",OR(WEEKDAY(F18)=1,WEEKDAY(F18)=7),TEXT(F18,"aaa"),COUNTIF(祝日,F18)&gt;0,"祝",TRUE,TEXT(F18,"aaa"))</f>
        <v>金</v>
      </c>
      <c r="G19" s="187" t="str" cm="1">
        <f t="array" ref="G19">_xlfn.IFS(G18="","",COUNTIF(休み,G18)&gt;0,"休",OR(WEEKDAY(G18)=1,WEEKDAY(G18)=7),TEXT(G18,"aaa"),COUNTIF(祝日,G18)&gt;0,"祝",TRUE,TEXT(G18,"aaa"))</f>
        <v>土</v>
      </c>
      <c r="H19" s="187" t="str" cm="1">
        <f t="array" ref="H19">_xlfn.IFS(H18="","",COUNTIF(休み,H18)&gt;0,"休",OR(WEEKDAY(H18)=1,WEEKDAY(H18)=7),TEXT(H18,"aaa"),COUNTIF(祝日,H18)&gt;0,"祝",TRUE,TEXT(H18,"aaa"))</f>
        <v>日</v>
      </c>
      <c r="I19" s="187" t="str" cm="1">
        <f t="array" ref="I19">_xlfn.IFS(I18="","",COUNTIF(休み,I18)&gt;0,"休",OR(WEEKDAY(I18)=1,WEEKDAY(I18)=7),TEXT(I18,"aaa"),COUNTIF(祝日,I18)&gt;0,"祝",TRUE,TEXT(I18,"aaa"))</f>
        <v>月</v>
      </c>
      <c r="J19" s="187" t="str" cm="1">
        <f t="array" ref="J19">_xlfn.IFS(J18="","",COUNTIF(休み,J18)&gt;0,"休",OR(WEEKDAY(J18)=1,WEEKDAY(J18)=7),TEXT(J18,"aaa"),COUNTIF(祝日,J18)&gt;0,"祝",TRUE,TEXT(J18,"aaa"))</f>
        <v>火</v>
      </c>
      <c r="K19" s="187" t="str" cm="1">
        <f t="array" ref="K19">_xlfn.IFS(K18="","",COUNTIF(休み,K18)&gt;0,"休",OR(WEEKDAY(K18)=1,WEEKDAY(K18)=7),TEXT(K18,"aaa"),COUNTIF(祝日,K18)&gt;0,"祝",TRUE,TEXT(K18,"aaa"))</f>
        <v>水</v>
      </c>
      <c r="L19" s="187" t="str" cm="1">
        <f t="array" ref="L19">_xlfn.IFS(L18="","",COUNTIF(休み,L18)&gt;0,"休",OR(WEEKDAY(L18)=1,WEEKDAY(L18)=7),TEXT(L18,"aaa"),COUNTIF(祝日,L18)&gt;0,"祝",TRUE,TEXT(L18,"aaa"))</f>
        <v>木</v>
      </c>
      <c r="M19" s="187" t="str" cm="1">
        <f t="array" ref="M19">_xlfn.IFS(M18="","",COUNTIF(休み,M18)&gt;0,"休",OR(WEEKDAY(M18)=1,WEEKDAY(M18)=7),TEXT(M18,"aaa"),COUNTIF(祝日,M18)&gt;0,"祝",TRUE,TEXT(M18,"aaa"))</f>
        <v>金</v>
      </c>
      <c r="N19" s="187" t="str" cm="1">
        <f t="array" ref="N19">_xlfn.IFS(N18="","",COUNTIF(休み,N18)&gt;0,"休",OR(WEEKDAY(N18)=1,WEEKDAY(N18)=7),TEXT(N18,"aaa"),COUNTIF(祝日,N18)&gt;0,"祝",TRUE,TEXT(N18,"aaa"))</f>
        <v>土</v>
      </c>
      <c r="O19" s="187" t="str" cm="1">
        <f t="array" ref="O19">_xlfn.IFS(O18="","",COUNTIF(休み,O18)&gt;0,"休",OR(WEEKDAY(O18)=1,WEEKDAY(O18)=7),TEXT(O18,"aaa"),COUNTIF(祝日,O18)&gt;0,"祝",TRUE,TEXT(O18,"aaa"))</f>
        <v>日</v>
      </c>
      <c r="P19" s="187" t="str" cm="1">
        <f t="array" ref="P19">_xlfn.IFS(P18="","",COUNTIF(休み,P18)&gt;0,"休",OR(WEEKDAY(P18)=1,WEEKDAY(P18)=7),TEXT(P18,"aaa"),COUNTIF(祝日,P18)&gt;0,"祝",TRUE,TEXT(P18,"aaa"))</f>
        <v>月</v>
      </c>
      <c r="Q19" s="187" t="str" cm="1">
        <f t="array" ref="Q19">_xlfn.IFS(Q18="","",COUNTIF(休み,Q18)&gt;0,"休",OR(WEEKDAY(Q18)=1,WEEKDAY(Q18)=7),TEXT(Q18,"aaa"),COUNTIF(祝日,Q18)&gt;0,"祝",TRUE,TEXT(Q18,"aaa"))</f>
        <v>火</v>
      </c>
      <c r="R19" s="187" t="str" cm="1">
        <f t="array" ref="R19">_xlfn.IFS(R18="","",COUNTIF(休み,R18)&gt;0,"休",OR(WEEKDAY(R18)=1,WEEKDAY(R18)=7),TEXT(R18,"aaa"),COUNTIF(祝日,R18)&gt;0,"祝",TRUE,TEXT(R18,"aaa"))</f>
        <v>水</v>
      </c>
      <c r="S19" s="187" t="str" cm="1">
        <f t="array" ref="S19">_xlfn.IFS(S18="","",COUNTIF(休み,S18)&gt;0,"休",OR(WEEKDAY(S18)=1,WEEKDAY(S18)=7),TEXT(S18,"aaa"),COUNTIF(祝日,S18)&gt;0,"祝",TRUE,TEXT(S18,"aaa"))</f>
        <v>木</v>
      </c>
      <c r="T19" s="187" t="str" cm="1">
        <f t="array" ref="T19">_xlfn.IFS(T18="","",COUNTIF(休み,T18)&gt;0,"休",OR(WEEKDAY(T18)=1,WEEKDAY(T18)=7),TEXT(T18,"aaa"),COUNTIF(祝日,T18)&gt;0,"祝",TRUE,TEXT(T18,"aaa"))</f>
        <v>金</v>
      </c>
      <c r="U19" s="187" t="str" cm="1">
        <f t="array" ref="U19">_xlfn.IFS(U18="","",COUNTIF(休み,U18)&gt;0,"休",OR(WEEKDAY(U18)=1,WEEKDAY(U18)=7),TEXT(U18,"aaa"),COUNTIF(祝日,U18)&gt;0,"祝",TRUE,TEXT(U18,"aaa"))</f>
        <v>土</v>
      </c>
      <c r="V19" s="187" t="str" cm="1">
        <f t="array" ref="V19">_xlfn.IFS(V18="","",COUNTIF(休み,V18)&gt;0,"休",OR(WEEKDAY(V18)=1,WEEKDAY(V18)=7),TEXT(V18,"aaa"),COUNTIF(祝日,V18)&gt;0,"祝",TRUE,TEXT(V18,"aaa"))</f>
        <v>日</v>
      </c>
      <c r="W19" s="187" t="str" cm="1">
        <f t="array" ref="W19">_xlfn.IFS(W18="","",COUNTIF(休み,W18)&gt;0,"休",OR(WEEKDAY(W18)=1,WEEKDAY(W18)=7),TEXT(W18,"aaa"),COUNTIF(祝日,W18)&gt;0,"祝",TRUE,TEXT(W18,"aaa"))</f>
        <v>祝</v>
      </c>
      <c r="X19" s="187" t="str" cm="1">
        <f t="array" ref="X19">_xlfn.IFS(X18="","",COUNTIF(休み,X18)&gt;0,"休",OR(WEEKDAY(X18)=1,WEEKDAY(X18)=7),TEXT(X18,"aaa"),COUNTIF(祝日,X18)&gt;0,"祝",TRUE,TEXT(X18,"aaa"))</f>
        <v>火</v>
      </c>
      <c r="Y19" s="187" t="str" cm="1">
        <f t="array" ref="Y19">_xlfn.IFS(Y18="","",COUNTIF(休み,Y18)&gt;0,"休",OR(WEEKDAY(Y18)=1,WEEKDAY(Y18)=7),TEXT(Y18,"aaa"),COUNTIF(祝日,Y18)&gt;0,"祝",TRUE,TEXT(Y18,"aaa"))</f>
        <v>水</v>
      </c>
      <c r="Z19" s="187" t="str" cm="1">
        <f t="array" ref="Z19">_xlfn.IFS(Z18="","",COUNTIF(休み,Z18)&gt;0,"休",OR(WEEKDAY(Z18)=1,WEEKDAY(Z18)=7),TEXT(Z18,"aaa"),COUNTIF(祝日,Z18)&gt;0,"祝",TRUE,TEXT(Z18,"aaa"))</f>
        <v>木</v>
      </c>
      <c r="AA19" s="187" t="str" cm="1">
        <f t="array" ref="AA19">_xlfn.IFS(AA18="","",COUNTIF(休み,AA18)&gt;0,"休",OR(WEEKDAY(AA18)=1,WEEKDAY(AA18)=7),TEXT(AA18,"aaa"),COUNTIF(祝日,AA18)&gt;0,"祝",TRUE,TEXT(AA18,"aaa"))</f>
        <v>金</v>
      </c>
      <c r="AB19" s="187" t="str" cm="1">
        <f t="array" ref="AB19">_xlfn.IFS(AB18="","",COUNTIF(休み,AB18)&gt;0,"休",OR(WEEKDAY(AB18)=1,WEEKDAY(AB18)=7),TEXT(AB18,"aaa"),COUNTIF(祝日,AB18)&gt;0,"祝",TRUE,TEXT(AB18,"aaa"))</f>
        <v>土</v>
      </c>
      <c r="AC19" s="187" t="str" cm="1">
        <f t="array" ref="AC19">_xlfn.IFS(AC18="","",COUNTIF(休み,AC18)&gt;0,"休",OR(WEEKDAY(AC18)=1,WEEKDAY(AC18)=7),TEXT(AC18,"aaa"),COUNTIF(祝日,AC18)&gt;0,"祝",TRUE,TEXT(AC18,"aaa"))</f>
        <v>日</v>
      </c>
      <c r="AD19" s="187" t="str" cm="1">
        <f t="array" ref="AD19">_xlfn.IFS(AD18="","",COUNTIF(休み,AD18)&gt;0,"休",OR(WEEKDAY(AD18)=1,WEEKDAY(AD18)=7),TEXT(AD18,"aaa"),COUNTIF(祝日,AD18)&gt;0,"祝",TRUE,TEXT(AD18,"aaa"))</f>
        <v>月</v>
      </c>
      <c r="AE19" s="187" t="str" cm="1">
        <f t="array" ref="AE19">_xlfn.IFS(AE18="","",COUNTIF(休み,AE18)&gt;0,"休",OR(WEEKDAY(AE18)=1,WEEKDAY(AE18)=7),TEXT(AE18,"aaa"),COUNTIF(祝日,AE18)&gt;0,"祝",TRUE,TEXT(AE18,"aaa"))</f>
        <v>火</v>
      </c>
      <c r="AF19" s="187" t="str" cm="1">
        <f t="array" ref="AF19">_xlfn.IFS(AF18="","",COUNTIF(休み,AF18)&gt;0,"休",OR(WEEKDAY(AF18)=1,WEEKDAY(AF18)=7),TEXT(AF18,"aaa"),COUNTIF(祝日,AF18)&gt;0,"祝",TRUE,TEXT(AF18,"aaa"))</f>
        <v>水</v>
      </c>
      <c r="AG19" s="187" t="str" cm="1">
        <f t="array" ref="AG19">_xlfn.IFS(AG18="","",COUNTIF(休み,AG18)&gt;0,"休",OR(WEEKDAY(AG18)=1,WEEKDAY(AG18)=7),TEXT(AG18,"aaa"),COUNTIF(祝日,AG18)&gt;0,"祝",TRUE,TEXT(AG18,"aaa"))</f>
        <v>木</v>
      </c>
      <c r="AH19" s="697"/>
      <c r="AI19" s="700"/>
      <c r="AJ19" s="700"/>
      <c r="AK19" s="703"/>
      <c r="AL19" s="695"/>
      <c r="AM19" s="697"/>
      <c r="AN19" s="700"/>
      <c r="AO19" s="700"/>
      <c r="AP19" s="705"/>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row>
    <row r="20" spans="2:69" s="192" customFormat="1" ht="60" customHeight="1">
      <c r="B20" s="271" t="s">
        <v>304</v>
      </c>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90"/>
      <c r="AH20" s="698"/>
      <c r="AI20" s="701"/>
      <c r="AJ20" s="701"/>
      <c r="AK20" s="704"/>
      <c r="AL20" s="695"/>
      <c r="AM20" s="698"/>
      <c r="AN20" s="701"/>
      <c r="AO20" s="701"/>
      <c r="AP20" s="705"/>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191"/>
    </row>
    <row r="21" spans="2:69" s="195" customFormat="1" ht="15" customHeight="1">
      <c r="B21" s="184" t="s">
        <v>305</v>
      </c>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84">
        <f>IF(C17="","",COUNTIF(C21:AG21,"○"))</f>
        <v>0</v>
      </c>
      <c r="AI21" s="193">
        <f>IF(C17="","",31-COUNTIF(C19:AG19,"")-COUNTIF(C19:AG19,"休")-COUNTIF(C21:AH21,"/"))</f>
        <v>29</v>
      </c>
      <c r="AJ21" s="194">
        <f>IFERROR(AH21/AI21,"")</f>
        <v>0</v>
      </c>
      <c r="AK21" s="295" t="str" cm="1">
        <f t="array" ref="AK21">_xlfn.IFS(OR(C17="",AI21=0),"",
      COUNTIFS(C19:AG19,"日",C21:AG21,"")+COUNTIFS(C19:AG19,"日",C21:AG21,"○")+COUNTIFS(C19:AG19,"土",C21:AG21,"")+COUNTIFS(C19:AG19,"土",C21:AG21,"○")&lt;=COUNTIF(C21:AG21,"○"),"○",
        AH21/AI21&gt;=2/7,"○",
         TRUE,"NG")</f>
        <v>NG</v>
      </c>
      <c r="AM21" s="184">
        <f>AH21</f>
        <v>0</v>
      </c>
      <c r="AN21" s="193">
        <f>AI21</f>
        <v>29</v>
      </c>
      <c r="AO21" s="194">
        <f>IFERROR(AM21/AN21,"")</f>
        <v>0</v>
      </c>
      <c r="AP21" s="296" t="str">
        <f>IF(C17="","",IF(C24="",IF(AM21/AN21&gt;=2/7,"OK","NG"),"-"))</f>
        <v>-</v>
      </c>
      <c r="AQ21" s="297"/>
      <c r="AR21" s="297"/>
      <c r="AS21" s="297"/>
      <c r="AT21" s="297"/>
      <c r="AU21" s="297"/>
      <c r="AV21" s="297"/>
      <c r="AW21" s="297"/>
      <c r="AX21" s="297"/>
      <c r="AY21" s="297"/>
      <c r="AZ21" s="297"/>
      <c r="BA21" s="297"/>
      <c r="BB21" s="297"/>
      <c r="BC21" s="297"/>
      <c r="BD21" s="297"/>
      <c r="BE21" s="297"/>
      <c r="BF21" s="297"/>
      <c r="BG21" s="297"/>
      <c r="BH21" s="297"/>
      <c r="BI21" s="297"/>
      <c r="BJ21" s="297"/>
      <c r="BK21" s="297"/>
      <c r="BL21" s="297"/>
      <c r="BM21" s="297"/>
      <c r="BN21" s="297"/>
      <c r="BO21" s="297"/>
      <c r="BP21" s="297"/>
    </row>
    <row r="22" spans="2:69" s="195" customFormat="1" ht="15" customHeight="1" thickBot="1">
      <c r="B22" s="197" t="s">
        <v>247</v>
      </c>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7">
        <f>IF(C17="","",COUNTIF(C22:AG22,"●"))</f>
        <v>0</v>
      </c>
      <c r="AI22" s="198">
        <f>IF(C17="","",31-COUNTIF(C19:AG19,"")-COUNTIF(C19:AG19,"休")-COUNTIF(C22:AH22,"/"))</f>
        <v>29</v>
      </c>
      <c r="AJ22" s="199">
        <f>IFERROR(AH22/AI22,"")</f>
        <v>0</v>
      </c>
      <c r="AK22" s="298" t="str" cm="1">
        <f t="array" ref="AK22">_xlfn.IFS(OR(C17="",AI22=0),"",
      COUNTIFS(C19:AG19,"日",C22:AG22,"")+COUNTIFS(C19:AG19,"日",C22:AG22,"●")+COUNTIFS(C19:AG19,"土",C22:AG22,"")+COUNTIFS(C19:AG19,"土",C22:AG22,"●")&lt;=COUNTIF(C22:AG22,"●"),"○",
        AH22/AI22&gt;=2/7,"○",
         TRUE,"NG")</f>
        <v>NG</v>
      </c>
      <c r="AM22" s="197">
        <f>AH22</f>
        <v>0</v>
      </c>
      <c r="AN22" s="198">
        <f>AI22</f>
        <v>29</v>
      </c>
      <c r="AO22" s="199">
        <f>IFERROR(AM22/AN22,"")</f>
        <v>0</v>
      </c>
      <c r="AP22" s="299" t="str">
        <f>IF(C17="","",IF(C24="",IF(AM22/AN22&gt;=2/7,"OK","NG"),"-"))</f>
        <v>-</v>
      </c>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N22" s="222"/>
      <c r="BO22" s="222"/>
      <c r="BP22" s="222"/>
      <c r="BQ22" s="188"/>
    </row>
    <row r="23" spans="2:69" ht="18" customHeight="1" thickBot="1">
      <c r="AP23" s="195"/>
      <c r="AQ23" s="195"/>
      <c r="AR23" s="195"/>
      <c r="AS23" s="195"/>
      <c r="AT23" s="195"/>
      <c r="AU23" s="195"/>
      <c r="AV23" s="195"/>
      <c r="AW23" s="195"/>
      <c r="AX23" s="195"/>
      <c r="AY23" s="195"/>
      <c r="AZ23" s="195"/>
      <c r="BA23" s="195"/>
      <c r="BB23" s="195"/>
      <c r="BC23" s="195"/>
      <c r="BD23" s="195"/>
      <c r="BE23" s="195"/>
      <c r="BF23" s="195"/>
      <c r="BG23" s="195"/>
      <c r="BH23" s="195"/>
      <c r="BI23" s="195"/>
      <c r="BJ23" s="195"/>
      <c r="BK23" s="195"/>
      <c r="BL23" s="195"/>
      <c r="BM23" s="195"/>
      <c r="BN23" s="195"/>
      <c r="BO23" s="195"/>
      <c r="BP23" s="195"/>
      <c r="BQ23" s="200"/>
    </row>
    <row r="24" spans="2:69" ht="16.899999999999999" customHeight="1">
      <c r="B24" s="183" t="str">
        <f>IF(C24="","","月")</f>
        <v>月</v>
      </c>
      <c r="C24" s="689">
        <f>IFERROR(IF(EOMONTH(C17,0)+1&gt;$L$5,"",EOMONTH(C17,0)+1),"")</f>
        <v>45870</v>
      </c>
      <c r="D24" s="690"/>
      <c r="E24" s="690"/>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c r="AH24" s="691" t="str">
        <f>IF(C24="","","月単位")</f>
        <v>月単位</v>
      </c>
      <c r="AI24" s="692"/>
      <c r="AJ24" s="692"/>
      <c r="AK24" s="693"/>
      <c r="AL24" s="694"/>
      <c r="AM24" s="706" t="str">
        <f>IF(C24="","","累計")</f>
        <v>累計</v>
      </c>
      <c r="AN24" s="707"/>
      <c r="AO24" s="707"/>
      <c r="AP24" s="708"/>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row>
    <row r="25" spans="2:69" ht="15" customHeight="1">
      <c r="B25" s="184" t="str">
        <f>IF(C24="","","日")</f>
        <v>日</v>
      </c>
      <c r="C25" s="185" cm="1">
        <f t="array" ref="C25">_xlfn.IFS($C24="","",
  $C24+COLUMN(C25)-COLUMN($B25)-1&gt;$L$5,"",
   $C24+COLUMN(C25)-COLUMN($B25)-1&gt;=EOMONTH($C24,0)+1,"",
    TRUE,$C24+COLUMN(C25)-COLUMN($B25)-1)</f>
        <v>45870</v>
      </c>
      <c r="D25" s="185" cm="1">
        <f t="array" ref="D25">_xlfn.IFS($C24="","",
  $C24+COLUMN(D25)-COLUMN($B25)-1&gt;$L$5,"",
   $C24+COLUMN(D25)-COLUMN($B25)-1&gt;=EOMONTH($C24,0)+1,"",
    TRUE,$C24+COLUMN(D25)-COLUMN($B25)-1)</f>
        <v>45871</v>
      </c>
      <c r="E25" s="185" cm="1">
        <f t="array" ref="E25">_xlfn.IFS($C24="","",
  $C24+COLUMN(E25)-COLUMN($B25)-1&gt;$L$5,"",
   $C24+COLUMN(E25)-COLUMN($B25)-1&gt;=EOMONTH($C24,0)+1,"",
    TRUE,$C24+COLUMN(E25)-COLUMN($B25)-1)</f>
        <v>45872</v>
      </c>
      <c r="F25" s="185" cm="1">
        <f t="array" ref="F25">_xlfn.IFS($C24="","",
  $C24+COLUMN(F25)-COLUMN($B25)-1&gt;$L$5,"",
   $C24+COLUMN(F25)-COLUMN($B25)-1&gt;=EOMONTH($C24,0)+1,"",
    TRUE,$C24+COLUMN(F25)-COLUMN($B25)-1)</f>
        <v>45873</v>
      </c>
      <c r="G25" s="185" cm="1">
        <f t="array" ref="G25">_xlfn.IFS($C24="","",
  $C24+COLUMN(G25)-COLUMN($B25)-1&gt;$L$5,"",
   $C24+COLUMN(G25)-COLUMN($B25)-1&gt;=EOMONTH($C24,0)+1,"",
    TRUE,$C24+COLUMN(G25)-COLUMN($B25)-1)</f>
        <v>45874</v>
      </c>
      <c r="H25" s="185" cm="1">
        <f t="array" ref="H25">_xlfn.IFS($C24="","",
  $C24+COLUMN(H25)-COLUMN($B25)-1&gt;$L$5,"",
   $C24+COLUMN(H25)-COLUMN($B25)-1&gt;=EOMONTH($C24,0)+1,"",
    TRUE,$C24+COLUMN(H25)-COLUMN($B25)-1)</f>
        <v>45875</v>
      </c>
      <c r="I25" s="185" cm="1">
        <f t="array" ref="I25">_xlfn.IFS($C24="","",
  $C24+COLUMN(I25)-COLUMN($B25)-1&gt;$L$5,"",
   $C24+COLUMN(I25)-COLUMN($B25)-1&gt;=EOMONTH($C24,0)+1,"",
    TRUE,$C24+COLUMN(I25)-COLUMN($B25)-1)</f>
        <v>45876</v>
      </c>
      <c r="J25" s="185" cm="1">
        <f t="array" ref="J25">_xlfn.IFS($C24="","",
  $C24+COLUMN(J25)-COLUMN($B25)-1&gt;$L$5,"",
   $C24+COLUMN(J25)-COLUMN($B25)-1&gt;=EOMONTH($C24,0)+1,"",
    TRUE,$C24+COLUMN(J25)-COLUMN($B25)-1)</f>
        <v>45877</v>
      </c>
      <c r="K25" s="185" cm="1">
        <f t="array" ref="K25">_xlfn.IFS($C24="","",
  $C24+COLUMN(K25)-COLUMN($B25)-1&gt;$L$5,"",
   $C24+COLUMN(K25)-COLUMN($B25)-1&gt;=EOMONTH($C24,0)+1,"",
    TRUE,$C24+COLUMN(K25)-COLUMN($B25)-1)</f>
        <v>45878</v>
      </c>
      <c r="L25" s="185" cm="1">
        <f t="array" ref="L25">_xlfn.IFS($C24="","",
  $C24+COLUMN(L25)-COLUMN($B25)-1&gt;$L$5,"",
   $C24+COLUMN(L25)-COLUMN($B25)-1&gt;=EOMONTH($C24,0)+1,"",
    TRUE,$C24+COLUMN(L25)-COLUMN($B25)-1)</f>
        <v>45879</v>
      </c>
      <c r="M25" s="185" cm="1">
        <f t="array" ref="M25">_xlfn.IFS($C24="","",
  $C24+COLUMN(M25)-COLUMN($B25)-1&gt;$L$5,"",
   $C24+COLUMN(M25)-COLUMN($B25)-1&gt;=EOMONTH($C24,0)+1,"",
    TRUE,$C24+COLUMN(M25)-COLUMN($B25)-1)</f>
        <v>45880</v>
      </c>
      <c r="N25" s="185" cm="1">
        <f t="array" ref="N25">_xlfn.IFS($C24="","",
  $C24+COLUMN(N25)-COLUMN($B25)-1&gt;$L$5,"",
   $C24+COLUMN(N25)-COLUMN($B25)-1&gt;=EOMONTH($C24,0)+1,"",
    TRUE,$C24+COLUMN(N25)-COLUMN($B25)-1)</f>
        <v>45881</v>
      </c>
      <c r="O25" s="185" cm="1">
        <f t="array" ref="O25">_xlfn.IFS($C24="","",
  $C24+COLUMN(O25)-COLUMN($B25)-1&gt;$L$5,"",
   $C24+COLUMN(O25)-COLUMN($B25)-1&gt;=EOMONTH($C24,0)+1,"",
    TRUE,$C24+COLUMN(O25)-COLUMN($B25)-1)</f>
        <v>45882</v>
      </c>
      <c r="P25" s="185" cm="1">
        <f t="array" ref="P25">_xlfn.IFS($C24="","",
  $C24+COLUMN(P25)-COLUMN($B25)-1&gt;$L$5,"",
   $C24+COLUMN(P25)-COLUMN($B25)-1&gt;=EOMONTH($C24,0)+1,"",
    TRUE,$C24+COLUMN(P25)-COLUMN($B25)-1)</f>
        <v>45883</v>
      </c>
      <c r="Q25" s="185" cm="1">
        <f t="array" ref="Q25">_xlfn.IFS($C24="","",
  $C24+COLUMN(Q25)-COLUMN($B25)-1&gt;$L$5,"",
   $C24+COLUMN(Q25)-COLUMN($B25)-1&gt;=EOMONTH($C24,0)+1,"",
    TRUE,$C24+COLUMN(Q25)-COLUMN($B25)-1)</f>
        <v>45884</v>
      </c>
      <c r="R25" s="185" cm="1">
        <f t="array" ref="R25">_xlfn.IFS($C24="","",
  $C24+COLUMN(R25)-COLUMN($B25)-1&gt;$L$5,"",
   $C24+COLUMN(R25)-COLUMN($B25)-1&gt;=EOMONTH($C24,0)+1,"",
    TRUE,$C24+COLUMN(R25)-COLUMN($B25)-1)</f>
        <v>45885</v>
      </c>
      <c r="S25" s="185" cm="1">
        <f t="array" ref="S25">_xlfn.IFS($C24="","",
  $C24+COLUMN(S25)-COLUMN($B25)-1&gt;$L$5,"",
   $C24+COLUMN(S25)-COLUMN($B25)-1&gt;=EOMONTH($C24,0)+1,"",
    TRUE,$C24+COLUMN(S25)-COLUMN($B25)-1)</f>
        <v>45886</v>
      </c>
      <c r="T25" s="185" cm="1">
        <f t="array" ref="T25">_xlfn.IFS($C24="","",
  $C24+COLUMN(T25)-COLUMN($B25)-1&gt;$L$5,"",
   $C24+COLUMN(T25)-COLUMN($B25)-1&gt;=EOMONTH($C24,0)+1,"",
    TRUE,$C24+COLUMN(T25)-COLUMN($B25)-1)</f>
        <v>45887</v>
      </c>
      <c r="U25" s="185" cm="1">
        <f t="array" ref="U25">_xlfn.IFS($C24="","",
  $C24+COLUMN(U25)-COLUMN($B25)-1&gt;$L$5,"",
   $C24+COLUMN(U25)-COLUMN($B25)-1&gt;=EOMONTH($C24,0)+1,"",
    TRUE,$C24+COLUMN(U25)-COLUMN($B25)-1)</f>
        <v>45888</v>
      </c>
      <c r="V25" s="185" cm="1">
        <f t="array" ref="V25">_xlfn.IFS($C24="","",
  $C24+COLUMN(V25)-COLUMN($B25)-1&gt;$L$5,"",
   $C24+COLUMN(V25)-COLUMN($B25)-1&gt;=EOMONTH($C24,0)+1,"",
    TRUE,$C24+COLUMN(V25)-COLUMN($B25)-1)</f>
        <v>45889</v>
      </c>
      <c r="W25" s="185" cm="1">
        <f t="array" ref="W25">_xlfn.IFS($C24="","",
  $C24+COLUMN(W25)-COLUMN($B25)-1&gt;$L$5,"",
   $C24+COLUMN(W25)-COLUMN($B25)-1&gt;=EOMONTH($C24,0)+1,"",
    TRUE,$C24+COLUMN(W25)-COLUMN($B25)-1)</f>
        <v>45890</v>
      </c>
      <c r="X25" s="185" cm="1">
        <f t="array" ref="X25">_xlfn.IFS($C24="","",
  $C24+COLUMN(X25)-COLUMN($B25)-1&gt;$L$5,"",
   $C24+COLUMN(X25)-COLUMN($B25)-1&gt;=EOMONTH($C24,0)+1,"",
    TRUE,$C24+COLUMN(X25)-COLUMN($B25)-1)</f>
        <v>45891</v>
      </c>
      <c r="Y25" s="185" cm="1">
        <f t="array" ref="Y25">_xlfn.IFS($C24="","",
  $C24+COLUMN(Y25)-COLUMN($B25)-1&gt;$L$5,"",
   $C24+COLUMN(Y25)-COLUMN($B25)-1&gt;=EOMONTH($C24,0)+1,"",
    TRUE,$C24+COLUMN(Y25)-COLUMN($B25)-1)</f>
        <v>45892</v>
      </c>
      <c r="Z25" s="185" cm="1">
        <f t="array" ref="Z25">_xlfn.IFS($C24="","",
  $C24+COLUMN(Z25)-COLUMN($B25)-1&gt;$L$5,"",
   $C24+COLUMN(Z25)-COLUMN($B25)-1&gt;=EOMONTH($C24,0)+1,"",
    TRUE,$C24+COLUMN(Z25)-COLUMN($B25)-1)</f>
        <v>45893</v>
      </c>
      <c r="AA25" s="185" cm="1">
        <f t="array" ref="AA25">_xlfn.IFS($C24="","",
  $C24+COLUMN(AA25)-COLUMN($B25)-1&gt;$L$5,"",
   $C24+COLUMN(AA25)-COLUMN($B25)-1&gt;=EOMONTH($C24,0)+1,"",
    TRUE,$C24+COLUMN(AA25)-COLUMN($B25)-1)</f>
        <v>45894</v>
      </c>
      <c r="AB25" s="185" cm="1">
        <f t="array" ref="AB25">_xlfn.IFS($C24="","",
  $C24+COLUMN(AB25)-COLUMN($B25)-1&gt;$L$5,"",
   $C24+COLUMN(AB25)-COLUMN($B25)-1&gt;=EOMONTH($C24,0)+1,"",
    TRUE,$C24+COLUMN(AB25)-COLUMN($B25)-1)</f>
        <v>45895</v>
      </c>
      <c r="AC25" s="185" cm="1">
        <f t="array" ref="AC25">_xlfn.IFS($C24="","",
  $C24+COLUMN(AC25)-COLUMN($B25)-1&gt;$L$5,"",
   $C24+COLUMN(AC25)-COLUMN($B25)-1&gt;=EOMONTH($C24,0)+1,"",
    TRUE,$C24+COLUMN(AC25)-COLUMN($B25)-1)</f>
        <v>45896</v>
      </c>
      <c r="AD25" s="185" cm="1">
        <f t="array" ref="AD25">_xlfn.IFS($C24="","",
  $C24+COLUMN(AD25)-COLUMN($B25)-1&gt;$L$5,"",
   $C24+COLUMN(AD25)-COLUMN($B25)-1&gt;=EOMONTH($C24,0)+1,"",
    TRUE,$C24+COLUMN(AD25)-COLUMN($B25)-1)</f>
        <v>45897</v>
      </c>
      <c r="AE25" s="185" cm="1">
        <f t="array" ref="AE25">_xlfn.IFS($C24="","",
  $C24+COLUMN(AE25)-COLUMN($B25)-1&gt;$L$5,"",
   $C24+COLUMN(AE25)-COLUMN($B25)-1&gt;=EOMONTH($C24,0)+1,"",
    TRUE,$C24+COLUMN(AE25)-COLUMN($B25)-1)</f>
        <v>45898</v>
      </c>
      <c r="AF25" s="185" cm="1">
        <f t="array" ref="AF25">_xlfn.IFS($C24="","",
  $C24+COLUMN(AF25)-COLUMN($B25)-1&gt;$L$5,"",
   $C24+COLUMN(AF25)-COLUMN($B25)-1&gt;=EOMONTH($C24,0)+1,"",
    TRUE,$C24+COLUMN(AF25)-COLUMN($B25)-1)</f>
        <v>45899</v>
      </c>
      <c r="AG25" s="186" cm="1">
        <f t="array" ref="AG25">_xlfn.IFS($C24="","",
  $C24+COLUMN(AG25)-COLUMN($B25)-1&gt;$L$5,"",
   $C24+COLUMN(AG25)-COLUMN($B25)-1&gt;=EOMONTH($C24,0)+1,"",
    TRUE,$C24+COLUMN(AG25)-COLUMN($B25)-1)</f>
        <v>45900</v>
      </c>
      <c r="AH25" s="709" t="str">
        <f>IF(C24="","","閉所日数計")</f>
        <v>閉所日数計</v>
      </c>
      <c r="AI25" s="710" t="str">
        <f>IF(C24="","","対象日数計")</f>
        <v>対象日数計</v>
      </c>
      <c r="AJ25" s="710" t="str">
        <f>IF(C24="","","現場閉所率")</f>
        <v>現場閉所率</v>
      </c>
      <c r="AK25" s="711" t="str">
        <f>IF(C24="","","達成状況")</f>
        <v>達成状況</v>
      </c>
      <c r="AL25" s="695"/>
      <c r="AM25" s="696" t="str">
        <f>IF(C24="","","閉所日数計")</f>
        <v>閉所日数計</v>
      </c>
      <c r="AN25" s="699" t="str">
        <f>IF(C24="","","対象日数計")</f>
        <v>対象日数計</v>
      </c>
      <c r="AO25" s="699" t="str">
        <f>IF(C24="","","現場閉所率")</f>
        <v>現場閉所率</v>
      </c>
      <c r="AP25" s="712" t="str" cm="1">
        <f t="array" ref="AP25">_xlfn.IFS(C24="","",C31="","達成状況",TRUE,"-")</f>
        <v>-</v>
      </c>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row>
    <row r="26" spans="2:69" ht="15" customHeight="1">
      <c r="B26" s="184" t="str">
        <f>IF(C24="","","曜日")</f>
        <v>曜日</v>
      </c>
      <c r="C26" s="187" t="str" cm="1">
        <f t="array" ref="C26">_xlfn.IFS(C25="","",COUNTIF(休み,C25)&gt;0,"休",OR(WEEKDAY(C25)=1,WEEKDAY(C25)=7),TEXT(C25,"aaa"),COUNTIF(祝日,C25)&gt;0,"祝",TRUE,TEXT(C25,"aaa"))</f>
        <v>金</v>
      </c>
      <c r="D26" s="187" t="str" cm="1">
        <f t="array" ref="D26">_xlfn.IFS(D25="","",COUNTIF(休み,D25)&gt;0,"休",OR(WEEKDAY(D25)=1,WEEKDAY(D25)=7),TEXT(D25,"aaa"),COUNTIF(祝日,D25)&gt;0,"祝",TRUE,TEXT(D25,"aaa"))</f>
        <v>土</v>
      </c>
      <c r="E26" s="187" t="str" cm="1">
        <f t="array" ref="E26">_xlfn.IFS(E25="","",COUNTIF(休み,E25)&gt;0,"休",OR(WEEKDAY(E25)=1,WEEKDAY(E25)=7),TEXT(E25,"aaa"),COUNTIF(祝日,E25)&gt;0,"祝",TRUE,TEXT(E25,"aaa"))</f>
        <v>日</v>
      </c>
      <c r="F26" s="187" t="str" cm="1">
        <f t="array" ref="F26">_xlfn.IFS(F25="","",COUNTIF(休み,F25)&gt;0,"休",OR(WEEKDAY(F25)=1,WEEKDAY(F25)=7),TEXT(F25,"aaa"),COUNTIF(祝日,F25)&gt;0,"祝",TRUE,TEXT(F25,"aaa"))</f>
        <v>月</v>
      </c>
      <c r="G26" s="187" t="str" cm="1">
        <f t="array" ref="G26">_xlfn.IFS(G25="","",COUNTIF(休み,G25)&gt;0,"休",OR(WEEKDAY(G25)=1,WEEKDAY(G25)=7),TEXT(G25,"aaa"),COUNTIF(祝日,G25)&gt;0,"祝",TRUE,TEXT(G25,"aaa"))</f>
        <v>火</v>
      </c>
      <c r="H26" s="187" t="str" cm="1">
        <f t="array" ref="H26">_xlfn.IFS(H25="","",COUNTIF(休み,H25)&gt;0,"休",OR(WEEKDAY(H25)=1,WEEKDAY(H25)=7),TEXT(H25,"aaa"),COUNTIF(祝日,H25)&gt;0,"祝",TRUE,TEXT(H25,"aaa"))</f>
        <v>水</v>
      </c>
      <c r="I26" s="187" t="str" cm="1">
        <f t="array" ref="I26">_xlfn.IFS(I25="","",COUNTIF(休み,I25)&gt;0,"休",OR(WEEKDAY(I25)=1,WEEKDAY(I25)=7),TEXT(I25,"aaa"),COUNTIF(祝日,I25)&gt;0,"祝",TRUE,TEXT(I25,"aaa"))</f>
        <v>木</v>
      </c>
      <c r="J26" s="187" t="str" cm="1">
        <f t="array" ref="J26">_xlfn.IFS(J25="","",COUNTIF(休み,J25)&gt;0,"休",OR(WEEKDAY(J25)=1,WEEKDAY(J25)=7),TEXT(J25,"aaa"),COUNTIF(祝日,J25)&gt;0,"祝",TRUE,TEXT(J25,"aaa"))</f>
        <v>金</v>
      </c>
      <c r="K26" s="187" t="str" cm="1">
        <f t="array" ref="K26">_xlfn.IFS(K25="","",COUNTIF(休み,K25)&gt;0,"休",OR(WEEKDAY(K25)=1,WEEKDAY(K25)=7),TEXT(K25,"aaa"),COUNTIF(祝日,K25)&gt;0,"祝",TRUE,TEXT(K25,"aaa"))</f>
        <v>土</v>
      </c>
      <c r="L26" s="187" t="str" cm="1">
        <f t="array" ref="L26">_xlfn.IFS(L25="","",COUNTIF(休み,L25)&gt;0,"休",OR(WEEKDAY(L25)=1,WEEKDAY(L25)=7),TEXT(L25,"aaa"),COUNTIF(祝日,L25)&gt;0,"祝",TRUE,TEXT(L25,"aaa"))</f>
        <v>日</v>
      </c>
      <c r="M26" s="187" t="str" cm="1">
        <f t="array" ref="M26">_xlfn.IFS(M25="","",COUNTIF(休み,M25)&gt;0,"休",OR(WEEKDAY(M25)=1,WEEKDAY(M25)=7),TEXT(M25,"aaa"),COUNTIF(祝日,M25)&gt;0,"祝",TRUE,TEXT(M25,"aaa"))</f>
        <v>祝</v>
      </c>
      <c r="N26" s="187" t="str" cm="1">
        <f t="array" ref="N26">_xlfn.IFS(N25="","",COUNTIF(休み,N25)&gt;0,"休",OR(WEEKDAY(N25)=1,WEEKDAY(N25)=7),TEXT(N25,"aaa"),COUNTIF(祝日,N25)&gt;0,"祝",TRUE,TEXT(N25,"aaa"))</f>
        <v>火</v>
      </c>
      <c r="O26" s="187" t="str" cm="1">
        <f t="array" ref="O26">_xlfn.IFS(O25="","",COUNTIF(休み,O25)&gt;0,"休",OR(WEEKDAY(O25)=1,WEEKDAY(O25)=7),TEXT(O25,"aaa"),COUNTIF(祝日,O25)&gt;0,"祝",TRUE,TEXT(O25,"aaa"))</f>
        <v>休</v>
      </c>
      <c r="P26" s="187" t="str" cm="1">
        <f t="array" ref="P26">_xlfn.IFS(P25="","",COUNTIF(休み,P25)&gt;0,"休",OR(WEEKDAY(P25)=1,WEEKDAY(P25)=7),TEXT(P25,"aaa"),COUNTIF(祝日,P25)&gt;0,"祝",TRUE,TEXT(P25,"aaa"))</f>
        <v>休</v>
      </c>
      <c r="Q26" s="187" t="str" cm="1">
        <f t="array" ref="Q26">_xlfn.IFS(Q25="","",COUNTIF(休み,Q25)&gt;0,"休",OR(WEEKDAY(Q25)=1,WEEKDAY(Q25)=7),TEXT(Q25,"aaa"),COUNTIF(祝日,Q25)&gt;0,"祝",TRUE,TEXT(Q25,"aaa"))</f>
        <v>休</v>
      </c>
      <c r="R26" s="187" t="str" cm="1">
        <f t="array" ref="R26">_xlfn.IFS(R25="","",COUNTIF(休み,R25)&gt;0,"休",OR(WEEKDAY(R25)=1,WEEKDAY(R25)=7),TEXT(R25,"aaa"),COUNTIF(祝日,R25)&gt;0,"祝",TRUE,TEXT(R25,"aaa"))</f>
        <v>土</v>
      </c>
      <c r="S26" s="187" t="str" cm="1">
        <f t="array" ref="S26">_xlfn.IFS(S25="","",COUNTIF(休み,S25)&gt;0,"休",OR(WEEKDAY(S25)=1,WEEKDAY(S25)=7),TEXT(S25,"aaa"),COUNTIF(祝日,S25)&gt;0,"祝",TRUE,TEXT(S25,"aaa"))</f>
        <v>日</v>
      </c>
      <c r="T26" s="187" t="str" cm="1">
        <f t="array" ref="T26">_xlfn.IFS(T25="","",COUNTIF(休み,T25)&gt;0,"休",OR(WEEKDAY(T25)=1,WEEKDAY(T25)=7),TEXT(T25,"aaa"),COUNTIF(祝日,T25)&gt;0,"祝",TRUE,TEXT(T25,"aaa"))</f>
        <v>月</v>
      </c>
      <c r="U26" s="187" t="str" cm="1">
        <f t="array" ref="U26">_xlfn.IFS(U25="","",COUNTIF(休み,U25)&gt;0,"休",OR(WEEKDAY(U25)=1,WEEKDAY(U25)=7),TEXT(U25,"aaa"),COUNTIF(祝日,U25)&gt;0,"祝",TRUE,TEXT(U25,"aaa"))</f>
        <v>火</v>
      </c>
      <c r="V26" s="187" t="str" cm="1">
        <f t="array" ref="V26">_xlfn.IFS(V25="","",COUNTIF(休み,V25)&gt;0,"休",OR(WEEKDAY(V25)=1,WEEKDAY(V25)=7),TEXT(V25,"aaa"),COUNTIF(祝日,V25)&gt;0,"祝",TRUE,TEXT(V25,"aaa"))</f>
        <v>水</v>
      </c>
      <c r="W26" s="187" t="str" cm="1">
        <f t="array" ref="W26">_xlfn.IFS(W25="","",COUNTIF(休み,W25)&gt;0,"休",OR(WEEKDAY(W25)=1,WEEKDAY(W25)=7),TEXT(W25,"aaa"),COUNTIF(祝日,W25)&gt;0,"祝",TRUE,TEXT(W25,"aaa"))</f>
        <v>木</v>
      </c>
      <c r="X26" s="187" t="str" cm="1">
        <f t="array" ref="X26">_xlfn.IFS(X25="","",COUNTIF(休み,X25)&gt;0,"休",OR(WEEKDAY(X25)=1,WEEKDAY(X25)=7),TEXT(X25,"aaa"),COUNTIF(祝日,X25)&gt;0,"祝",TRUE,TEXT(X25,"aaa"))</f>
        <v>金</v>
      </c>
      <c r="Y26" s="187" t="str" cm="1">
        <f t="array" ref="Y26">_xlfn.IFS(Y25="","",COUNTIF(休み,Y25)&gt;0,"休",OR(WEEKDAY(Y25)=1,WEEKDAY(Y25)=7),TEXT(Y25,"aaa"),COUNTIF(祝日,Y25)&gt;0,"祝",TRUE,TEXT(Y25,"aaa"))</f>
        <v>土</v>
      </c>
      <c r="Z26" s="187" t="str" cm="1">
        <f t="array" ref="Z26">_xlfn.IFS(Z25="","",COUNTIF(休み,Z25)&gt;0,"休",OR(WEEKDAY(Z25)=1,WEEKDAY(Z25)=7),TEXT(Z25,"aaa"),COUNTIF(祝日,Z25)&gt;0,"祝",TRUE,TEXT(Z25,"aaa"))</f>
        <v>日</v>
      </c>
      <c r="AA26" s="187" t="str" cm="1">
        <f t="array" ref="AA26">_xlfn.IFS(AA25="","",COUNTIF(休み,AA25)&gt;0,"休",OR(WEEKDAY(AA25)=1,WEEKDAY(AA25)=7),TEXT(AA25,"aaa"),COUNTIF(祝日,AA25)&gt;0,"祝",TRUE,TEXT(AA25,"aaa"))</f>
        <v>月</v>
      </c>
      <c r="AB26" s="187" t="str" cm="1">
        <f t="array" ref="AB26">_xlfn.IFS(AB25="","",COUNTIF(休み,AB25)&gt;0,"休",OR(WEEKDAY(AB25)=1,WEEKDAY(AB25)=7),TEXT(AB25,"aaa"),COUNTIF(祝日,AB25)&gt;0,"祝",TRUE,TEXT(AB25,"aaa"))</f>
        <v>火</v>
      </c>
      <c r="AC26" s="187" t="str" cm="1">
        <f t="array" ref="AC26">_xlfn.IFS(AC25="","",COUNTIF(休み,AC25)&gt;0,"休",OR(WEEKDAY(AC25)=1,WEEKDAY(AC25)=7),TEXT(AC25,"aaa"),COUNTIF(祝日,AC25)&gt;0,"祝",TRUE,TEXT(AC25,"aaa"))</f>
        <v>水</v>
      </c>
      <c r="AD26" s="187" t="str" cm="1">
        <f t="array" ref="AD26">_xlfn.IFS(AD25="","",COUNTIF(休み,AD25)&gt;0,"休",OR(WEEKDAY(AD25)=1,WEEKDAY(AD25)=7),TEXT(AD25,"aaa"),COUNTIF(祝日,AD25)&gt;0,"祝",TRUE,TEXT(AD25,"aaa"))</f>
        <v>木</v>
      </c>
      <c r="AE26" s="187" t="str" cm="1">
        <f t="array" ref="AE26">_xlfn.IFS(AE25="","",COUNTIF(休み,AE25)&gt;0,"休",OR(WEEKDAY(AE25)=1,WEEKDAY(AE25)=7),TEXT(AE25,"aaa"),COUNTIF(祝日,AE25)&gt;0,"祝",TRUE,TEXT(AE25,"aaa"))</f>
        <v>金</v>
      </c>
      <c r="AF26" s="187" t="str" cm="1">
        <f t="array" ref="AF26">_xlfn.IFS(AF25="","",COUNTIF(休み,AF25)&gt;0,"休",OR(WEEKDAY(AF25)=1,WEEKDAY(AF25)=7),TEXT(AF25,"aaa"),COUNTIF(祝日,AF25)&gt;0,"祝",TRUE,TEXT(AF25,"aaa"))</f>
        <v>土</v>
      </c>
      <c r="AG26" s="187" t="str" cm="1">
        <f t="array" ref="AG26">_xlfn.IFS(AG25="","",COUNTIF(休み,AG25)&gt;0,"休",OR(WEEKDAY(AG25)=1,WEEKDAY(AG25)=7),TEXT(AG25,"aaa"),COUNTIF(祝日,AG25)&gt;0,"祝",TRUE,TEXT(AG25,"aaa"))</f>
        <v>日</v>
      </c>
      <c r="AH26" s="709"/>
      <c r="AI26" s="710"/>
      <c r="AJ26" s="710"/>
      <c r="AK26" s="711"/>
      <c r="AL26" s="695"/>
      <c r="AM26" s="697"/>
      <c r="AN26" s="700"/>
      <c r="AO26" s="700"/>
      <c r="AP26" s="713"/>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188"/>
    </row>
    <row r="27" spans="2:69" s="192" customFormat="1" ht="60" customHeight="1">
      <c r="B27" s="271" t="str">
        <f>IF(C24="","","行事")</f>
        <v>行事</v>
      </c>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90"/>
      <c r="AH27" s="709"/>
      <c r="AI27" s="710"/>
      <c r="AJ27" s="710"/>
      <c r="AK27" s="711"/>
      <c r="AL27" s="695"/>
      <c r="AM27" s="698"/>
      <c r="AN27" s="701"/>
      <c r="AO27" s="701"/>
      <c r="AP27" s="714"/>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191"/>
    </row>
    <row r="28" spans="2:69" s="195" customFormat="1" ht="15" customHeight="1">
      <c r="B28" s="184" t="str">
        <f>IF(C24="","","計画")</f>
        <v>計画</v>
      </c>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84">
        <f>IF(C24="","",COUNTIF(C28:AG28,"○"))</f>
        <v>0</v>
      </c>
      <c r="AI28" s="193">
        <f>IF(C24="","",31-COUNTIF(C26:AG26,"")-COUNTIF(C26:AG26,"休")-COUNTIF(C28:AH28,"/"))</f>
        <v>28</v>
      </c>
      <c r="AJ28" s="194">
        <f>IF(C24="","",IFERROR(AH28/AI28,""))</f>
        <v>0</v>
      </c>
      <c r="AK28" s="295" t="str" cm="1">
        <f t="array" ref="AK28">_xlfn.IFS(OR(C24="",AI28=0),"",
      COUNTIFS(C26:AG26,"日",C28:AG28,"")+COUNTIFS(C26:AG26,"日",C28:AG28,"○")+COUNTIFS(C26:AG26,"土",C28:AG28,"")+COUNTIFS(C26:AG26,"土",C28:AG28,"○")&lt;=COUNTIF(C28:AG28,"○"),"○",
        AH28/AI28&gt;=2/7,"○",
         TRUE,"NG")</f>
        <v>NG</v>
      </c>
      <c r="AM28" s="184">
        <f>IF(C24="","",AM21+AH28)</f>
        <v>0</v>
      </c>
      <c r="AN28" s="193">
        <f>IF(C24="","",AN21+AI28)</f>
        <v>57</v>
      </c>
      <c r="AO28" s="194">
        <f>IFERROR(AM28/AN28,"")</f>
        <v>0</v>
      </c>
      <c r="AP28" s="301" t="str">
        <f>IF(C24="","",IF(C31="",IF(AM28/AN28&gt;=2/7,"OK","NG"),"-"))</f>
        <v>-</v>
      </c>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196"/>
    </row>
    <row r="29" spans="2:69" s="195" customFormat="1" ht="15" customHeight="1" thickBot="1">
      <c r="B29" s="197" t="str">
        <f>IF(C24="","","実施")</f>
        <v>実施</v>
      </c>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7">
        <f>IF(C24="","",COUNTIF(C29:AG29,"●"))</f>
        <v>0</v>
      </c>
      <c r="AI29" s="198">
        <f>IF(C24="","",31-COUNTIF(C26:AG26,"")-COUNTIF(C26:AG26,"休")-COUNTIF(C29:AH29,"/"))</f>
        <v>28</v>
      </c>
      <c r="AJ29" s="199">
        <f>IF(C24="","",IFERROR(AH29/AI29,""))</f>
        <v>0</v>
      </c>
      <c r="AK29" s="298" t="str" cm="1">
        <f t="array" ref="AK29">_xlfn.IFS(OR(C24="",AI29=0),"",
      COUNTIFS(C26:AG26,"日",C29:AG29,"")+COUNTIFS(C26:AG26,"日",C29:AG29,"●")+COUNTIFS(C26:AG26,"土",C29:AG29,"")+COUNTIFS(C26:AG26,"土",C29:AG29,"●")&lt;=COUNTIF(C29:AG29,"●"),"○",
        AH29/AI29&gt;=2/7,"○",
         TRUE,"NG")</f>
        <v>NG</v>
      </c>
      <c r="AM29" s="197">
        <f>IF(C24="","",AM22+AH29)</f>
        <v>0</v>
      </c>
      <c r="AN29" s="198">
        <f>IF(C24="","",AN22+AI29)</f>
        <v>57</v>
      </c>
      <c r="AO29" s="199">
        <f>IFERROR(AM29/AN29,"")</f>
        <v>0</v>
      </c>
      <c r="AP29" s="302" t="str">
        <f>IF(C24="","",IF(C31="",IF(AM29/AN29&gt;=2/7,"OK","NG"),"-"))</f>
        <v>-</v>
      </c>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188"/>
    </row>
    <row r="30" spans="2:69" ht="18" customHeight="1" thickBot="1">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200"/>
    </row>
    <row r="31" spans="2:69" ht="16.899999999999999" customHeight="1">
      <c r="B31" s="183" t="str">
        <f>IF(C31="","","月")</f>
        <v>月</v>
      </c>
      <c r="C31" s="689">
        <f>IFERROR(IF(EOMONTH(C24,0)+1&gt;$L$5,"",EOMONTH(C24,0)+1),"")</f>
        <v>45901</v>
      </c>
      <c r="D31" s="690"/>
      <c r="E31" s="690"/>
      <c r="F31" s="690"/>
      <c r="G31" s="690"/>
      <c r="H31" s="690"/>
      <c r="I31" s="690"/>
      <c r="J31" s="690"/>
      <c r="K31" s="690"/>
      <c r="L31" s="690"/>
      <c r="M31" s="690"/>
      <c r="N31" s="690"/>
      <c r="O31" s="690"/>
      <c r="P31" s="690"/>
      <c r="Q31" s="690"/>
      <c r="R31" s="690"/>
      <c r="S31" s="690"/>
      <c r="T31" s="690"/>
      <c r="U31" s="690"/>
      <c r="V31" s="690"/>
      <c r="W31" s="690"/>
      <c r="X31" s="690"/>
      <c r="Y31" s="690"/>
      <c r="Z31" s="690"/>
      <c r="AA31" s="690"/>
      <c r="AB31" s="690"/>
      <c r="AC31" s="690"/>
      <c r="AD31" s="690"/>
      <c r="AE31" s="690"/>
      <c r="AF31" s="690"/>
      <c r="AG31" s="690"/>
      <c r="AH31" s="691" t="str">
        <f>IF(C31="","","月単位")</f>
        <v>月単位</v>
      </c>
      <c r="AI31" s="692"/>
      <c r="AJ31" s="692"/>
      <c r="AK31" s="693"/>
      <c r="AL31" s="694"/>
      <c r="AM31" s="706" t="str">
        <f>IF(C31="","","累計")</f>
        <v>累計</v>
      </c>
      <c r="AN31" s="707"/>
      <c r="AO31" s="707"/>
      <c r="AP31" s="708"/>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row>
    <row r="32" spans="2:69" ht="15" customHeight="1">
      <c r="B32" s="184" t="str">
        <f>IF(C31="","","日")</f>
        <v>日</v>
      </c>
      <c r="C32" s="185" cm="1">
        <f t="array" ref="C32">_xlfn.IFS($C31="","",
  $C31+COLUMN(C32)-COLUMN($B32)-1&gt;$L$5,"",
   $C31+COLUMN(C32)-COLUMN($B32)-1&gt;=EOMONTH($C31,0)+1,"",
    TRUE,$C31+COLUMN(C32)-COLUMN($B32)-1)</f>
        <v>45901</v>
      </c>
      <c r="D32" s="185" cm="1">
        <f t="array" ref="D32">_xlfn.IFS($C31="","",
  $C31+COLUMN(D32)-COLUMN($B32)-1&gt;$L$5,"",
   $C31+COLUMN(D32)-COLUMN($B32)-1&gt;=EOMONTH($C31,0)+1,"",
    TRUE,$C31+COLUMN(D32)-COLUMN($B32)-1)</f>
        <v>45902</v>
      </c>
      <c r="E32" s="185" cm="1">
        <f t="array" ref="E32">_xlfn.IFS($C31="","",
  $C31+COLUMN(E32)-COLUMN($B32)-1&gt;$L$5,"",
   $C31+COLUMN(E32)-COLUMN($B32)-1&gt;=EOMONTH($C31,0)+1,"",
    TRUE,$C31+COLUMN(E32)-COLUMN($B32)-1)</f>
        <v>45903</v>
      </c>
      <c r="F32" s="185" cm="1">
        <f t="array" ref="F32">_xlfn.IFS($C31="","",
  $C31+COLUMN(F32)-COLUMN($B32)-1&gt;$L$5,"",
   $C31+COLUMN(F32)-COLUMN($B32)-1&gt;=EOMONTH($C31,0)+1,"",
    TRUE,$C31+COLUMN(F32)-COLUMN($B32)-1)</f>
        <v>45904</v>
      </c>
      <c r="G32" s="185" cm="1">
        <f t="array" ref="G32">_xlfn.IFS($C31="","",
  $C31+COLUMN(G32)-COLUMN($B32)-1&gt;$L$5,"",
   $C31+COLUMN(G32)-COLUMN($B32)-1&gt;=EOMONTH($C31,0)+1,"",
    TRUE,$C31+COLUMN(G32)-COLUMN($B32)-1)</f>
        <v>45905</v>
      </c>
      <c r="H32" s="185" cm="1">
        <f t="array" ref="H32">_xlfn.IFS($C31="","",
  $C31+COLUMN(H32)-COLUMN($B32)-1&gt;$L$5,"",
   $C31+COLUMN(H32)-COLUMN($B32)-1&gt;=EOMONTH($C31,0)+1,"",
    TRUE,$C31+COLUMN(H32)-COLUMN($B32)-1)</f>
        <v>45906</v>
      </c>
      <c r="I32" s="185" cm="1">
        <f t="array" ref="I32">_xlfn.IFS($C31="","",
  $C31+COLUMN(I32)-COLUMN($B32)-1&gt;$L$5,"",
   $C31+COLUMN(I32)-COLUMN($B32)-1&gt;=EOMONTH($C31,0)+1,"",
    TRUE,$C31+COLUMN(I32)-COLUMN($B32)-1)</f>
        <v>45907</v>
      </c>
      <c r="J32" s="185" cm="1">
        <f t="array" ref="J32">_xlfn.IFS($C31="","",
  $C31+COLUMN(J32)-COLUMN($B32)-1&gt;$L$5,"",
   $C31+COLUMN(J32)-COLUMN($B32)-1&gt;=EOMONTH($C31,0)+1,"",
    TRUE,$C31+COLUMN(J32)-COLUMN($B32)-1)</f>
        <v>45908</v>
      </c>
      <c r="K32" s="185" cm="1">
        <f t="array" ref="K32">_xlfn.IFS($C31="","",
  $C31+COLUMN(K32)-COLUMN($B32)-1&gt;$L$5,"",
   $C31+COLUMN(K32)-COLUMN($B32)-1&gt;=EOMONTH($C31,0)+1,"",
    TRUE,$C31+COLUMN(K32)-COLUMN($B32)-1)</f>
        <v>45909</v>
      </c>
      <c r="L32" s="185" cm="1">
        <f t="array" ref="L32">_xlfn.IFS($C31="","",
  $C31+COLUMN(L32)-COLUMN($B32)-1&gt;$L$5,"",
   $C31+COLUMN(L32)-COLUMN($B32)-1&gt;=EOMONTH($C31,0)+1,"",
    TRUE,$C31+COLUMN(L32)-COLUMN($B32)-1)</f>
        <v>45910</v>
      </c>
      <c r="M32" s="185" cm="1">
        <f t="array" ref="M32">_xlfn.IFS($C31="","",
  $C31+COLUMN(M32)-COLUMN($B32)-1&gt;$L$5,"",
   $C31+COLUMN(M32)-COLUMN($B32)-1&gt;=EOMONTH($C31,0)+1,"",
    TRUE,$C31+COLUMN(M32)-COLUMN($B32)-1)</f>
        <v>45911</v>
      </c>
      <c r="N32" s="185" cm="1">
        <f t="array" ref="N32">_xlfn.IFS($C31="","",
  $C31+COLUMN(N32)-COLUMN($B32)-1&gt;$L$5,"",
   $C31+COLUMN(N32)-COLUMN($B32)-1&gt;=EOMONTH($C31,0)+1,"",
    TRUE,$C31+COLUMN(N32)-COLUMN($B32)-1)</f>
        <v>45912</v>
      </c>
      <c r="O32" s="185" cm="1">
        <f t="array" ref="O32">_xlfn.IFS($C31="","",
  $C31+COLUMN(O32)-COLUMN($B32)-1&gt;$L$5,"",
   $C31+COLUMN(O32)-COLUMN($B32)-1&gt;=EOMONTH($C31,0)+1,"",
    TRUE,$C31+COLUMN(O32)-COLUMN($B32)-1)</f>
        <v>45913</v>
      </c>
      <c r="P32" s="185" cm="1">
        <f t="array" ref="P32">_xlfn.IFS($C31="","",
  $C31+COLUMN(P32)-COLUMN($B32)-1&gt;$L$5,"",
   $C31+COLUMN(P32)-COLUMN($B32)-1&gt;=EOMONTH($C31,0)+1,"",
    TRUE,$C31+COLUMN(P32)-COLUMN($B32)-1)</f>
        <v>45914</v>
      </c>
      <c r="Q32" s="185" cm="1">
        <f t="array" ref="Q32">_xlfn.IFS($C31="","",
  $C31+COLUMN(Q32)-COLUMN($B32)-1&gt;$L$5,"",
   $C31+COLUMN(Q32)-COLUMN($B32)-1&gt;=EOMONTH($C31,0)+1,"",
    TRUE,$C31+COLUMN(Q32)-COLUMN($B32)-1)</f>
        <v>45915</v>
      </c>
      <c r="R32" s="185" cm="1">
        <f t="array" ref="R32">_xlfn.IFS($C31="","",
  $C31+COLUMN(R32)-COLUMN($B32)-1&gt;$L$5,"",
   $C31+COLUMN(R32)-COLUMN($B32)-1&gt;=EOMONTH($C31,0)+1,"",
    TRUE,$C31+COLUMN(R32)-COLUMN($B32)-1)</f>
        <v>45916</v>
      </c>
      <c r="S32" s="185" cm="1">
        <f t="array" ref="S32">_xlfn.IFS($C31="","",
  $C31+COLUMN(S32)-COLUMN($B32)-1&gt;$L$5,"",
   $C31+COLUMN(S32)-COLUMN($B32)-1&gt;=EOMONTH($C31,0)+1,"",
    TRUE,$C31+COLUMN(S32)-COLUMN($B32)-1)</f>
        <v>45917</v>
      </c>
      <c r="T32" s="185" cm="1">
        <f t="array" ref="T32">_xlfn.IFS($C31="","",
  $C31+COLUMN(T32)-COLUMN($B32)-1&gt;$L$5,"",
   $C31+COLUMN(T32)-COLUMN($B32)-1&gt;=EOMONTH($C31,0)+1,"",
    TRUE,$C31+COLUMN(T32)-COLUMN($B32)-1)</f>
        <v>45918</v>
      </c>
      <c r="U32" s="185" cm="1">
        <f t="array" ref="U32">_xlfn.IFS($C31="","",
  $C31+COLUMN(U32)-COLUMN($B32)-1&gt;$L$5,"",
   $C31+COLUMN(U32)-COLUMN($B32)-1&gt;=EOMONTH($C31,0)+1,"",
    TRUE,$C31+COLUMN(U32)-COLUMN($B32)-1)</f>
        <v>45919</v>
      </c>
      <c r="V32" s="185" cm="1">
        <f t="array" ref="V32">_xlfn.IFS($C31="","",
  $C31+COLUMN(V32)-COLUMN($B32)-1&gt;$L$5,"",
   $C31+COLUMN(V32)-COLUMN($B32)-1&gt;=EOMONTH($C31,0)+1,"",
    TRUE,$C31+COLUMN(V32)-COLUMN($B32)-1)</f>
        <v>45920</v>
      </c>
      <c r="W32" s="185" cm="1">
        <f t="array" ref="W32">_xlfn.IFS($C31="","",
  $C31+COLUMN(W32)-COLUMN($B32)-1&gt;$L$5,"",
   $C31+COLUMN(W32)-COLUMN($B32)-1&gt;=EOMONTH($C31,0)+1,"",
    TRUE,$C31+COLUMN(W32)-COLUMN($B32)-1)</f>
        <v>45921</v>
      </c>
      <c r="X32" s="185" cm="1">
        <f t="array" ref="X32">_xlfn.IFS($C31="","",
  $C31+COLUMN(X32)-COLUMN($B32)-1&gt;$L$5,"",
   $C31+COLUMN(X32)-COLUMN($B32)-1&gt;=EOMONTH($C31,0)+1,"",
    TRUE,$C31+COLUMN(X32)-COLUMN($B32)-1)</f>
        <v>45922</v>
      </c>
      <c r="Y32" s="185" cm="1">
        <f t="array" ref="Y32">_xlfn.IFS($C31="","",
  $C31+COLUMN(Y32)-COLUMN($B32)-1&gt;$L$5,"",
   $C31+COLUMN(Y32)-COLUMN($B32)-1&gt;=EOMONTH($C31,0)+1,"",
    TRUE,$C31+COLUMN(Y32)-COLUMN($B32)-1)</f>
        <v>45923</v>
      </c>
      <c r="Z32" s="185" cm="1">
        <f t="array" ref="Z32">_xlfn.IFS($C31="","",
  $C31+COLUMN(Z32)-COLUMN($B32)-1&gt;$L$5,"",
   $C31+COLUMN(Z32)-COLUMN($B32)-1&gt;=EOMONTH($C31,0)+1,"",
    TRUE,$C31+COLUMN(Z32)-COLUMN($B32)-1)</f>
        <v>45924</v>
      </c>
      <c r="AA32" s="185" cm="1">
        <f t="array" ref="AA32">_xlfn.IFS($C31="","",
  $C31+COLUMN(AA32)-COLUMN($B32)-1&gt;$L$5,"",
   $C31+COLUMN(AA32)-COLUMN($B32)-1&gt;=EOMONTH($C31,0)+1,"",
    TRUE,$C31+COLUMN(AA32)-COLUMN($B32)-1)</f>
        <v>45925</v>
      </c>
      <c r="AB32" s="185" cm="1">
        <f t="array" ref="AB32">_xlfn.IFS($C31="","",
  $C31+COLUMN(AB32)-COLUMN($B32)-1&gt;$L$5,"",
   $C31+COLUMN(AB32)-COLUMN($B32)-1&gt;=EOMONTH($C31,0)+1,"",
    TRUE,$C31+COLUMN(AB32)-COLUMN($B32)-1)</f>
        <v>45926</v>
      </c>
      <c r="AC32" s="185" cm="1">
        <f t="array" ref="AC32">_xlfn.IFS($C31="","",
  $C31+COLUMN(AC32)-COLUMN($B32)-1&gt;$L$5,"",
   $C31+COLUMN(AC32)-COLUMN($B32)-1&gt;=EOMONTH($C31,0)+1,"",
    TRUE,$C31+COLUMN(AC32)-COLUMN($B32)-1)</f>
        <v>45927</v>
      </c>
      <c r="AD32" s="185" cm="1">
        <f t="array" ref="AD32">_xlfn.IFS($C31="","",
  $C31+COLUMN(AD32)-COLUMN($B32)-1&gt;$L$5,"",
   $C31+COLUMN(AD32)-COLUMN($B32)-1&gt;=EOMONTH($C31,0)+1,"",
    TRUE,$C31+COLUMN(AD32)-COLUMN($B32)-1)</f>
        <v>45928</v>
      </c>
      <c r="AE32" s="185" cm="1">
        <f t="array" ref="AE32">_xlfn.IFS($C31="","",
  $C31+COLUMN(AE32)-COLUMN($B32)-1&gt;$L$5,"",
   $C31+COLUMN(AE32)-COLUMN($B32)-1&gt;=EOMONTH($C31,0)+1,"",
    TRUE,$C31+COLUMN(AE32)-COLUMN($B32)-1)</f>
        <v>45929</v>
      </c>
      <c r="AF32" s="185" cm="1">
        <f t="array" ref="AF32">_xlfn.IFS($C31="","",
  $C31+COLUMN(AF32)-COLUMN($B32)-1&gt;$L$5,"",
   $C31+COLUMN(AF32)-COLUMN($B32)-1&gt;=EOMONTH($C31,0)+1,"",
    TRUE,$C31+COLUMN(AF32)-COLUMN($B32)-1)</f>
        <v>45930</v>
      </c>
      <c r="AG32" s="186" t="str" cm="1">
        <f t="array" ref="AG32">_xlfn.IFS($C31="","",
  $C31+COLUMN(AG32)-COLUMN($B32)-1&gt;$L$5,"",
   $C31+COLUMN(AG32)-COLUMN($B32)-1&gt;=EOMONTH($C31,0)+1,"",
    TRUE,$C31+COLUMN(AG32)-COLUMN($B32)-1)</f>
        <v/>
      </c>
      <c r="AH32" s="709" t="str">
        <f>IF(C31="","","閉所日数計")</f>
        <v>閉所日数計</v>
      </c>
      <c r="AI32" s="710" t="str">
        <f>IF(C31="","","対象日数計")</f>
        <v>対象日数計</v>
      </c>
      <c r="AJ32" s="710" t="str">
        <f>IF(C31="","","現場閉所率")</f>
        <v>現場閉所率</v>
      </c>
      <c r="AK32" s="711" t="str">
        <f>IF(C31="","","達成状況")</f>
        <v>達成状況</v>
      </c>
      <c r="AL32" s="695"/>
      <c r="AM32" s="696" t="str">
        <f>IF(C31="","","閉所日数計")</f>
        <v>閉所日数計</v>
      </c>
      <c r="AN32" s="699" t="str">
        <f>IF(C31="","","対象日数計")</f>
        <v>対象日数計</v>
      </c>
      <c r="AO32" s="699" t="str">
        <f>IF(C31="","","現場閉所率")</f>
        <v>現場閉所率</v>
      </c>
      <c r="AP32" s="712" t="str" cm="1">
        <f t="array" ref="AP32">_xlfn.IFS(C31="","",C38="","達成状況",TRUE,"-")</f>
        <v>-</v>
      </c>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row>
    <row r="33" spans="2:69" ht="15" customHeight="1">
      <c r="B33" s="184" t="str">
        <f>IF(C31="","","曜日")</f>
        <v>曜日</v>
      </c>
      <c r="C33" s="187" t="str" cm="1">
        <f t="array" ref="C33">_xlfn.IFS(C32="","",COUNTIF(休み,C32)&gt;0,"休",OR(WEEKDAY(C32)=1,WEEKDAY(C32)=7),TEXT(C32,"aaa"),COUNTIF(祝日,C32)&gt;0,"祝",TRUE,TEXT(C32,"aaa"))</f>
        <v>月</v>
      </c>
      <c r="D33" s="187" t="str" cm="1">
        <f t="array" ref="D33">_xlfn.IFS(D32="","",COUNTIF(休み,D32)&gt;0,"休",OR(WEEKDAY(D32)=1,WEEKDAY(D32)=7),TEXT(D32,"aaa"),COUNTIF(祝日,D32)&gt;0,"祝",TRUE,TEXT(D32,"aaa"))</f>
        <v>火</v>
      </c>
      <c r="E33" s="187" t="str" cm="1">
        <f t="array" ref="E33">_xlfn.IFS(E32="","",COUNTIF(休み,E32)&gt;0,"休",OR(WEEKDAY(E32)=1,WEEKDAY(E32)=7),TEXT(E32,"aaa"),COUNTIF(祝日,E32)&gt;0,"祝",TRUE,TEXT(E32,"aaa"))</f>
        <v>水</v>
      </c>
      <c r="F33" s="187" t="str" cm="1">
        <f t="array" ref="F33">_xlfn.IFS(F32="","",COUNTIF(休み,F32)&gt;0,"休",OR(WEEKDAY(F32)=1,WEEKDAY(F32)=7),TEXT(F32,"aaa"),COUNTIF(祝日,F32)&gt;0,"祝",TRUE,TEXT(F32,"aaa"))</f>
        <v>木</v>
      </c>
      <c r="G33" s="187" t="str" cm="1">
        <f t="array" ref="G33">_xlfn.IFS(G32="","",COUNTIF(休み,G32)&gt;0,"休",OR(WEEKDAY(G32)=1,WEEKDAY(G32)=7),TEXT(G32,"aaa"),COUNTIF(祝日,G32)&gt;0,"祝",TRUE,TEXT(G32,"aaa"))</f>
        <v>金</v>
      </c>
      <c r="H33" s="187" t="str" cm="1">
        <f t="array" ref="H33">_xlfn.IFS(H32="","",COUNTIF(休み,H32)&gt;0,"休",OR(WEEKDAY(H32)=1,WEEKDAY(H32)=7),TEXT(H32,"aaa"),COUNTIF(祝日,H32)&gt;0,"祝",TRUE,TEXT(H32,"aaa"))</f>
        <v>土</v>
      </c>
      <c r="I33" s="187" t="str" cm="1">
        <f t="array" ref="I33">_xlfn.IFS(I32="","",COUNTIF(休み,I32)&gt;0,"休",OR(WEEKDAY(I32)=1,WEEKDAY(I32)=7),TEXT(I32,"aaa"),COUNTIF(祝日,I32)&gt;0,"祝",TRUE,TEXT(I32,"aaa"))</f>
        <v>日</v>
      </c>
      <c r="J33" s="187" t="str" cm="1">
        <f t="array" ref="J33">_xlfn.IFS(J32="","",COUNTIF(休み,J32)&gt;0,"休",OR(WEEKDAY(J32)=1,WEEKDAY(J32)=7),TEXT(J32,"aaa"),COUNTIF(祝日,J32)&gt;0,"祝",TRUE,TEXT(J32,"aaa"))</f>
        <v>月</v>
      </c>
      <c r="K33" s="187" t="str" cm="1">
        <f t="array" ref="K33">_xlfn.IFS(K32="","",COUNTIF(休み,K32)&gt;0,"休",OR(WEEKDAY(K32)=1,WEEKDAY(K32)=7),TEXT(K32,"aaa"),COUNTIF(祝日,K32)&gt;0,"祝",TRUE,TEXT(K32,"aaa"))</f>
        <v>火</v>
      </c>
      <c r="L33" s="187" t="str" cm="1">
        <f t="array" ref="L33">_xlfn.IFS(L32="","",COUNTIF(休み,L32)&gt;0,"休",OR(WEEKDAY(L32)=1,WEEKDAY(L32)=7),TEXT(L32,"aaa"),COUNTIF(祝日,L32)&gt;0,"祝",TRUE,TEXT(L32,"aaa"))</f>
        <v>水</v>
      </c>
      <c r="M33" s="187" t="str" cm="1">
        <f t="array" ref="M33">_xlfn.IFS(M32="","",COUNTIF(休み,M32)&gt;0,"休",OR(WEEKDAY(M32)=1,WEEKDAY(M32)=7),TEXT(M32,"aaa"),COUNTIF(祝日,M32)&gt;0,"祝",TRUE,TEXT(M32,"aaa"))</f>
        <v>木</v>
      </c>
      <c r="N33" s="187" t="str" cm="1">
        <f t="array" ref="N33">_xlfn.IFS(N32="","",COUNTIF(休み,N32)&gt;0,"休",OR(WEEKDAY(N32)=1,WEEKDAY(N32)=7),TEXT(N32,"aaa"),COUNTIF(祝日,N32)&gt;0,"祝",TRUE,TEXT(N32,"aaa"))</f>
        <v>金</v>
      </c>
      <c r="O33" s="187" t="str" cm="1">
        <f t="array" ref="O33">_xlfn.IFS(O32="","",COUNTIF(休み,O32)&gt;0,"休",OR(WEEKDAY(O32)=1,WEEKDAY(O32)=7),TEXT(O32,"aaa"),COUNTIF(祝日,O32)&gt;0,"祝",TRUE,TEXT(O32,"aaa"))</f>
        <v>土</v>
      </c>
      <c r="P33" s="187" t="str" cm="1">
        <f t="array" ref="P33">_xlfn.IFS(P32="","",COUNTIF(休み,P32)&gt;0,"休",OR(WEEKDAY(P32)=1,WEEKDAY(P32)=7),TEXT(P32,"aaa"),COUNTIF(祝日,P32)&gt;0,"祝",TRUE,TEXT(P32,"aaa"))</f>
        <v>日</v>
      </c>
      <c r="Q33" s="187" t="str" cm="1">
        <f t="array" ref="Q33">_xlfn.IFS(Q32="","",COUNTIF(休み,Q32)&gt;0,"休",OR(WEEKDAY(Q32)=1,WEEKDAY(Q32)=7),TEXT(Q32,"aaa"),COUNTIF(祝日,Q32)&gt;0,"祝",TRUE,TEXT(Q32,"aaa"))</f>
        <v>祝</v>
      </c>
      <c r="R33" s="187" t="str" cm="1">
        <f t="array" ref="R33">_xlfn.IFS(R32="","",COUNTIF(休み,R32)&gt;0,"休",OR(WEEKDAY(R32)=1,WEEKDAY(R32)=7),TEXT(R32,"aaa"),COUNTIF(祝日,R32)&gt;0,"祝",TRUE,TEXT(R32,"aaa"))</f>
        <v>火</v>
      </c>
      <c r="S33" s="187" t="str" cm="1">
        <f t="array" ref="S33">_xlfn.IFS(S32="","",COUNTIF(休み,S32)&gt;0,"休",OR(WEEKDAY(S32)=1,WEEKDAY(S32)=7),TEXT(S32,"aaa"),COUNTIF(祝日,S32)&gt;0,"祝",TRUE,TEXT(S32,"aaa"))</f>
        <v>水</v>
      </c>
      <c r="T33" s="187" t="str" cm="1">
        <f t="array" ref="T33">_xlfn.IFS(T32="","",COUNTIF(休み,T32)&gt;0,"休",OR(WEEKDAY(T32)=1,WEEKDAY(T32)=7),TEXT(T32,"aaa"),COUNTIF(祝日,T32)&gt;0,"祝",TRUE,TEXT(T32,"aaa"))</f>
        <v>木</v>
      </c>
      <c r="U33" s="187" t="str" cm="1">
        <f t="array" ref="U33">_xlfn.IFS(U32="","",COUNTIF(休み,U32)&gt;0,"休",OR(WEEKDAY(U32)=1,WEEKDAY(U32)=7),TEXT(U32,"aaa"),COUNTIF(祝日,U32)&gt;0,"祝",TRUE,TEXT(U32,"aaa"))</f>
        <v>金</v>
      </c>
      <c r="V33" s="187" t="str" cm="1">
        <f t="array" ref="V33">_xlfn.IFS(V32="","",COUNTIF(休み,V32)&gt;0,"休",OR(WEEKDAY(V32)=1,WEEKDAY(V32)=7),TEXT(V32,"aaa"),COUNTIF(祝日,V32)&gt;0,"祝",TRUE,TEXT(V32,"aaa"))</f>
        <v>土</v>
      </c>
      <c r="W33" s="187" t="str" cm="1">
        <f t="array" ref="W33">_xlfn.IFS(W32="","",COUNTIF(休み,W32)&gt;0,"休",OR(WEEKDAY(W32)=1,WEEKDAY(W32)=7),TEXT(W32,"aaa"),COUNTIF(祝日,W32)&gt;0,"祝",TRUE,TEXT(W32,"aaa"))</f>
        <v>日</v>
      </c>
      <c r="X33" s="187" t="str" cm="1">
        <f t="array" ref="X33">_xlfn.IFS(X32="","",COUNTIF(休み,X32)&gt;0,"休",OR(WEEKDAY(X32)=1,WEEKDAY(X32)=7),TEXT(X32,"aaa"),COUNTIF(祝日,X32)&gt;0,"祝",TRUE,TEXT(X32,"aaa"))</f>
        <v>月</v>
      </c>
      <c r="Y33" s="187" t="str" cm="1">
        <f t="array" ref="Y33">_xlfn.IFS(Y32="","",COUNTIF(休み,Y32)&gt;0,"休",OR(WEEKDAY(Y32)=1,WEEKDAY(Y32)=7),TEXT(Y32,"aaa"),COUNTIF(祝日,Y32)&gt;0,"祝",TRUE,TEXT(Y32,"aaa"))</f>
        <v>祝</v>
      </c>
      <c r="Z33" s="187" t="str" cm="1">
        <f t="array" ref="Z33">_xlfn.IFS(Z32="","",COUNTIF(休み,Z32)&gt;0,"休",OR(WEEKDAY(Z32)=1,WEEKDAY(Z32)=7),TEXT(Z32,"aaa"),COUNTIF(祝日,Z32)&gt;0,"祝",TRUE,TEXT(Z32,"aaa"))</f>
        <v>水</v>
      </c>
      <c r="AA33" s="187" t="str" cm="1">
        <f t="array" ref="AA33">_xlfn.IFS(AA32="","",COUNTIF(休み,AA32)&gt;0,"休",OR(WEEKDAY(AA32)=1,WEEKDAY(AA32)=7),TEXT(AA32,"aaa"),COUNTIF(祝日,AA32)&gt;0,"祝",TRUE,TEXT(AA32,"aaa"))</f>
        <v>木</v>
      </c>
      <c r="AB33" s="187" t="str" cm="1">
        <f t="array" ref="AB33">_xlfn.IFS(AB32="","",COUNTIF(休み,AB32)&gt;0,"休",OR(WEEKDAY(AB32)=1,WEEKDAY(AB32)=7),TEXT(AB32,"aaa"),COUNTIF(祝日,AB32)&gt;0,"祝",TRUE,TEXT(AB32,"aaa"))</f>
        <v>金</v>
      </c>
      <c r="AC33" s="187" t="str" cm="1">
        <f t="array" ref="AC33">_xlfn.IFS(AC32="","",COUNTIF(休み,AC32)&gt;0,"休",OR(WEEKDAY(AC32)=1,WEEKDAY(AC32)=7),TEXT(AC32,"aaa"),COUNTIF(祝日,AC32)&gt;0,"祝",TRUE,TEXT(AC32,"aaa"))</f>
        <v>土</v>
      </c>
      <c r="AD33" s="187" t="str" cm="1">
        <f t="array" ref="AD33">_xlfn.IFS(AD32="","",COUNTIF(休み,AD32)&gt;0,"休",OR(WEEKDAY(AD32)=1,WEEKDAY(AD32)=7),TEXT(AD32,"aaa"),COUNTIF(祝日,AD32)&gt;0,"祝",TRUE,TEXT(AD32,"aaa"))</f>
        <v>日</v>
      </c>
      <c r="AE33" s="187" t="str" cm="1">
        <f t="array" ref="AE33">_xlfn.IFS(AE32="","",COUNTIF(休み,AE32)&gt;0,"休",OR(WEEKDAY(AE32)=1,WEEKDAY(AE32)=7),TEXT(AE32,"aaa"),COUNTIF(祝日,AE32)&gt;0,"祝",TRUE,TEXT(AE32,"aaa"))</f>
        <v>月</v>
      </c>
      <c r="AF33" s="187" t="str" cm="1">
        <f t="array" ref="AF33">_xlfn.IFS(AF32="","",COUNTIF(休み,AF32)&gt;0,"休",OR(WEEKDAY(AF32)=1,WEEKDAY(AF32)=7),TEXT(AF32,"aaa"),COUNTIF(祝日,AF32)&gt;0,"祝",TRUE,TEXT(AF32,"aaa"))</f>
        <v>火</v>
      </c>
      <c r="AG33" s="187" t="str" cm="1">
        <f t="array" ref="AG33">_xlfn.IFS(AG32="","",COUNTIF(休み,AG32)&gt;0,"休",OR(WEEKDAY(AG32)=1,WEEKDAY(AG32)=7),TEXT(AG32,"aaa"),COUNTIF(祝日,AG32)&gt;0,"祝",TRUE,TEXT(AG32,"aaa"))</f>
        <v/>
      </c>
      <c r="AH33" s="709"/>
      <c r="AI33" s="710"/>
      <c r="AJ33" s="710"/>
      <c r="AK33" s="711"/>
      <c r="AL33" s="695"/>
      <c r="AM33" s="697"/>
      <c r="AN33" s="700"/>
      <c r="AO33" s="700"/>
      <c r="AP33" s="713"/>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188"/>
    </row>
    <row r="34" spans="2:69" s="192" customFormat="1" ht="60" customHeight="1">
      <c r="B34" s="271" t="str">
        <f>IF(C31="","","行事")</f>
        <v>行事</v>
      </c>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90"/>
      <c r="AH34" s="709"/>
      <c r="AI34" s="710"/>
      <c r="AJ34" s="710"/>
      <c r="AK34" s="711"/>
      <c r="AL34" s="695"/>
      <c r="AM34" s="698"/>
      <c r="AN34" s="701"/>
      <c r="AO34" s="701"/>
      <c r="AP34" s="714"/>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191"/>
    </row>
    <row r="35" spans="2:69" s="195" customFormat="1" ht="15" customHeight="1">
      <c r="B35" s="184" t="str">
        <f>IF(C31="","","計画")</f>
        <v>計画</v>
      </c>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84">
        <f>IF(C31="","",COUNTIF(C35:AG35,"○"))</f>
        <v>0</v>
      </c>
      <c r="AI35" s="193">
        <f>IF(C31="","",31-COUNTIF(C33:AG33,"")-COUNTIF(C33:AG33,"休")-COUNTIF(C35:AH35,"/"))</f>
        <v>30</v>
      </c>
      <c r="AJ35" s="194">
        <f>IF(C31="","",IFERROR(AH35/AI35,""))</f>
        <v>0</v>
      </c>
      <c r="AK35" s="295" t="str" cm="1">
        <f t="array" ref="AK35">_xlfn.IFS(OR(C31="",AI35=0),"",
      COUNTIFS(C33:AG33,"日",C35:AG35,"")+COUNTIFS(C33:AG33,"日",C35:AG35,"○")+COUNTIFS(C33:AG33,"土",C35:AG35,"")+COUNTIFS(C33:AG33,"土",C35:AG35,"○")&lt;=COUNTIF(C35:AG35,"○"),"○",
        AH35/AI35&gt;=2/7,"○",
         TRUE,"NG")</f>
        <v>NG</v>
      </c>
      <c r="AM35" s="184">
        <f>IF(C31="","",AM28+AH35)</f>
        <v>0</v>
      </c>
      <c r="AN35" s="193">
        <f>IF(C31="","",AN28+AI35)</f>
        <v>87</v>
      </c>
      <c r="AO35" s="194">
        <f>IFERROR(AM35/AN35,"")</f>
        <v>0</v>
      </c>
      <c r="AP35" s="301" t="str">
        <f>IF(C31="","",IF(C38="",IF(AM35/AN35&gt;=2/7,"OK","NG"),"-"))</f>
        <v>-</v>
      </c>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196"/>
    </row>
    <row r="36" spans="2:69" s="195" customFormat="1" ht="15" customHeight="1" thickBot="1">
      <c r="B36" s="197" t="str">
        <f>IF(C31="","","実施")</f>
        <v>実施</v>
      </c>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7">
        <f>IF(C31="","",COUNTIF(C36:AG36,"●"))</f>
        <v>0</v>
      </c>
      <c r="AI36" s="198">
        <f>IF(C31="","",31-COUNTIF(C33:AG33,"")-COUNTIF(C33:AG33,"休")-COUNTIF(C36:AH36,"/"))</f>
        <v>30</v>
      </c>
      <c r="AJ36" s="199">
        <f>IF(C31="","",IFERROR(AH36/AI36,""))</f>
        <v>0</v>
      </c>
      <c r="AK36" s="298" t="str" cm="1">
        <f t="array" ref="AK36">_xlfn.IFS(OR(C31="",AI36=0),"",
      COUNTIFS(C33:AG33,"日",C36:AG36,"")+COUNTIFS(C33:AG33,"日",C36:AG36,"●")+COUNTIFS(C33:AG33,"土",C36:AG36,"")+COUNTIFS(C33:AG33,"土",C36:AG36,"●")&lt;=COUNTIF(C36:AG36,"●"),"○",
        AH36/AI36&gt;=2/7,"○",
         TRUE,"NG")</f>
        <v>NG</v>
      </c>
      <c r="AM36" s="197">
        <f>IF(C31="","",AM29+AH36)</f>
        <v>0</v>
      </c>
      <c r="AN36" s="198">
        <f>IF(C31="","",AN29+AI36)</f>
        <v>87</v>
      </c>
      <c r="AO36" s="199">
        <f>IFERROR(AM36/AN36,"")</f>
        <v>0</v>
      </c>
      <c r="AP36" s="302" t="str">
        <f>IF(C31="","",IF(C38="",IF(AM36/AN36&gt;=2/7,"OK","NG"),"-"))</f>
        <v>-</v>
      </c>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188"/>
    </row>
    <row r="37" spans="2:69" ht="18" customHeight="1" thickBot="1">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200"/>
    </row>
    <row r="38" spans="2:69" ht="16.899999999999999" customHeight="1">
      <c r="B38" s="183" t="str">
        <f>IF(C38="","","月")</f>
        <v>月</v>
      </c>
      <c r="C38" s="689">
        <f>IFERROR(IF(EOMONTH(C31,0)+1&gt;$L$5,"",EOMONTH(C31,0)+1),"")</f>
        <v>45931</v>
      </c>
      <c r="D38" s="690"/>
      <c r="E38" s="690"/>
      <c r="F38" s="690"/>
      <c r="G38" s="690"/>
      <c r="H38" s="690"/>
      <c r="I38" s="690"/>
      <c r="J38" s="690"/>
      <c r="K38" s="690"/>
      <c r="L38" s="690"/>
      <c r="M38" s="690"/>
      <c r="N38" s="690"/>
      <c r="O38" s="690"/>
      <c r="P38" s="690"/>
      <c r="Q38" s="690"/>
      <c r="R38" s="690"/>
      <c r="S38" s="690"/>
      <c r="T38" s="690"/>
      <c r="U38" s="690"/>
      <c r="V38" s="690"/>
      <c r="W38" s="690"/>
      <c r="X38" s="690"/>
      <c r="Y38" s="690"/>
      <c r="Z38" s="690"/>
      <c r="AA38" s="690"/>
      <c r="AB38" s="690"/>
      <c r="AC38" s="690"/>
      <c r="AD38" s="690"/>
      <c r="AE38" s="690"/>
      <c r="AF38" s="690"/>
      <c r="AG38" s="690"/>
      <c r="AH38" s="691" t="str">
        <f>IF(C38="","","月単位")</f>
        <v>月単位</v>
      </c>
      <c r="AI38" s="692"/>
      <c r="AJ38" s="692"/>
      <c r="AK38" s="693"/>
      <c r="AL38" s="694"/>
      <c r="AM38" s="706" t="str">
        <f>IF(C38="","","累計")</f>
        <v>累計</v>
      </c>
      <c r="AN38" s="707"/>
      <c r="AO38" s="707"/>
      <c r="AP38" s="708"/>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c r="BM38" s="293"/>
      <c r="BN38" s="293"/>
      <c r="BO38" s="293"/>
      <c r="BP38" s="293"/>
    </row>
    <row r="39" spans="2:69" ht="15" customHeight="1">
      <c r="B39" s="184" t="str">
        <f>IF(C38="","","日")</f>
        <v>日</v>
      </c>
      <c r="C39" s="185" cm="1">
        <f t="array" ref="C39">_xlfn.IFS($C38="","",
  $C38+COLUMN(C39)-COLUMN($B39)-1&gt;$L$5,"",
   $C38+COLUMN(C39)-COLUMN($B39)-1&gt;=EOMONTH($C38,0)+1,"",
    TRUE,$C38+COLUMN(C39)-COLUMN($B39)-1)</f>
        <v>45931</v>
      </c>
      <c r="D39" s="185" cm="1">
        <f t="array" ref="D39">_xlfn.IFS($C38="","",
  $C38+COLUMN(D39)-COLUMN($B39)-1&gt;$L$5,"",
   $C38+COLUMN(D39)-COLUMN($B39)-1&gt;=EOMONTH($C38,0)+1,"",
    TRUE,$C38+COLUMN(D39)-COLUMN($B39)-1)</f>
        <v>45932</v>
      </c>
      <c r="E39" s="185" cm="1">
        <f t="array" ref="E39">_xlfn.IFS($C38="","",
  $C38+COLUMN(E39)-COLUMN($B39)-1&gt;$L$5,"",
   $C38+COLUMN(E39)-COLUMN($B39)-1&gt;=EOMONTH($C38,0)+1,"",
    TRUE,$C38+COLUMN(E39)-COLUMN($B39)-1)</f>
        <v>45933</v>
      </c>
      <c r="F39" s="185" cm="1">
        <f t="array" ref="F39">_xlfn.IFS($C38="","",
  $C38+COLUMN(F39)-COLUMN($B39)-1&gt;$L$5,"",
   $C38+COLUMN(F39)-COLUMN($B39)-1&gt;=EOMONTH($C38,0)+1,"",
    TRUE,$C38+COLUMN(F39)-COLUMN($B39)-1)</f>
        <v>45934</v>
      </c>
      <c r="G39" s="185" cm="1">
        <f t="array" ref="G39">_xlfn.IFS($C38="","",
  $C38+COLUMN(G39)-COLUMN($B39)-1&gt;$L$5,"",
   $C38+COLUMN(G39)-COLUMN($B39)-1&gt;=EOMONTH($C38,0)+1,"",
    TRUE,$C38+COLUMN(G39)-COLUMN($B39)-1)</f>
        <v>45935</v>
      </c>
      <c r="H39" s="185" cm="1">
        <f t="array" ref="H39">_xlfn.IFS($C38="","",
  $C38+COLUMN(H39)-COLUMN($B39)-1&gt;$L$5,"",
   $C38+COLUMN(H39)-COLUMN($B39)-1&gt;=EOMONTH($C38,0)+1,"",
    TRUE,$C38+COLUMN(H39)-COLUMN($B39)-1)</f>
        <v>45936</v>
      </c>
      <c r="I39" s="185" cm="1">
        <f t="array" ref="I39">_xlfn.IFS($C38="","",
  $C38+COLUMN(I39)-COLUMN($B39)-1&gt;$L$5,"",
   $C38+COLUMN(I39)-COLUMN($B39)-1&gt;=EOMONTH($C38,0)+1,"",
    TRUE,$C38+COLUMN(I39)-COLUMN($B39)-1)</f>
        <v>45937</v>
      </c>
      <c r="J39" s="185" cm="1">
        <f t="array" ref="J39">_xlfn.IFS($C38="","",
  $C38+COLUMN(J39)-COLUMN($B39)-1&gt;$L$5,"",
   $C38+COLUMN(J39)-COLUMN($B39)-1&gt;=EOMONTH($C38,0)+1,"",
    TRUE,$C38+COLUMN(J39)-COLUMN($B39)-1)</f>
        <v>45938</v>
      </c>
      <c r="K39" s="185" cm="1">
        <f t="array" ref="K39">_xlfn.IFS($C38="","",
  $C38+COLUMN(K39)-COLUMN($B39)-1&gt;$L$5,"",
   $C38+COLUMN(K39)-COLUMN($B39)-1&gt;=EOMONTH($C38,0)+1,"",
    TRUE,$C38+COLUMN(K39)-COLUMN($B39)-1)</f>
        <v>45939</v>
      </c>
      <c r="L39" s="185" cm="1">
        <f t="array" ref="L39">_xlfn.IFS($C38="","",
  $C38+COLUMN(L39)-COLUMN($B39)-1&gt;$L$5,"",
   $C38+COLUMN(L39)-COLUMN($B39)-1&gt;=EOMONTH($C38,0)+1,"",
    TRUE,$C38+COLUMN(L39)-COLUMN($B39)-1)</f>
        <v>45940</v>
      </c>
      <c r="M39" s="185" cm="1">
        <f t="array" ref="M39">_xlfn.IFS($C38="","",
  $C38+COLUMN(M39)-COLUMN($B39)-1&gt;$L$5,"",
   $C38+COLUMN(M39)-COLUMN($B39)-1&gt;=EOMONTH($C38,0)+1,"",
    TRUE,$C38+COLUMN(M39)-COLUMN($B39)-1)</f>
        <v>45941</v>
      </c>
      <c r="N39" s="185" cm="1">
        <f t="array" ref="N39">_xlfn.IFS($C38="","",
  $C38+COLUMN(N39)-COLUMN($B39)-1&gt;$L$5,"",
   $C38+COLUMN(N39)-COLUMN($B39)-1&gt;=EOMONTH($C38,0)+1,"",
    TRUE,$C38+COLUMN(N39)-COLUMN($B39)-1)</f>
        <v>45942</v>
      </c>
      <c r="O39" s="185" cm="1">
        <f t="array" ref="O39">_xlfn.IFS($C38="","",
  $C38+COLUMN(O39)-COLUMN($B39)-1&gt;$L$5,"",
   $C38+COLUMN(O39)-COLUMN($B39)-1&gt;=EOMONTH($C38,0)+1,"",
    TRUE,$C38+COLUMN(O39)-COLUMN($B39)-1)</f>
        <v>45943</v>
      </c>
      <c r="P39" s="185" cm="1">
        <f t="array" ref="P39">_xlfn.IFS($C38="","",
  $C38+COLUMN(P39)-COLUMN($B39)-1&gt;$L$5,"",
   $C38+COLUMN(P39)-COLUMN($B39)-1&gt;=EOMONTH($C38,0)+1,"",
    TRUE,$C38+COLUMN(P39)-COLUMN($B39)-1)</f>
        <v>45944</v>
      </c>
      <c r="Q39" s="185" cm="1">
        <f t="array" ref="Q39">_xlfn.IFS($C38="","",
  $C38+COLUMN(Q39)-COLUMN($B39)-1&gt;$L$5,"",
   $C38+COLUMN(Q39)-COLUMN($B39)-1&gt;=EOMONTH($C38,0)+1,"",
    TRUE,$C38+COLUMN(Q39)-COLUMN($B39)-1)</f>
        <v>45945</v>
      </c>
      <c r="R39" s="185" cm="1">
        <f t="array" ref="R39">_xlfn.IFS($C38="","",
  $C38+COLUMN(R39)-COLUMN($B39)-1&gt;$L$5,"",
   $C38+COLUMN(R39)-COLUMN($B39)-1&gt;=EOMONTH($C38,0)+1,"",
    TRUE,$C38+COLUMN(R39)-COLUMN($B39)-1)</f>
        <v>45946</v>
      </c>
      <c r="S39" s="185" cm="1">
        <f t="array" ref="S39">_xlfn.IFS($C38="","",
  $C38+COLUMN(S39)-COLUMN($B39)-1&gt;$L$5,"",
   $C38+COLUMN(S39)-COLUMN($B39)-1&gt;=EOMONTH($C38,0)+1,"",
    TRUE,$C38+COLUMN(S39)-COLUMN($B39)-1)</f>
        <v>45947</v>
      </c>
      <c r="T39" s="185" cm="1">
        <f t="array" ref="T39">_xlfn.IFS($C38="","",
  $C38+COLUMN(T39)-COLUMN($B39)-1&gt;$L$5,"",
   $C38+COLUMN(T39)-COLUMN($B39)-1&gt;=EOMONTH($C38,0)+1,"",
    TRUE,$C38+COLUMN(T39)-COLUMN($B39)-1)</f>
        <v>45948</v>
      </c>
      <c r="U39" s="185" cm="1">
        <f t="array" ref="U39">_xlfn.IFS($C38="","",
  $C38+COLUMN(U39)-COLUMN($B39)-1&gt;$L$5,"",
   $C38+COLUMN(U39)-COLUMN($B39)-1&gt;=EOMONTH($C38,0)+1,"",
    TRUE,$C38+COLUMN(U39)-COLUMN($B39)-1)</f>
        <v>45949</v>
      </c>
      <c r="V39" s="185" cm="1">
        <f t="array" ref="V39">_xlfn.IFS($C38="","",
  $C38+COLUMN(V39)-COLUMN($B39)-1&gt;$L$5,"",
   $C38+COLUMN(V39)-COLUMN($B39)-1&gt;=EOMONTH($C38,0)+1,"",
    TRUE,$C38+COLUMN(V39)-COLUMN($B39)-1)</f>
        <v>45950</v>
      </c>
      <c r="W39" s="185" cm="1">
        <f t="array" ref="W39">_xlfn.IFS($C38="","",
  $C38+COLUMN(W39)-COLUMN($B39)-1&gt;$L$5,"",
   $C38+COLUMN(W39)-COLUMN($B39)-1&gt;=EOMONTH($C38,0)+1,"",
    TRUE,$C38+COLUMN(W39)-COLUMN($B39)-1)</f>
        <v>45951</v>
      </c>
      <c r="X39" s="185" cm="1">
        <f t="array" ref="X39">_xlfn.IFS($C38="","",
  $C38+COLUMN(X39)-COLUMN($B39)-1&gt;$L$5,"",
   $C38+COLUMN(X39)-COLUMN($B39)-1&gt;=EOMONTH($C38,0)+1,"",
    TRUE,$C38+COLUMN(X39)-COLUMN($B39)-1)</f>
        <v>45952</v>
      </c>
      <c r="Y39" s="185" cm="1">
        <f t="array" ref="Y39">_xlfn.IFS($C38="","",
  $C38+COLUMN(Y39)-COLUMN($B39)-1&gt;$L$5,"",
   $C38+COLUMN(Y39)-COLUMN($B39)-1&gt;=EOMONTH($C38,0)+1,"",
    TRUE,$C38+COLUMN(Y39)-COLUMN($B39)-1)</f>
        <v>45953</v>
      </c>
      <c r="Z39" s="185" cm="1">
        <f t="array" ref="Z39">_xlfn.IFS($C38="","",
  $C38+COLUMN(Z39)-COLUMN($B39)-1&gt;$L$5,"",
   $C38+COLUMN(Z39)-COLUMN($B39)-1&gt;=EOMONTH($C38,0)+1,"",
    TRUE,$C38+COLUMN(Z39)-COLUMN($B39)-1)</f>
        <v>45954</v>
      </c>
      <c r="AA39" s="185" cm="1">
        <f t="array" ref="AA39">_xlfn.IFS($C38="","",
  $C38+COLUMN(AA39)-COLUMN($B39)-1&gt;$L$5,"",
   $C38+COLUMN(AA39)-COLUMN($B39)-1&gt;=EOMONTH($C38,0)+1,"",
    TRUE,$C38+COLUMN(AA39)-COLUMN($B39)-1)</f>
        <v>45955</v>
      </c>
      <c r="AB39" s="185" cm="1">
        <f t="array" ref="AB39">_xlfn.IFS($C38="","",
  $C38+COLUMN(AB39)-COLUMN($B39)-1&gt;$L$5,"",
   $C38+COLUMN(AB39)-COLUMN($B39)-1&gt;=EOMONTH($C38,0)+1,"",
    TRUE,$C38+COLUMN(AB39)-COLUMN($B39)-1)</f>
        <v>45956</v>
      </c>
      <c r="AC39" s="185" cm="1">
        <f t="array" ref="AC39">_xlfn.IFS($C38="","",
  $C38+COLUMN(AC39)-COLUMN($B39)-1&gt;$L$5,"",
   $C38+COLUMN(AC39)-COLUMN($B39)-1&gt;=EOMONTH($C38,0)+1,"",
    TRUE,$C38+COLUMN(AC39)-COLUMN($B39)-1)</f>
        <v>45957</v>
      </c>
      <c r="AD39" s="185" cm="1">
        <f t="array" ref="AD39">_xlfn.IFS($C38="","",
  $C38+COLUMN(AD39)-COLUMN($B39)-1&gt;$L$5,"",
   $C38+COLUMN(AD39)-COLUMN($B39)-1&gt;=EOMONTH($C38,0)+1,"",
    TRUE,$C38+COLUMN(AD39)-COLUMN($B39)-1)</f>
        <v>45958</v>
      </c>
      <c r="AE39" s="185" cm="1">
        <f t="array" ref="AE39">_xlfn.IFS($C38="","",
  $C38+COLUMN(AE39)-COLUMN($B39)-1&gt;$L$5,"",
   $C38+COLUMN(AE39)-COLUMN($B39)-1&gt;=EOMONTH($C38,0)+1,"",
    TRUE,$C38+COLUMN(AE39)-COLUMN($B39)-1)</f>
        <v>45959</v>
      </c>
      <c r="AF39" s="185" cm="1">
        <f t="array" ref="AF39">_xlfn.IFS($C38="","",
  $C38+COLUMN(AF39)-COLUMN($B39)-1&gt;$L$5,"",
   $C38+COLUMN(AF39)-COLUMN($B39)-1&gt;=EOMONTH($C38,0)+1,"",
    TRUE,$C38+COLUMN(AF39)-COLUMN($B39)-1)</f>
        <v>45960</v>
      </c>
      <c r="AG39" s="186" cm="1">
        <f t="array" ref="AG39">_xlfn.IFS($C38="","",
  $C38+COLUMN(AG39)-COLUMN($B39)-1&gt;$L$5,"",
   $C38+COLUMN(AG39)-COLUMN($B39)-1&gt;=EOMONTH($C38,0)+1,"",
    TRUE,$C38+COLUMN(AG39)-COLUMN($B39)-1)</f>
        <v>45961</v>
      </c>
      <c r="AH39" s="709" t="str">
        <f>IF(C38="","","閉所日数計")</f>
        <v>閉所日数計</v>
      </c>
      <c r="AI39" s="710" t="str">
        <f>IF(C38="","","対象日数計")</f>
        <v>対象日数計</v>
      </c>
      <c r="AJ39" s="710" t="str">
        <f>IF(C38="","","現場閉所率")</f>
        <v>現場閉所率</v>
      </c>
      <c r="AK39" s="711" t="str">
        <f>IF(C38="","","達成状況")</f>
        <v>達成状況</v>
      </c>
      <c r="AL39" s="695"/>
      <c r="AM39" s="696" t="str">
        <f>IF(C38="","","閉所日数計")</f>
        <v>閉所日数計</v>
      </c>
      <c r="AN39" s="699" t="str">
        <f>IF(C38="","","対象日数計")</f>
        <v>対象日数計</v>
      </c>
      <c r="AO39" s="699" t="str">
        <f>IF(C38="","","現場閉所率")</f>
        <v>現場閉所率</v>
      </c>
      <c r="AP39" s="712" t="str" cm="1">
        <f t="array" ref="AP39">_xlfn.IFS(C38="","",C45="","達成状況",TRUE,"-")</f>
        <v>-</v>
      </c>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row>
    <row r="40" spans="2:69" ht="15" customHeight="1">
      <c r="B40" s="184" t="str">
        <f>IF(C38="","","曜日")</f>
        <v>曜日</v>
      </c>
      <c r="C40" s="187" t="str" cm="1">
        <f t="array" ref="C40">_xlfn.IFS(C39="","",COUNTIF(休み,C39)&gt;0,"休",OR(WEEKDAY(C39)=1,WEEKDAY(C39)=7),TEXT(C39,"aaa"),COUNTIF(祝日,C39)&gt;0,"祝",TRUE,TEXT(C39,"aaa"))</f>
        <v>水</v>
      </c>
      <c r="D40" s="187" t="str" cm="1">
        <f t="array" ref="D40">_xlfn.IFS(D39="","",COUNTIF(休み,D39)&gt;0,"休",OR(WEEKDAY(D39)=1,WEEKDAY(D39)=7),TEXT(D39,"aaa"),COUNTIF(祝日,D39)&gt;0,"祝",TRUE,TEXT(D39,"aaa"))</f>
        <v>木</v>
      </c>
      <c r="E40" s="187" t="str" cm="1">
        <f t="array" ref="E40">_xlfn.IFS(E39="","",COUNTIF(休み,E39)&gt;0,"休",OR(WEEKDAY(E39)=1,WEEKDAY(E39)=7),TEXT(E39,"aaa"),COUNTIF(祝日,E39)&gt;0,"祝",TRUE,TEXT(E39,"aaa"))</f>
        <v>金</v>
      </c>
      <c r="F40" s="187" t="str" cm="1">
        <f t="array" ref="F40">_xlfn.IFS(F39="","",COUNTIF(休み,F39)&gt;0,"休",OR(WEEKDAY(F39)=1,WEEKDAY(F39)=7),TEXT(F39,"aaa"),COUNTIF(祝日,F39)&gt;0,"祝",TRUE,TEXT(F39,"aaa"))</f>
        <v>土</v>
      </c>
      <c r="G40" s="187" t="str" cm="1">
        <f t="array" ref="G40">_xlfn.IFS(G39="","",COUNTIF(休み,G39)&gt;0,"休",OR(WEEKDAY(G39)=1,WEEKDAY(G39)=7),TEXT(G39,"aaa"),COUNTIF(祝日,G39)&gt;0,"祝",TRUE,TEXT(G39,"aaa"))</f>
        <v>日</v>
      </c>
      <c r="H40" s="187" t="str" cm="1">
        <f t="array" ref="H40">_xlfn.IFS(H39="","",COUNTIF(休み,H39)&gt;0,"休",OR(WEEKDAY(H39)=1,WEEKDAY(H39)=7),TEXT(H39,"aaa"),COUNTIF(祝日,H39)&gt;0,"祝",TRUE,TEXT(H39,"aaa"))</f>
        <v>月</v>
      </c>
      <c r="I40" s="187" t="str" cm="1">
        <f t="array" ref="I40">_xlfn.IFS(I39="","",COUNTIF(休み,I39)&gt;0,"休",OR(WEEKDAY(I39)=1,WEEKDAY(I39)=7),TEXT(I39,"aaa"),COUNTIF(祝日,I39)&gt;0,"祝",TRUE,TEXT(I39,"aaa"))</f>
        <v>火</v>
      </c>
      <c r="J40" s="187" t="str" cm="1">
        <f t="array" ref="J40">_xlfn.IFS(J39="","",COUNTIF(休み,J39)&gt;0,"休",OR(WEEKDAY(J39)=1,WEEKDAY(J39)=7),TEXT(J39,"aaa"),COUNTIF(祝日,J39)&gt;0,"祝",TRUE,TEXT(J39,"aaa"))</f>
        <v>水</v>
      </c>
      <c r="K40" s="187" t="str" cm="1">
        <f t="array" ref="K40">_xlfn.IFS(K39="","",COUNTIF(休み,K39)&gt;0,"休",OR(WEEKDAY(K39)=1,WEEKDAY(K39)=7),TEXT(K39,"aaa"),COUNTIF(祝日,K39)&gt;0,"祝",TRUE,TEXT(K39,"aaa"))</f>
        <v>木</v>
      </c>
      <c r="L40" s="187" t="str" cm="1">
        <f t="array" ref="L40">_xlfn.IFS(L39="","",COUNTIF(休み,L39)&gt;0,"休",OR(WEEKDAY(L39)=1,WEEKDAY(L39)=7),TEXT(L39,"aaa"),COUNTIF(祝日,L39)&gt;0,"祝",TRUE,TEXT(L39,"aaa"))</f>
        <v>金</v>
      </c>
      <c r="M40" s="187" t="str" cm="1">
        <f t="array" ref="M40">_xlfn.IFS(M39="","",COUNTIF(休み,M39)&gt;0,"休",OR(WEEKDAY(M39)=1,WEEKDAY(M39)=7),TEXT(M39,"aaa"),COUNTIF(祝日,M39)&gt;0,"祝",TRUE,TEXT(M39,"aaa"))</f>
        <v>土</v>
      </c>
      <c r="N40" s="187" t="str" cm="1">
        <f t="array" ref="N40">_xlfn.IFS(N39="","",COUNTIF(休み,N39)&gt;0,"休",OR(WEEKDAY(N39)=1,WEEKDAY(N39)=7),TEXT(N39,"aaa"),COUNTIF(祝日,N39)&gt;0,"祝",TRUE,TEXT(N39,"aaa"))</f>
        <v>日</v>
      </c>
      <c r="O40" s="187" t="str" cm="1">
        <f t="array" ref="O40">_xlfn.IFS(O39="","",COUNTIF(休み,O39)&gt;0,"休",OR(WEEKDAY(O39)=1,WEEKDAY(O39)=7),TEXT(O39,"aaa"),COUNTIF(祝日,O39)&gt;0,"祝",TRUE,TEXT(O39,"aaa"))</f>
        <v>祝</v>
      </c>
      <c r="P40" s="187" t="str" cm="1">
        <f t="array" ref="P40">_xlfn.IFS(P39="","",COUNTIF(休み,P39)&gt;0,"休",OR(WEEKDAY(P39)=1,WEEKDAY(P39)=7),TEXT(P39,"aaa"),COUNTIF(祝日,P39)&gt;0,"祝",TRUE,TEXT(P39,"aaa"))</f>
        <v>火</v>
      </c>
      <c r="Q40" s="187" t="str" cm="1">
        <f t="array" ref="Q40">_xlfn.IFS(Q39="","",COUNTIF(休み,Q39)&gt;0,"休",OR(WEEKDAY(Q39)=1,WEEKDAY(Q39)=7),TEXT(Q39,"aaa"),COUNTIF(祝日,Q39)&gt;0,"祝",TRUE,TEXT(Q39,"aaa"))</f>
        <v>水</v>
      </c>
      <c r="R40" s="187" t="str" cm="1">
        <f t="array" ref="R40">_xlfn.IFS(R39="","",COUNTIF(休み,R39)&gt;0,"休",OR(WEEKDAY(R39)=1,WEEKDAY(R39)=7),TEXT(R39,"aaa"),COUNTIF(祝日,R39)&gt;0,"祝",TRUE,TEXT(R39,"aaa"))</f>
        <v>木</v>
      </c>
      <c r="S40" s="187" t="str" cm="1">
        <f t="array" ref="S40">_xlfn.IFS(S39="","",COUNTIF(休み,S39)&gt;0,"休",OR(WEEKDAY(S39)=1,WEEKDAY(S39)=7),TEXT(S39,"aaa"),COUNTIF(祝日,S39)&gt;0,"祝",TRUE,TEXT(S39,"aaa"))</f>
        <v>金</v>
      </c>
      <c r="T40" s="187" t="str" cm="1">
        <f t="array" ref="T40">_xlfn.IFS(T39="","",COUNTIF(休み,T39)&gt;0,"休",OR(WEEKDAY(T39)=1,WEEKDAY(T39)=7),TEXT(T39,"aaa"),COUNTIF(祝日,T39)&gt;0,"祝",TRUE,TEXT(T39,"aaa"))</f>
        <v>土</v>
      </c>
      <c r="U40" s="187" t="str" cm="1">
        <f t="array" ref="U40">_xlfn.IFS(U39="","",COUNTIF(休み,U39)&gt;0,"休",OR(WEEKDAY(U39)=1,WEEKDAY(U39)=7),TEXT(U39,"aaa"),COUNTIF(祝日,U39)&gt;0,"祝",TRUE,TEXT(U39,"aaa"))</f>
        <v>日</v>
      </c>
      <c r="V40" s="187" t="str" cm="1">
        <f t="array" ref="V40">_xlfn.IFS(V39="","",COUNTIF(休み,V39)&gt;0,"休",OR(WEEKDAY(V39)=1,WEEKDAY(V39)=7),TEXT(V39,"aaa"),COUNTIF(祝日,V39)&gt;0,"祝",TRUE,TEXT(V39,"aaa"))</f>
        <v>月</v>
      </c>
      <c r="W40" s="187" t="str" cm="1">
        <f t="array" ref="W40">_xlfn.IFS(W39="","",COUNTIF(休み,W39)&gt;0,"休",OR(WEEKDAY(W39)=1,WEEKDAY(W39)=7),TEXT(W39,"aaa"),COUNTIF(祝日,W39)&gt;0,"祝",TRUE,TEXT(W39,"aaa"))</f>
        <v>火</v>
      </c>
      <c r="X40" s="187" t="str" cm="1">
        <f t="array" ref="X40">_xlfn.IFS(X39="","",COUNTIF(休み,X39)&gt;0,"休",OR(WEEKDAY(X39)=1,WEEKDAY(X39)=7),TEXT(X39,"aaa"),COUNTIF(祝日,X39)&gt;0,"祝",TRUE,TEXT(X39,"aaa"))</f>
        <v>水</v>
      </c>
      <c r="Y40" s="187" t="str" cm="1">
        <f t="array" ref="Y40">_xlfn.IFS(Y39="","",COUNTIF(休み,Y39)&gt;0,"休",OR(WEEKDAY(Y39)=1,WEEKDAY(Y39)=7),TEXT(Y39,"aaa"),COUNTIF(祝日,Y39)&gt;0,"祝",TRUE,TEXT(Y39,"aaa"))</f>
        <v>木</v>
      </c>
      <c r="Z40" s="187" t="str" cm="1">
        <f t="array" ref="Z40">_xlfn.IFS(Z39="","",COUNTIF(休み,Z39)&gt;0,"休",OR(WEEKDAY(Z39)=1,WEEKDAY(Z39)=7),TEXT(Z39,"aaa"),COUNTIF(祝日,Z39)&gt;0,"祝",TRUE,TEXT(Z39,"aaa"))</f>
        <v>金</v>
      </c>
      <c r="AA40" s="187" t="str" cm="1">
        <f t="array" ref="AA40">_xlfn.IFS(AA39="","",COUNTIF(休み,AA39)&gt;0,"休",OR(WEEKDAY(AA39)=1,WEEKDAY(AA39)=7),TEXT(AA39,"aaa"),COUNTIF(祝日,AA39)&gt;0,"祝",TRUE,TEXT(AA39,"aaa"))</f>
        <v>土</v>
      </c>
      <c r="AB40" s="187" t="str" cm="1">
        <f t="array" ref="AB40">_xlfn.IFS(AB39="","",COUNTIF(休み,AB39)&gt;0,"休",OR(WEEKDAY(AB39)=1,WEEKDAY(AB39)=7),TEXT(AB39,"aaa"),COUNTIF(祝日,AB39)&gt;0,"祝",TRUE,TEXT(AB39,"aaa"))</f>
        <v>日</v>
      </c>
      <c r="AC40" s="187" t="str" cm="1">
        <f t="array" ref="AC40">_xlfn.IFS(AC39="","",COUNTIF(休み,AC39)&gt;0,"休",OR(WEEKDAY(AC39)=1,WEEKDAY(AC39)=7),TEXT(AC39,"aaa"),COUNTIF(祝日,AC39)&gt;0,"祝",TRUE,TEXT(AC39,"aaa"))</f>
        <v>月</v>
      </c>
      <c r="AD40" s="187" t="str" cm="1">
        <f t="array" ref="AD40">_xlfn.IFS(AD39="","",COUNTIF(休み,AD39)&gt;0,"休",OR(WEEKDAY(AD39)=1,WEEKDAY(AD39)=7),TEXT(AD39,"aaa"),COUNTIF(祝日,AD39)&gt;0,"祝",TRUE,TEXT(AD39,"aaa"))</f>
        <v>火</v>
      </c>
      <c r="AE40" s="187" t="str" cm="1">
        <f t="array" ref="AE40">_xlfn.IFS(AE39="","",COUNTIF(休み,AE39)&gt;0,"休",OR(WEEKDAY(AE39)=1,WEEKDAY(AE39)=7),TEXT(AE39,"aaa"),COUNTIF(祝日,AE39)&gt;0,"祝",TRUE,TEXT(AE39,"aaa"))</f>
        <v>水</v>
      </c>
      <c r="AF40" s="187" t="str" cm="1">
        <f t="array" ref="AF40">_xlfn.IFS(AF39="","",COUNTIF(休み,AF39)&gt;0,"休",OR(WEEKDAY(AF39)=1,WEEKDAY(AF39)=7),TEXT(AF39,"aaa"),COUNTIF(祝日,AF39)&gt;0,"祝",TRUE,TEXT(AF39,"aaa"))</f>
        <v>木</v>
      </c>
      <c r="AG40" s="187" t="str" cm="1">
        <f t="array" ref="AG40">_xlfn.IFS(AG39="","",COUNTIF(休み,AG39)&gt;0,"休",OR(WEEKDAY(AG39)=1,WEEKDAY(AG39)=7),TEXT(AG39,"aaa"),COUNTIF(祝日,AG39)&gt;0,"祝",TRUE,TEXT(AG39,"aaa"))</f>
        <v>金</v>
      </c>
      <c r="AH40" s="709"/>
      <c r="AI40" s="710"/>
      <c r="AJ40" s="710"/>
      <c r="AK40" s="711"/>
      <c r="AL40" s="695"/>
      <c r="AM40" s="697"/>
      <c r="AN40" s="700"/>
      <c r="AO40" s="700"/>
      <c r="AP40" s="713"/>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188"/>
    </row>
    <row r="41" spans="2:69" s="192" customFormat="1" ht="60" customHeight="1">
      <c r="B41" s="271" t="str">
        <f>IF(C38="","","行事")</f>
        <v>行事</v>
      </c>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90"/>
      <c r="AH41" s="709"/>
      <c r="AI41" s="710"/>
      <c r="AJ41" s="710"/>
      <c r="AK41" s="711"/>
      <c r="AL41" s="695"/>
      <c r="AM41" s="698"/>
      <c r="AN41" s="701"/>
      <c r="AO41" s="701"/>
      <c r="AP41" s="714"/>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191"/>
    </row>
    <row r="42" spans="2:69" s="195" customFormat="1" ht="15" customHeight="1">
      <c r="B42" s="184" t="str">
        <f>IF(C38="","","計画")</f>
        <v>計画</v>
      </c>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84">
        <f>IF(C38="","",COUNTIF(C42:AG42,"○"))</f>
        <v>0</v>
      </c>
      <c r="AI42" s="193">
        <f>IF(C38="","",31-COUNTIF(C40:AG40,"")-COUNTIF(C40:AG40,"休")-COUNTIF(C42:AH42,"/"))</f>
        <v>31</v>
      </c>
      <c r="AJ42" s="194">
        <f>IF(C38="","",IFERROR(AH42/AI42,""))</f>
        <v>0</v>
      </c>
      <c r="AK42" s="295" t="str" cm="1">
        <f t="array" ref="AK42">_xlfn.IFS(OR(C38="",AI42=0),"",
      COUNTIFS(C40:AG40,"日",C42:AG42,"")+COUNTIFS(C40:AG40,"日",C42:AG42,"○")+COUNTIFS(C40:AG40,"土",C42:AG42,"")+COUNTIFS(C40:AG40,"土",C42:AG42,"○")&lt;=COUNTIF(C42:AG42,"○"),"○",
        AH42/AI42&gt;=2/7,"○",
         TRUE,"NG")</f>
        <v>NG</v>
      </c>
      <c r="AM42" s="184">
        <f>IF(C38="","",AM35+AH42)</f>
        <v>0</v>
      </c>
      <c r="AN42" s="193">
        <f>IF(C38="","",AN35+AI42)</f>
        <v>118</v>
      </c>
      <c r="AO42" s="194">
        <f>IFERROR(AM42/AN42,"")</f>
        <v>0</v>
      </c>
      <c r="AP42" s="301" t="str">
        <f>IF(C38="","",IF(C45="",IF(AM42/AN42&gt;=2/7,"OK","NG"),"-"))</f>
        <v>-</v>
      </c>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196"/>
    </row>
    <row r="43" spans="2:69" s="195" customFormat="1" ht="15" customHeight="1" thickBot="1">
      <c r="B43" s="197" t="str">
        <f>IF(C38="","","実施")</f>
        <v>実施</v>
      </c>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7">
        <f>IF(C38="","",COUNTIF(C43:AG43,"●"))</f>
        <v>0</v>
      </c>
      <c r="AI43" s="198">
        <f>IF(C38="","",31-COUNTIF(C40:AG40,"")-COUNTIF(C40:AG40,"休")-COUNTIF(C43:AH43,"/"))</f>
        <v>31</v>
      </c>
      <c r="AJ43" s="199">
        <f>IF(C38="","",IFERROR(AH43/AI43,""))</f>
        <v>0</v>
      </c>
      <c r="AK43" s="298" t="str" cm="1">
        <f t="array" ref="AK43">_xlfn.IFS(OR(C38="",AI43=0),"",
      COUNTIFS(C40:AG40,"日",C43:AG43,"")+COUNTIFS(C40:AG40,"日",C43:AG43,"●")+COUNTIFS(C40:AG40,"土",C43:AG43,"")+COUNTIFS(C40:AG40,"土",C43:AG43,"●")&lt;=COUNTIF(C43:AG43,"●"),"○",
        AH43/AI43&gt;=2/7,"○",
         TRUE,"NG")</f>
        <v>NG</v>
      </c>
      <c r="AM43" s="197">
        <f>IF(C38="","",AM36+AH43)</f>
        <v>0</v>
      </c>
      <c r="AN43" s="198">
        <f>IF(C38="","",AN36+AI43)</f>
        <v>118</v>
      </c>
      <c r="AO43" s="199">
        <f>IFERROR(AM43/AN43,"")</f>
        <v>0</v>
      </c>
      <c r="AP43" s="302" t="str">
        <f>IF(C38="","",IF(C45="",IF(AM43/AN43&gt;=2/7,"OK","NG"),"-"))</f>
        <v>-</v>
      </c>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188"/>
    </row>
    <row r="44" spans="2:69" ht="18" customHeight="1" thickBot="1">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200"/>
    </row>
    <row r="45" spans="2:69" ht="16.899999999999999" customHeight="1">
      <c r="B45" s="183" t="str">
        <f>IF(C45="","","月")</f>
        <v>月</v>
      </c>
      <c r="C45" s="689">
        <f>IFERROR(IF(EOMONTH(C38,0)+1&gt;$L$5,"",EOMONTH(C38,0)+1),"")</f>
        <v>45962</v>
      </c>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1" t="str">
        <f>IF(C45="","","月単位")</f>
        <v>月単位</v>
      </c>
      <c r="AI45" s="692"/>
      <c r="AJ45" s="692"/>
      <c r="AK45" s="693"/>
      <c r="AL45" s="694"/>
      <c r="AM45" s="706" t="str">
        <f>IF(C45="","","累計")</f>
        <v>累計</v>
      </c>
      <c r="AN45" s="707"/>
      <c r="AO45" s="707"/>
      <c r="AP45" s="708"/>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row>
    <row r="46" spans="2:69" ht="15" customHeight="1">
      <c r="B46" s="184" t="str">
        <f>IF(C45="","","日")</f>
        <v>日</v>
      </c>
      <c r="C46" s="185" cm="1">
        <f t="array" ref="C46">_xlfn.IFS($C45="","",
  $C45+COLUMN(C46)-COLUMN($B46)-1&gt;$L$5,"",
   $C45+COLUMN(C46)-COLUMN($B46)-1&gt;=EOMONTH($C45,0)+1,"",
    TRUE,$C45+COLUMN(C46)-COLUMN($B46)-1)</f>
        <v>45962</v>
      </c>
      <c r="D46" s="185" cm="1">
        <f t="array" ref="D46">_xlfn.IFS($C45="","",
  $C45+COLUMN(D46)-COLUMN($B46)-1&gt;$L$5,"",
   $C45+COLUMN(D46)-COLUMN($B46)-1&gt;=EOMONTH($C45,0)+1,"",
    TRUE,$C45+COLUMN(D46)-COLUMN($B46)-1)</f>
        <v>45963</v>
      </c>
      <c r="E46" s="185" cm="1">
        <f t="array" ref="E46">_xlfn.IFS($C45="","",
  $C45+COLUMN(E46)-COLUMN($B46)-1&gt;$L$5,"",
   $C45+COLUMN(E46)-COLUMN($B46)-1&gt;=EOMONTH($C45,0)+1,"",
    TRUE,$C45+COLUMN(E46)-COLUMN($B46)-1)</f>
        <v>45964</v>
      </c>
      <c r="F46" s="185" cm="1">
        <f t="array" ref="F46">_xlfn.IFS($C45="","",
  $C45+COLUMN(F46)-COLUMN($B46)-1&gt;$L$5,"",
   $C45+COLUMN(F46)-COLUMN($B46)-1&gt;=EOMONTH($C45,0)+1,"",
    TRUE,$C45+COLUMN(F46)-COLUMN($B46)-1)</f>
        <v>45965</v>
      </c>
      <c r="G46" s="185" cm="1">
        <f t="array" ref="G46">_xlfn.IFS($C45="","",
  $C45+COLUMN(G46)-COLUMN($B46)-1&gt;$L$5,"",
   $C45+COLUMN(G46)-COLUMN($B46)-1&gt;=EOMONTH($C45,0)+1,"",
    TRUE,$C45+COLUMN(G46)-COLUMN($B46)-1)</f>
        <v>45966</v>
      </c>
      <c r="H46" s="185" cm="1">
        <f t="array" ref="H46">_xlfn.IFS($C45="","",
  $C45+COLUMN(H46)-COLUMN($B46)-1&gt;$L$5,"",
   $C45+COLUMN(H46)-COLUMN($B46)-1&gt;=EOMONTH($C45,0)+1,"",
    TRUE,$C45+COLUMN(H46)-COLUMN($B46)-1)</f>
        <v>45967</v>
      </c>
      <c r="I46" s="185" cm="1">
        <f t="array" ref="I46">_xlfn.IFS($C45="","",
  $C45+COLUMN(I46)-COLUMN($B46)-1&gt;$L$5,"",
   $C45+COLUMN(I46)-COLUMN($B46)-1&gt;=EOMONTH($C45,0)+1,"",
    TRUE,$C45+COLUMN(I46)-COLUMN($B46)-1)</f>
        <v>45968</v>
      </c>
      <c r="J46" s="185" cm="1">
        <f t="array" ref="J46">_xlfn.IFS($C45="","",
  $C45+COLUMN(J46)-COLUMN($B46)-1&gt;$L$5,"",
   $C45+COLUMN(J46)-COLUMN($B46)-1&gt;=EOMONTH($C45,0)+1,"",
    TRUE,$C45+COLUMN(J46)-COLUMN($B46)-1)</f>
        <v>45969</v>
      </c>
      <c r="K46" s="185" cm="1">
        <f t="array" ref="K46">_xlfn.IFS($C45="","",
  $C45+COLUMN(K46)-COLUMN($B46)-1&gt;$L$5,"",
   $C45+COLUMN(K46)-COLUMN($B46)-1&gt;=EOMONTH($C45,0)+1,"",
    TRUE,$C45+COLUMN(K46)-COLUMN($B46)-1)</f>
        <v>45970</v>
      </c>
      <c r="L46" s="185" cm="1">
        <f t="array" ref="L46">_xlfn.IFS($C45="","",
  $C45+COLUMN(L46)-COLUMN($B46)-1&gt;$L$5,"",
   $C45+COLUMN(L46)-COLUMN($B46)-1&gt;=EOMONTH($C45,0)+1,"",
    TRUE,$C45+COLUMN(L46)-COLUMN($B46)-1)</f>
        <v>45971</v>
      </c>
      <c r="M46" s="185" cm="1">
        <f t="array" ref="M46">_xlfn.IFS($C45="","",
  $C45+COLUMN(M46)-COLUMN($B46)-1&gt;$L$5,"",
   $C45+COLUMN(M46)-COLUMN($B46)-1&gt;=EOMONTH($C45,0)+1,"",
    TRUE,$C45+COLUMN(M46)-COLUMN($B46)-1)</f>
        <v>45972</v>
      </c>
      <c r="N46" s="185" cm="1">
        <f t="array" ref="N46">_xlfn.IFS($C45="","",
  $C45+COLUMN(N46)-COLUMN($B46)-1&gt;$L$5,"",
   $C45+COLUMN(N46)-COLUMN($B46)-1&gt;=EOMONTH($C45,0)+1,"",
    TRUE,$C45+COLUMN(N46)-COLUMN($B46)-1)</f>
        <v>45973</v>
      </c>
      <c r="O46" s="185" cm="1">
        <f t="array" ref="O46">_xlfn.IFS($C45="","",
  $C45+COLUMN(O46)-COLUMN($B46)-1&gt;$L$5,"",
   $C45+COLUMN(O46)-COLUMN($B46)-1&gt;=EOMONTH($C45,0)+1,"",
    TRUE,$C45+COLUMN(O46)-COLUMN($B46)-1)</f>
        <v>45974</v>
      </c>
      <c r="P46" s="185" cm="1">
        <f t="array" ref="P46">_xlfn.IFS($C45="","",
  $C45+COLUMN(P46)-COLUMN($B46)-1&gt;$L$5,"",
   $C45+COLUMN(P46)-COLUMN($B46)-1&gt;=EOMONTH($C45,0)+1,"",
    TRUE,$C45+COLUMN(P46)-COLUMN($B46)-1)</f>
        <v>45975</v>
      </c>
      <c r="Q46" s="185" cm="1">
        <f t="array" ref="Q46">_xlfn.IFS($C45="","",
  $C45+COLUMN(Q46)-COLUMN($B46)-1&gt;$L$5,"",
   $C45+COLUMN(Q46)-COLUMN($B46)-1&gt;=EOMONTH($C45,0)+1,"",
    TRUE,$C45+COLUMN(Q46)-COLUMN($B46)-1)</f>
        <v>45976</v>
      </c>
      <c r="R46" s="185" cm="1">
        <f t="array" ref="R46">_xlfn.IFS($C45="","",
  $C45+COLUMN(R46)-COLUMN($B46)-1&gt;$L$5,"",
   $C45+COLUMN(R46)-COLUMN($B46)-1&gt;=EOMONTH($C45,0)+1,"",
    TRUE,$C45+COLUMN(R46)-COLUMN($B46)-1)</f>
        <v>45977</v>
      </c>
      <c r="S46" s="185" cm="1">
        <f t="array" ref="S46">_xlfn.IFS($C45="","",
  $C45+COLUMN(S46)-COLUMN($B46)-1&gt;$L$5,"",
   $C45+COLUMN(S46)-COLUMN($B46)-1&gt;=EOMONTH($C45,0)+1,"",
    TRUE,$C45+COLUMN(S46)-COLUMN($B46)-1)</f>
        <v>45978</v>
      </c>
      <c r="T46" s="185" cm="1">
        <f t="array" ref="T46">_xlfn.IFS($C45="","",
  $C45+COLUMN(T46)-COLUMN($B46)-1&gt;$L$5,"",
   $C45+COLUMN(T46)-COLUMN($B46)-1&gt;=EOMONTH($C45,0)+1,"",
    TRUE,$C45+COLUMN(T46)-COLUMN($B46)-1)</f>
        <v>45979</v>
      </c>
      <c r="U46" s="185" cm="1">
        <f t="array" ref="U46">_xlfn.IFS($C45="","",
  $C45+COLUMN(U46)-COLUMN($B46)-1&gt;$L$5,"",
   $C45+COLUMN(U46)-COLUMN($B46)-1&gt;=EOMONTH($C45,0)+1,"",
    TRUE,$C45+COLUMN(U46)-COLUMN($B46)-1)</f>
        <v>45980</v>
      </c>
      <c r="V46" s="185" cm="1">
        <f t="array" ref="V46">_xlfn.IFS($C45="","",
  $C45+COLUMN(V46)-COLUMN($B46)-1&gt;$L$5,"",
   $C45+COLUMN(V46)-COLUMN($B46)-1&gt;=EOMONTH($C45,0)+1,"",
    TRUE,$C45+COLUMN(V46)-COLUMN($B46)-1)</f>
        <v>45981</v>
      </c>
      <c r="W46" s="185" cm="1">
        <f t="array" ref="W46">_xlfn.IFS($C45="","",
  $C45+COLUMN(W46)-COLUMN($B46)-1&gt;$L$5,"",
   $C45+COLUMN(W46)-COLUMN($B46)-1&gt;=EOMONTH($C45,0)+1,"",
    TRUE,$C45+COLUMN(W46)-COLUMN($B46)-1)</f>
        <v>45982</v>
      </c>
      <c r="X46" s="185" cm="1">
        <f t="array" ref="X46">_xlfn.IFS($C45="","",
  $C45+COLUMN(X46)-COLUMN($B46)-1&gt;$L$5,"",
   $C45+COLUMN(X46)-COLUMN($B46)-1&gt;=EOMONTH($C45,0)+1,"",
    TRUE,$C45+COLUMN(X46)-COLUMN($B46)-1)</f>
        <v>45983</v>
      </c>
      <c r="Y46" s="185" cm="1">
        <f t="array" ref="Y46">_xlfn.IFS($C45="","",
  $C45+COLUMN(Y46)-COLUMN($B46)-1&gt;$L$5,"",
   $C45+COLUMN(Y46)-COLUMN($B46)-1&gt;=EOMONTH($C45,0)+1,"",
    TRUE,$C45+COLUMN(Y46)-COLUMN($B46)-1)</f>
        <v>45984</v>
      </c>
      <c r="Z46" s="185" cm="1">
        <f t="array" ref="Z46">_xlfn.IFS($C45="","",
  $C45+COLUMN(Z46)-COLUMN($B46)-1&gt;$L$5,"",
   $C45+COLUMN(Z46)-COLUMN($B46)-1&gt;=EOMONTH($C45,0)+1,"",
    TRUE,$C45+COLUMN(Z46)-COLUMN($B46)-1)</f>
        <v>45985</v>
      </c>
      <c r="AA46" s="185" cm="1">
        <f t="array" ref="AA46">_xlfn.IFS($C45="","",
  $C45+COLUMN(AA46)-COLUMN($B46)-1&gt;$L$5,"",
   $C45+COLUMN(AA46)-COLUMN($B46)-1&gt;=EOMONTH($C45,0)+1,"",
    TRUE,$C45+COLUMN(AA46)-COLUMN($B46)-1)</f>
        <v>45986</v>
      </c>
      <c r="AB46" s="185" cm="1">
        <f t="array" ref="AB46">_xlfn.IFS($C45="","",
  $C45+COLUMN(AB46)-COLUMN($B46)-1&gt;$L$5,"",
   $C45+COLUMN(AB46)-COLUMN($B46)-1&gt;=EOMONTH($C45,0)+1,"",
    TRUE,$C45+COLUMN(AB46)-COLUMN($B46)-1)</f>
        <v>45987</v>
      </c>
      <c r="AC46" s="185" cm="1">
        <f t="array" ref="AC46">_xlfn.IFS($C45="","",
  $C45+COLUMN(AC46)-COLUMN($B46)-1&gt;$L$5,"",
   $C45+COLUMN(AC46)-COLUMN($B46)-1&gt;=EOMONTH($C45,0)+1,"",
    TRUE,$C45+COLUMN(AC46)-COLUMN($B46)-1)</f>
        <v>45988</v>
      </c>
      <c r="AD46" s="185" cm="1">
        <f t="array" ref="AD46">_xlfn.IFS($C45="","",
  $C45+COLUMN(AD46)-COLUMN($B46)-1&gt;$L$5,"",
   $C45+COLUMN(AD46)-COLUMN($B46)-1&gt;=EOMONTH($C45,0)+1,"",
    TRUE,$C45+COLUMN(AD46)-COLUMN($B46)-1)</f>
        <v>45989</v>
      </c>
      <c r="AE46" s="185" cm="1">
        <f t="array" ref="AE46">_xlfn.IFS($C45="","",
  $C45+COLUMN(AE46)-COLUMN($B46)-1&gt;$L$5,"",
   $C45+COLUMN(AE46)-COLUMN($B46)-1&gt;=EOMONTH($C45,0)+1,"",
    TRUE,$C45+COLUMN(AE46)-COLUMN($B46)-1)</f>
        <v>45990</v>
      </c>
      <c r="AF46" s="185" cm="1">
        <f t="array" ref="AF46">_xlfn.IFS($C45="","",
  $C45+COLUMN(AF46)-COLUMN($B46)-1&gt;$L$5,"",
   $C45+COLUMN(AF46)-COLUMN($B46)-1&gt;=EOMONTH($C45,0)+1,"",
    TRUE,$C45+COLUMN(AF46)-COLUMN($B46)-1)</f>
        <v>45991</v>
      </c>
      <c r="AG46" s="186" t="str" cm="1">
        <f t="array" ref="AG46">_xlfn.IFS($C45="","",
  $C45+COLUMN(AG46)-COLUMN($B46)-1&gt;$L$5,"",
   $C45+COLUMN(AG46)-COLUMN($B46)-1&gt;=EOMONTH($C45,0)+1,"",
    TRUE,$C45+COLUMN(AG46)-COLUMN($B46)-1)</f>
        <v/>
      </c>
      <c r="AH46" s="709" t="str">
        <f>IF(C45="","","閉所日数計")</f>
        <v>閉所日数計</v>
      </c>
      <c r="AI46" s="710" t="str">
        <f>IF(C45="","","対象日数計")</f>
        <v>対象日数計</v>
      </c>
      <c r="AJ46" s="710" t="str">
        <f>IF(C45="","","現場閉所率")</f>
        <v>現場閉所率</v>
      </c>
      <c r="AK46" s="711" t="str">
        <f>IF(C45="","","達成状況")</f>
        <v>達成状況</v>
      </c>
      <c r="AL46" s="695"/>
      <c r="AM46" s="696" t="str">
        <f>IF(C45="","","閉所日数計")</f>
        <v>閉所日数計</v>
      </c>
      <c r="AN46" s="699" t="str">
        <f>IF(C45="","","対象日数計")</f>
        <v>対象日数計</v>
      </c>
      <c r="AO46" s="699" t="str">
        <f>IF(C45="","","現場閉所率")</f>
        <v>現場閉所率</v>
      </c>
      <c r="AP46" s="712" t="str" cm="1">
        <f t="array" ref="AP46">_xlfn.IFS(C45="","",C52="","達成状況",TRUE,"-")</f>
        <v>-</v>
      </c>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row>
    <row r="47" spans="2:69" ht="15" customHeight="1">
      <c r="B47" s="184" t="str">
        <f>IF(C45="","","曜日")</f>
        <v>曜日</v>
      </c>
      <c r="C47" s="187" t="str" cm="1">
        <f t="array" ref="C47">_xlfn.IFS(C46="","",COUNTIF(休み,C46)&gt;0,"休",OR(WEEKDAY(C46)=1,WEEKDAY(C46)=7),TEXT(C46,"aaa"),COUNTIF(祝日,C46)&gt;0,"祝",TRUE,TEXT(C46,"aaa"))</f>
        <v>土</v>
      </c>
      <c r="D47" s="187" t="str" cm="1">
        <f t="array" ref="D47">_xlfn.IFS(D46="","",COUNTIF(休み,D46)&gt;0,"休",OR(WEEKDAY(D46)=1,WEEKDAY(D46)=7),TEXT(D46,"aaa"),COUNTIF(祝日,D46)&gt;0,"祝",TRUE,TEXT(D46,"aaa"))</f>
        <v>日</v>
      </c>
      <c r="E47" s="187" t="str" cm="1">
        <f t="array" ref="E47">_xlfn.IFS(E46="","",COUNTIF(休み,E46)&gt;0,"休",OR(WEEKDAY(E46)=1,WEEKDAY(E46)=7),TEXT(E46,"aaa"),COUNTIF(祝日,E46)&gt;0,"祝",TRUE,TEXT(E46,"aaa"))</f>
        <v>祝</v>
      </c>
      <c r="F47" s="187" t="str" cm="1">
        <f t="array" ref="F47">_xlfn.IFS(F46="","",COUNTIF(休み,F46)&gt;0,"休",OR(WEEKDAY(F46)=1,WEEKDAY(F46)=7),TEXT(F46,"aaa"),COUNTIF(祝日,F46)&gt;0,"祝",TRUE,TEXT(F46,"aaa"))</f>
        <v>火</v>
      </c>
      <c r="G47" s="187" t="str" cm="1">
        <f t="array" ref="G47">_xlfn.IFS(G46="","",COUNTIF(休み,G46)&gt;0,"休",OR(WEEKDAY(G46)=1,WEEKDAY(G46)=7),TEXT(G46,"aaa"),COUNTIF(祝日,G46)&gt;0,"祝",TRUE,TEXT(G46,"aaa"))</f>
        <v>水</v>
      </c>
      <c r="H47" s="187" t="str" cm="1">
        <f t="array" ref="H47">_xlfn.IFS(H46="","",COUNTIF(休み,H46)&gt;0,"休",OR(WEEKDAY(H46)=1,WEEKDAY(H46)=7),TEXT(H46,"aaa"),COUNTIF(祝日,H46)&gt;0,"祝",TRUE,TEXT(H46,"aaa"))</f>
        <v>木</v>
      </c>
      <c r="I47" s="187" t="str" cm="1">
        <f t="array" ref="I47">_xlfn.IFS(I46="","",COUNTIF(休み,I46)&gt;0,"休",OR(WEEKDAY(I46)=1,WEEKDAY(I46)=7),TEXT(I46,"aaa"),COUNTIF(祝日,I46)&gt;0,"祝",TRUE,TEXT(I46,"aaa"))</f>
        <v>金</v>
      </c>
      <c r="J47" s="187" t="str" cm="1">
        <f t="array" ref="J47">_xlfn.IFS(J46="","",COUNTIF(休み,J46)&gt;0,"休",OR(WEEKDAY(J46)=1,WEEKDAY(J46)=7),TEXT(J46,"aaa"),COUNTIF(祝日,J46)&gt;0,"祝",TRUE,TEXT(J46,"aaa"))</f>
        <v>土</v>
      </c>
      <c r="K47" s="187" t="str" cm="1">
        <f t="array" ref="K47">_xlfn.IFS(K46="","",COUNTIF(休み,K46)&gt;0,"休",OR(WEEKDAY(K46)=1,WEEKDAY(K46)=7),TEXT(K46,"aaa"),COUNTIF(祝日,K46)&gt;0,"祝",TRUE,TEXT(K46,"aaa"))</f>
        <v>日</v>
      </c>
      <c r="L47" s="187" t="str" cm="1">
        <f t="array" ref="L47">_xlfn.IFS(L46="","",COUNTIF(休み,L46)&gt;0,"休",OR(WEEKDAY(L46)=1,WEEKDAY(L46)=7),TEXT(L46,"aaa"),COUNTIF(祝日,L46)&gt;0,"祝",TRUE,TEXT(L46,"aaa"))</f>
        <v>月</v>
      </c>
      <c r="M47" s="187" t="str" cm="1">
        <f t="array" ref="M47">_xlfn.IFS(M46="","",COUNTIF(休み,M46)&gt;0,"休",OR(WEEKDAY(M46)=1,WEEKDAY(M46)=7),TEXT(M46,"aaa"),COUNTIF(祝日,M46)&gt;0,"祝",TRUE,TEXT(M46,"aaa"))</f>
        <v>火</v>
      </c>
      <c r="N47" s="187" t="str" cm="1">
        <f t="array" ref="N47">_xlfn.IFS(N46="","",COUNTIF(休み,N46)&gt;0,"休",OR(WEEKDAY(N46)=1,WEEKDAY(N46)=7),TEXT(N46,"aaa"),COUNTIF(祝日,N46)&gt;0,"祝",TRUE,TEXT(N46,"aaa"))</f>
        <v>水</v>
      </c>
      <c r="O47" s="187" t="str" cm="1">
        <f t="array" ref="O47">_xlfn.IFS(O46="","",COUNTIF(休み,O46)&gt;0,"休",OR(WEEKDAY(O46)=1,WEEKDAY(O46)=7),TEXT(O46,"aaa"),COUNTIF(祝日,O46)&gt;0,"祝",TRUE,TEXT(O46,"aaa"))</f>
        <v>木</v>
      </c>
      <c r="P47" s="187" t="str" cm="1">
        <f t="array" ref="P47">_xlfn.IFS(P46="","",COUNTIF(休み,P46)&gt;0,"休",OR(WEEKDAY(P46)=1,WEEKDAY(P46)=7),TEXT(P46,"aaa"),COUNTIF(祝日,P46)&gt;0,"祝",TRUE,TEXT(P46,"aaa"))</f>
        <v>金</v>
      </c>
      <c r="Q47" s="187" t="str" cm="1">
        <f t="array" ref="Q47">_xlfn.IFS(Q46="","",COUNTIF(休み,Q46)&gt;0,"休",OR(WEEKDAY(Q46)=1,WEEKDAY(Q46)=7),TEXT(Q46,"aaa"),COUNTIF(祝日,Q46)&gt;0,"祝",TRUE,TEXT(Q46,"aaa"))</f>
        <v>土</v>
      </c>
      <c r="R47" s="187" t="str" cm="1">
        <f t="array" ref="R47">_xlfn.IFS(R46="","",COUNTIF(休み,R46)&gt;0,"休",OR(WEEKDAY(R46)=1,WEEKDAY(R46)=7),TEXT(R46,"aaa"),COUNTIF(祝日,R46)&gt;0,"祝",TRUE,TEXT(R46,"aaa"))</f>
        <v>日</v>
      </c>
      <c r="S47" s="187" t="str" cm="1">
        <f t="array" ref="S47">_xlfn.IFS(S46="","",COUNTIF(休み,S46)&gt;0,"休",OR(WEEKDAY(S46)=1,WEEKDAY(S46)=7),TEXT(S46,"aaa"),COUNTIF(祝日,S46)&gt;0,"祝",TRUE,TEXT(S46,"aaa"))</f>
        <v>月</v>
      </c>
      <c r="T47" s="187" t="str" cm="1">
        <f t="array" ref="T47">_xlfn.IFS(T46="","",COUNTIF(休み,T46)&gt;0,"休",OR(WEEKDAY(T46)=1,WEEKDAY(T46)=7),TEXT(T46,"aaa"),COUNTIF(祝日,T46)&gt;0,"祝",TRUE,TEXT(T46,"aaa"))</f>
        <v>火</v>
      </c>
      <c r="U47" s="187" t="str" cm="1">
        <f t="array" ref="U47">_xlfn.IFS(U46="","",COUNTIF(休み,U46)&gt;0,"休",OR(WEEKDAY(U46)=1,WEEKDAY(U46)=7),TEXT(U46,"aaa"),COUNTIF(祝日,U46)&gt;0,"祝",TRUE,TEXT(U46,"aaa"))</f>
        <v>水</v>
      </c>
      <c r="V47" s="187" t="str" cm="1">
        <f t="array" ref="V47">_xlfn.IFS(V46="","",COUNTIF(休み,V46)&gt;0,"休",OR(WEEKDAY(V46)=1,WEEKDAY(V46)=7),TEXT(V46,"aaa"),COUNTIF(祝日,V46)&gt;0,"祝",TRUE,TEXT(V46,"aaa"))</f>
        <v>木</v>
      </c>
      <c r="W47" s="187" t="str" cm="1">
        <f t="array" ref="W47">_xlfn.IFS(W46="","",COUNTIF(休み,W46)&gt;0,"休",OR(WEEKDAY(W46)=1,WEEKDAY(W46)=7),TEXT(W46,"aaa"),COUNTIF(祝日,W46)&gt;0,"祝",TRUE,TEXT(W46,"aaa"))</f>
        <v>金</v>
      </c>
      <c r="X47" s="187" t="str" cm="1">
        <f t="array" ref="X47">_xlfn.IFS(X46="","",COUNTIF(休み,X46)&gt;0,"休",OR(WEEKDAY(X46)=1,WEEKDAY(X46)=7),TEXT(X46,"aaa"),COUNTIF(祝日,X46)&gt;0,"祝",TRUE,TEXT(X46,"aaa"))</f>
        <v>土</v>
      </c>
      <c r="Y47" s="187" t="str" cm="1">
        <f t="array" ref="Y47">_xlfn.IFS(Y46="","",COUNTIF(休み,Y46)&gt;0,"休",OR(WEEKDAY(Y46)=1,WEEKDAY(Y46)=7),TEXT(Y46,"aaa"),COUNTIF(祝日,Y46)&gt;0,"祝",TRUE,TEXT(Y46,"aaa"))</f>
        <v>日</v>
      </c>
      <c r="Z47" s="187" t="str" cm="1">
        <f t="array" ref="Z47">_xlfn.IFS(Z46="","",COUNTIF(休み,Z46)&gt;0,"休",OR(WEEKDAY(Z46)=1,WEEKDAY(Z46)=7),TEXT(Z46,"aaa"),COUNTIF(祝日,Z46)&gt;0,"祝",TRUE,TEXT(Z46,"aaa"))</f>
        <v>祝</v>
      </c>
      <c r="AA47" s="187" t="str" cm="1">
        <f t="array" ref="AA47">_xlfn.IFS(AA46="","",COUNTIF(休み,AA46)&gt;0,"休",OR(WEEKDAY(AA46)=1,WEEKDAY(AA46)=7),TEXT(AA46,"aaa"),COUNTIF(祝日,AA46)&gt;0,"祝",TRUE,TEXT(AA46,"aaa"))</f>
        <v>火</v>
      </c>
      <c r="AB47" s="187" t="str" cm="1">
        <f t="array" ref="AB47">_xlfn.IFS(AB46="","",COUNTIF(休み,AB46)&gt;0,"休",OR(WEEKDAY(AB46)=1,WEEKDAY(AB46)=7),TEXT(AB46,"aaa"),COUNTIF(祝日,AB46)&gt;0,"祝",TRUE,TEXT(AB46,"aaa"))</f>
        <v>水</v>
      </c>
      <c r="AC47" s="187" t="str" cm="1">
        <f t="array" ref="AC47">_xlfn.IFS(AC46="","",COUNTIF(休み,AC46)&gt;0,"休",OR(WEEKDAY(AC46)=1,WEEKDAY(AC46)=7),TEXT(AC46,"aaa"),COUNTIF(祝日,AC46)&gt;0,"祝",TRUE,TEXT(AC46,"aaa"))</f>
        <v>木</v>
      </c>
      <c r="AD47" s="187" t="str" cm="1">
        <f t="array" ref="AD47">_xlfn.IFS(AD46="","",COUNTIF(休み,AD46)&gt;0,"休",OR(WEEKDAY(AD46)=1,WEEKDAY(AD46)=7),TEXT(AD46,"aaa"),COUNTIF(祝日,AD46)&gt;0,"祝",TRUE,TEXT(AD46,"aaa"))</f>
        <v>金</v>
      </c>
      <c r="AE47" s="187" t="str" cm="1">
        <f t="array" ref="AE47">_xlfn.IFS(AE46="","",COUNTIF(休み,AE46)&gt;0,"休",OR(WEEKDAY(AE46)=1,WEEKDAY(AE46)=7),TEXT(AE46,"aaa"),COUNTIF(祝日,AE46)&gt;0,"祝",TRUE,TEXT(AE46,"aaa"))</f>
        <v>土</v>
      </c>
      <c r="AF47" s="187" t="str" cm="1">
        <f t="array" ref="AF47">_xlfn.IFS(AF46="","",COUNTIF(休み,AF46)&gt;0,"休",OR(WEEKDAY(AF46)=1,WEEKDAY(AF46)=7),TEXT(AF46,"aaa"),COUNTIF(祝日,AF46)&gt;0,"祝",TRUE,TEXT(AF46,"aaa"))</f>
        <v>日</v>
      </c>
      <c r="AG47" s="187" t="str" cm="1">
        <f t="array" ref="AG47">_xlfn.IFS(AG46="","",COUNTIF(休み,AG46)&gt;0,"休",OR(WEEKDAY(AG46)=1,WEEKDAY(AG46)=7),TEXT(AG46,"aaa"),COUNTIF(祝日,AG46)&gt;0,"祝",TRUE,TEXT(AG46,"aaa"))</f>
        <v/>
      </c>
      <c r="AH47" s="709"/>
      <c r="AI47" s="710"/>
      <c r="AJ47" s="710"/>
      <c r="AK47" s="711"/>
      <c r="AL47" s="695"/>
      <c r="AM47" s="697"/>
      <c r="AN47" s="700"/>
      <c r="AO47" s="700"/>
      <c r="AP47" s="713"/>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188"/>
    </row>
    <row r="48" spans="2:69" s="192" customFormat="1" ht="60" customHeight="1">
      <c r="B48" s="271" t="str">
        <f>IF(C45="","","行事")</f>
        <v>行事</v>
      </c>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90"/>
      <c r="AH48" s="709"/>
      <c r="AI48" s="710"/>
      <c r="AJ48" s="710"/>
      <c r="AK48" s="711"/>
      <c r="AL48" s="695"/>
      <c r="AM48" s="698"/>
      <c r="AN48" s="701"/>
      <c r="AO48" s="701"/>
      <c r="AP48" s="714"/>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191"/>
    </row>
    <row r="49" spans="2:69" s="195" customFormat="1" ht="15" customHeight="1">
      <c r="B49" s="184" t="str">
        <f>IF(C45="","","計画")</f>
        <v>計画</v>
      </c>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84">
        <f>IF(C45="","",COUNTIF(C49:AG49,"○"))</f>
        <v>0</v>
      </c>
      <c r="AI49" s="193">
        <f>IF(C45="","",31-COUNTIF(C47:AG47,"")-COUNTIF(C47:AG47,"休")-COUNTIF(C49:AH49,"/"))</f>
        <v>30</v>
      </c>
      <c r="AJ49" s="194">
        <f>IF(C45="","",IFERROR(AH49/AI49,""))</f>
        <v>0</v>
      </c>
      <c r="AK49" s="295" t="str" cm="1">
        <f t="array" ref="AK49">_xlfn.IFS(OR(C45="",AI49=0),"",
      COUNTIFS(C47:AG47,"日",C49:AG49,"")+COUNTIFS(C47:AG47,"日",C49:AG49,"○")+COUNTIFS(C47:AG47,"土",C49:AG49,"")+COUNTIFS(C47:AG47,"土",C49:AG49,"○")&lt;=COUNTIF(C49:AG49,"○"),"○",
        AH49/AI49&gt;=2/7,"○",
         TRUE,"NG")</f>
        <v>NG</v>
      </c>
      <c r="AM49" s="184">
        <f>IF(C45="","",AM42+AH49)</f>
        <v>0</v>
      </c>
      <c r="AN49" s="193">
        <f>IF(C45="","",AN42+AI49)</f>
        <v>148</v>
      </c>
      <c r="AO49" s="194">
        <f>IFERROR(AM49/AN49,"")</f>
        <v>0</v>
      </c>
      <c r="AP49" s="301" t="str">
        <f>IF(C45="","",IF(C52="",IF(AM49/AN49&gt;=2/7,"OK","NG"),"-"))</f>
        <v>-</v>
      </c>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196"/>
    </row>
    <row r="50" spans="2:69" s="195" customFormat="1" ht="15" customHeight="1" thickBot="1">
      <c r="B50" s="197" t="str">
        <f>IF(C45="","","実施")</f>
        <v>実施</v>
      </c>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7">
        <f>IF(C45="","",COUNTIF(C50:AG50,"●"))</f>
        <v>0</v>
      </c>
      <c r="AI50" s="198">
        <f>IF(C45="","",31-COUNTIF(C47:AG47,"")-COUNTIF(C47:AG47,"休")-COUNTIF(C50:AH50,"/"))</f>
        <v>30</v>
      </c>
      <c r="AJ50" s="199">
        <f>IF(C45="","",IFERROR(AH50/AI50,""))</f>
        <v>0</v>
      </c>
      <c r="AK50" s="298" t="str" cm="1">
        <f t="array" ref="AK50">_xlfn.IFS(OR(C45="",AI50=0),"",
      COUNTIFS(C47:AG47,"日",C50:AG50,"")+COUNTIFS(C47:AG47,"日",C50:AG50,"●")+COUNTIFS(C47:AG47,"土",C50:AG50,"")+COUNTIFS(C47:AG47,"土",C50:AG50,"●")&lt;=COUNTIF(C50:AG50,"●"),"○",
        AH50/AI50&gt;=2/7,"○",
         TRUE,"NG")</f>
        <v>NG</v>
      </c>
      <c r="AM50" s="197">
        <f>IF(C45="","",AM43+AH50)</f>
        <v>0</v>
      </c>
      <c r="AN50" s="198">
        <f>IF(C45="","",AN43+AI50)</f>
        <v>148</v>
      </c>
      <c r="AO50" s="199">
        <f>IFERROR(AM50/AN50,"")</f>
        <v>0</v>
      </c>
      <c r="AP50" s="302" t="str">
        <f>IF(C45="","",IF(C52="",IF(AM50/AN50&gt;=2/7,"OK","NG"),"-"))</f>
        <v>-</v>
      </c>
      <c r="AQ50" s="222"/>
      <c r="AR50" s="222"/>
      <c r="AS50" s="222"/>
      <c r="AT50" s="222"/>
      <c r="AU50" s="222"/>
      <c r="AV50" s="222"/>
      <c r="AW50" s="222"/>
      <c r="AX50" s="222"/>
      <c r="AY50" s="222"/>
      <c r="AZ50" s="222"/>
      <c r="BA50" s="222"/>
      <c r="BB50" s="222"/>
      <c r="BC50" s="222"/>
      <c r="BD50" s="222"/>
      <c r="BE50" s="222"/>
      <c r="BF50" s="222"/>
      <c r="BG50" s="222"/>
      <c r="BH50" s="222"/>
      <c r="BI50" s="222"/>
      <c r="BJ50" s="222"/>
      <c r="BK50" s="222"/>
      <c r="BL50" s="222"/>
      <c r="BM50" s="222"/>
      <c r="BN50" s="222"/>
      <c r="BO50" s="222"/>
      <c r="BP50" s="222"/>
      <c r="BQ50" s="188"/>
    </row>
    <row r="51" spans="2:69" ht="18" customHeight="1" thickBot="1">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200"/>
    </row>
    <row r="52" spans="2:69" ht="16.899999999999999" customHeight="1">
      <c r="B52" s="183" t="str">
        <f>IF(C52="","","月")</f>
        <v>月</v>
      </c>
      <c r="C52" s="689">
        <f>IFERROR(IF(EOMONTH(C45,0)+1&gt;$L$5,"",EOMONTH(C45,0)+1),"")</f>
        <v>45992</v>
      </c>
      <c r="D52" s="690"/>
      <c r="E52" s="690"/>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1" t="str">
        <f>IF(C52="","","月単位")</f>
        <v>月単位</v>
      </c>
      <c r="AI52" s="692"/>
      <c r="AJ52" s="692"/>
      <c r="AK52" s="693"/>
      <c r="AL52" s="694"/>
      <c r="AM52" s="706" t="str">
        <f>IF(C52="","","累計")</f>
        <v>累計</v>
      </c>
      <c r="AN52" s="707"/>
      <c r="AO52" s="707"/>
      <c r="AP52" s="708"/>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c r="BM52" s="293"/>
      <c r="BN52" s="293"/>
      <c r="BO52" s="293"/>
      <c r="BP52" s="293"/>
    </row>
    <row r="53" spans="2:69" ht="15" customHeight="1">
      <c r="B53" s="184" t="str">
        <f>IF(C52="","","日")</f>
        <v>日</v>
      </c>
      <c r="C53" s="185" cm="1">
        <f t="array" ref="C53">_xlfn.IFS($C52="","",
  $C52+COLUMN(C53)-COLUMN($B53)-1&gt;$L$5,"",
   $C52+COLUMN(C53)-COLUMN($B53)-1&gt;=EOMONTH($C52,0)+1,"",
    TRUE,$C52+COLUMN(C53)-COLUMN($B53)-1)</f>
        <v>45992</v>
      </c>
      <c r="D53" s="185" cm="1">
        <f t="array" ref="D53">_xlfn.IFS($C52="","",
  $C52+COLUMN(D53)-COLUMN($B53)-1&gt;$L$5,"",
   $C52+COLUMN(D53)-COLUMN($B53)-1&gt;=EOMONTH($C52,0)+1,"",
    TRUE,$C52+COLUMN(D53)-COLUMN($B53)-1)</f>
        <v>45993</v>
      </c>
      <c r="E53" s="185" cm="1">
        <f t="array" ref="E53">_xlfn.IFS($C52="","",
  $C52+COLUMN(E53)-COLUMN($B53)-1&gt;$L$5,"",
   $C52+COLUMN(E53)-COLUMN($B53)-1&gt;=EOMONTH($C52,0)+1,"",
    TRUE,$C52+COLUMN(E53)-COLUMN($B53)-1)</f>
        <v>45994</v>
      </c>
      <c r="F53" s="185" cm="1">
        <f t="array" ref="F53">_xlfn.IFS($C52="","",
  $C52+COLUMN(F53)-COLUMN($B53)-1&gt;$L$5,"",
   $C52+COLUMN(F53)-COLUMN($B53)-1&gt;=EOMONTH($C52,0)+1,"",
    TRUE,$C52+COLUMN(F53)-COLUMN($B53)-1)</f>
        <v>45995</v>
      </c>
      <c r="G53" s="185" cm="1">
        <f t="array" ref="G53">_xlfn.IFS($C52="","",
  $C52+COLUMN(G53)-COLUMN($B53)-1&gt;$L$5,"",
   $C52+COLUMN(G53)-COLUMN($B53)-1&gt;=EOMONTH($C52,0)+1,"",
    TRUE,$C52+COLUMN(G53)-COLUMN($B53)-1)</f>
        <v>45996</v>
      </c>
      <c r="H53" s="185" cm="1">
        <f t="array" ref="H53">_xlfn.IFS($C52="","",
  $C52+COLUMN(H53)-COLUMN($B53)-1&gt;$L$5,"",
   $C52+COLUMN(H53)-COLUMN($B53)-1&gt;=EOMONTH($C52,0)+1,"",
    TRUE,$C52+COLUMN(H53)-COLUMN($B53)-1)</f>
        <v>45997</v>
      </c>
      <c r="I53" s="185" cm="1">
        <f t="array" ref="I53">_xlfn.IFS($C52="","",
  $C52+COLUMN(I53)-COLUMN($B53)-1&gt;$L$5,"",
   $C52+COLUMN(I53)-COLUMN($B53)-1&gt;=EOMONTH($C52,0)+1,"",
    TRUE,$C52+COLUMN(I53)-COLUMN($B53)-1)</f>
        <v>45998</v>
      </c>
      <c r="J53" s="185" cm="1">
        <f t="array" ref="J53">_xlfn.IFS($C52="","",
  $C52+COLUMN(J53)-COLUMN($B53)-1&gt;$L$5,"",
   $C52+COLUMN(J53)-COLUMN($B53)-1&gt;=EOMONTH($C52,0)+1,"",
    TRUE,$C52+COLUMN(J53)-COLUMN($B53)-1)</f>
        <v>45999</v>
      </c>
      <c r="K53" s="185" cm="1">
        <f t="array" ref="K53">_xlfn.IFS($C52="","",
  $C52+COLUMN(K53)-COLUMN($B53)-1&gt;$L$5,"",
   $C52+COLUMN(K53)-COLUMN($B53)-1&gt;=EOMONTH($C52,0)+1,"",
    TRUE,$C52+COLUMN(K53)-COLUMN($B53)-1)</f>
        <v>46000</v>
      </c>
      <c r="L53" s="185" cm="1">
        <f t="array" ref="L53">_xlfn.IFS($C52="","",
  $C52+COLUMN(L53)-COLUMN($B53)-1&gt;$L$5,"",
   $C52+COLUMN(L53)-COLUMN($B53)-1&gt;=EOMONTH($C52,0)+1,"",
    TRUE,$C52+COLUMN(L53)-COLUMN($B53)-1)</f>
        <v>46001</v>
      </c>
      <c r="M53" s="185" cm="1">
        <f t="array" ref="M53">_xlfn.IFS($C52="","",
  $C52+COLUMN(M53)-COLUMN($B53)-1&gt;$L$5,"",
   $C52+COLUMN(M53)-COLUMN($B53)-1&gt;=EOMONTH($C52,0)+1,"",
    TRUE,$C52+COLUMN(M53)-COLUMN($B53)-1)</f>
        <v>46002</v>
      </c>
      <c r="N53" s="185" cm="1">
        <f t="array" ref="N53">_xlfn.IFS($C52="","",
  $C52+COLUMN(N53)-COLUMN($B53)-1&gt;$L$5,"",
   $C52+COLUMN(N53)-COLUMN($B53)-1&gt;=EOMONTH($C52,0)+1,"",
    TRUE,$C52+COLUMN(N53)-COLUMN($B53)-1)</f>
        <v>46003</v>
      </c>
      <c r="O53" s="185" cm="1">
        <f t="array" ref="O53">_xlfn.IFS($C52="","",
  $C52+COLUMN(O53)-COLUMN($B53)-1&gt;$L$5,"",
   $C52+COLUMN(O53)-COLUMN($B53)-1&gt;=EOMONTH($C52,0)+1,"",
    TRUE,$C52+COLUMN(O53)-COLUMN($B53)-1)</f>
        <v>46004</v>
      </c>
      <c r="P53" s="185" cm="1">
        <f t="array" ref="P53">_xlfn.IFS($C52="","",
  $C52+COLUMN(P53)-COLUMN($B53)-1&gt;$L$5,"",
   $C52+COLUMN(P53)-COLUMN($B53)-1&gt;=EOMONTH($C52,0)+1,"",
    TRUE,$C52+COLUMN(P53)-COLUMN($B53)-1)</f>
        <v>46005</v>
      </c>
      <c r="Q53" s="185" cm="1">
        <f t="array" ref="Q53">_xlfn.IFS($C52="","",
  $C52+COLUMN(Q53)-COLUMN($B53)-1&gt;$L$5,"",
   $C52+COLUMN(Q53)-COLUMN($B53)-1&gt;=EOMONTH($C52,0)+1,"",
    TRUE,$C52+COLUMN(Q53)-COLUMN($B53)-1)</f>
        <v>46006</v>
      </c>
      <c r="R53" s="185" cm="1">
        <f t="array" ref="R53">_xlfn.IFS($C52="","",
  $C52+COLUMN(R53)-COLUMN($B53)-1&gt;$L$5,"",
   $C52+COLUMN(R53)-COLUMN($B53)-1&gt;=EOMONTH($C52,0)+1,"",
    TRUE,$C52+COLUMN(R53)-COLUMN($B53)-1)</f>
        <v>46007</v>
      </c>
      <c r="S53" s="185" cm="1">
        <f t="array" ref="S53">_xlfn.IFS($C52="","",
  $C52+COLUMN(S53)-COLUMN($B53)-1&gt;$L$5,"",
   $C52+COLUMN(S53)-COLUMN($B53)-1&gt;=EOMONTH($C52,0)+1,"",
    TRUE,$C52+COLUMN(S53)-COLUMN($B53)-1)</f>
        <v>46008</v>
      </c>
      <c r="T53" s="185" cm="1">
        <f t="array" ref="T53">_xlfn.IFS($C52="","",
  $C52+COLUMN(T53)-COLUMN($B53)-1&gt;$L$5,"",
   $C52+COLUMN(T53)-COLUMN($B53)-1&gt;=EOMONTH($C52,0)+1,"",
    TRUE,$C52+COLUMN(T53)-COLUMN($B53)-1)</f>
        <v>46009</v>
      </c>
      <c r="U53" s="185" cm="1">
        <f t="array" ref="U53">_xlfn.IFS($C52="","",
  $C52+COLUMN(U53)-COLUMN($B53)-1&gt;$L$5,"",
   $C52+COLUMN(U53)-COLUMN($B53)-1&gt;=EOMONTH($C52,0)+1,"",
    TRUE,$C52+COLUMN(U53)-COLUMN($B53)-1)</f>
        <v>46010</v>
      </c>
      <c r="V53" s="185" cm="1">
        <f t="array" ref="V53">_xlfn.IFS($C52="","",
  $C52+COLUMN(V53)-COLUMN($B53)-1&gt;$L$5,"",
   $C52+COLUMN(V53)-COLUMN($B53)-1&gt;=EOMONTH($C52,0)+1,"",
    TRUE,$C52+COLUMN(V53)-COLUMN($B53)-1)</f>
        <v>46011</v>
      </c>
      <c r="W53" s="185" cm="1">
        <f t="array" ref="W53">_xlfn.IFS($C52="","",
  $C52+COLUMN(W53)-COLUMN($B53)-1&gt;$L$5,"",
   $C52+COLUMN(W53)-COLUMN($B53)-1&gt;=EOMONTH($C52,0)+1,"",
    TRUE,$C52+COLUMN(W53)-COLUMN($B53)-1)</f>
        <v>46012</v>
      </c>
      <c r="X53" s="185" cm="1">
        <f t="array" ref="X53">_xlfn.IFS($C52="","",
  $C52+COLUMN(X53)-COLUMN($B53)-1&gt;$L$5,"",
   $C52+COLUMN(X53)-COLUMN($B53)-1&gt;=EOMONTH($C52,0)+1,"",
    TRUE,$C52+COLUMN(X53)-COLUMN($B53)-1)</f>
        <v>46013</v>
      </c>
      <c r="Y53" s="185" cm="1">
        <f t="array" ref="Y53">_xlfn.IFS($C52="","",
  $C52+COLUMN(Y53)-COLUMN($B53)-1&gt;$L$5,"",
   $C52+COLUMN(Y53)-COLUMN($B53)-1&gt;=EOMONTH($C52,0)+1,"",
    TRUE,$C52+COLUMN(Y53)-COLUMN($B53)-1)</f>
        <v>46014</v>
      </c>
      <c r="Z53" s="185" cm="1">
        <f t="array" ref="Z53">_xlfn.IFS($C52="","",
  $C52+COLUMN(Z53)-COLUMN($B53)-1&gt;$L$5,"",
   $C52+COLUMN(Z53)-COLUMN($B53)-1&gt;=EOMONTH($C52,0)+1,"",
    TRUE,$C52+COLUMN(Z53)-COLUMN($B53)-1)</f>
        <v>46015</v>
      </c>
      <c r="AA53" s="185" cm="1">
        <f t="array" ref="AA53">_xlfn.IFS($C52="","",
  $C52+COLUMN(AA53)-COLUMN($B53)-1&gt;$L$5,"",
   $C52+COLUMN(AA53)-COLUMN($B53)-1&gt;=EOMONTH($C52,0)+1,"",
    TRUE,$C52+COLUMN(AA53)-COLUMN($B53)-1)</f>
        <v>46016</v>
      </c>
      <c r="AB53" s="185" cm="1">
        <f t="array" ref="AB53">_xlfn.IFS($C52="","",
  $C52+COLUMN(AB53)-COLUMN($B53)-1&gt;$L$5,"",
   $C52+COLUMN(AB53)-COLUMN($B53)-1&gt;=EOMONTH($C52,0)+1,"",
    TRUE,$C52+COLUMN(AB53)-COLUMN($B53)-1)</f>
        <v>46017</v>
      </c>
      <c r="AC53" s="185" cm="1">
        <f t="array" ref="AC53">_xlfn.IFS($C52="","",
  $C52+COLUMN(AC53)-COLUMN($B53)-1&gt;$L$5,"",
   $C52+COLUMN(AC53)-COLUMN($B53)-1&gt;=EOMONTH($C52,0)+1,"",
    TRUE,$C52+COLUMN(AC53)-COLUMN($B53)-1)</f>
        <v>46018</v>
      </c>
      <c r="AD53" s="185" cm="1">
        <f t="array" ref="AD53">_xlfn.IFS($C52="","",
  $C52+COLUMN(AD53)-COLUMN($B53)-1&gt;$L$5,"",
   $C52+COLUMN(AD53)-COLUMN($B53)-1&gt;=EOMONTH($C52,0)+1,"",
    TRUE,$C52+COLUMN(AD53)-COLUMN($B53)-1)</f>
        <v>46019</v>
      </c>
      <c r="AE53" s="185" cm="1">
        <f t="array" ref="AE53">_xlfn.IFS($C52="","",
  $C52+COLUMN(AE53)-COLUMN($B53)-1&gt;$L$5,"",
   $C52+COLUMN(AE53)-COLUMN($B53)-1&gt;=EOMONTH($C52,0)+1,"",
    TRUE,$C52+COLUMN(AE53)-COLUMN($B53)-1)</f>
        <v>46020</v>
      </c>
      <c r="AF53" s="185" cm="1">
        <f t="array" ref="AF53">_xlfn.IFS($C52="","",
  $C52+COLUMN(AF53)-COLUMN($B53)-1&gt;$L$5,"",
   $C52+COLUMN(AF53)-COLUMN($B53)-1&gt;=EOMONTH($C52,0)+1,"",
    TRUE,$C52+COLUMN(AF53)-COLUMN($B53)-1)</f>
        <v>46021</v>
      </c>
      <c r="AG53" s="186" cm="1">
        <f t="array" ref="AG53">_xlfn.IFS($C52="","",
  $C52+COLUMN(AG53)-COLUMN($B53)-1&gt;$L$5,"",
   $C52+COLUMN(AG53)-COLUMN($B53)-1&gt;=EOMONTH($C52,0)+1,"",
    TRUE,$C52+COLUMN(AG53)-COLUMN($B53)-1)</f>
        <v>46022</v>
      </c>
      <c r="AH53" s="709" t="str">
        <f>IF(C52="","","閉所日数計")</f>
        <v>閉所日数計</v>
      </c>
      <c r="AI53" s="710" t="str">
        <f>IF(C52="","","対象日数計")</f>
        <v>対象日数計</v>
      </c>
      <c r="AJ53" s="710" t="str">
        <f>IF(C52="","","現場閉所率")</f>
        <v>現場閉所率</v>
      </c>
      <c r="AK53" s="711" t="str">
        <f>IF(C52="","","達成状況")</f>
        <v>達成状況</v>
      </c>
      <c r="AL53" s="695"/>
      <c r="AM53" s="696" t="str">
        <f>IF(C52="","","閉所日数計")</f>
        <v>閉所日数計</v>
      </c>
      <c r="AN53" s="699" t="str">
        <f>IF(C52="","","対象日数計")</f>
        <v>対象日数計</v>
      </c>
      <c r="AO53" s="699" t="str">
        <f>IF(C52="","","現場閉所率")</f>
        <v>現場閉所率</v>
      </c>
      <c r="AP53" s="712" t="str" cm="1">
        <f t="array" ref="AP53">_xlfn.IFS(C52="","",C59="","達成状況",TRUE,"-")</f>
        <v>-</v>
      </c>
      <c r="AQ53" s="300"/>
      <c r="AR53" s="300"/>
      <c r="AS53" s="300"/>
      <c r="AT53" s="300"/>
      <c r="AU53" s="300"/>
      <c r="AV53" s="300"/>
      <c r="AW53" s="300"/>
      <c r="AX53" s="300"/>
      <c r="AY53" s="300"/>
      <c r="AZ53" s="300"/>
      <c r="BA53" s="300"/>
      <c r="BB53" s="300"/>
      <c r="BC53" s="300"/>
      <c r="BD53" s="300"/>
      <c r="BE53" s="300"/>
      <c r="BF53" s="300"/>
      <c r="BG53" s="300"/>
      <c r="BH53" s="300"/>
      <c r="BI53" s="300"/>
      <c r="BJ53" s="300"/>
      <c r="BK53" s="300"/>
      <c r="BL53" s="300"/>
      <c r="BM53" s="300"/>
      <c r="BN53" s="300"/>
      <c r="BO53" s="300"/>
      <c r="BP53" s="300"/>
    </row>
    <row r="54" spans="2:69" ht="15" customHeight="1">
      <c r="B54" s="184" t="str">
        <f>IF(C52="","","曜日")</f>
        <v>曜日</v>
      </c>
      <c r="C54" s="187" t="str" cm="1">
        <f t="array" ref="C54">_xlfn.IFS(C53="","",COUNTIF(休み,C53)&gt;0,"休",OR(WEEKDAY(C53)=1,WEEKDAY(C53)=7),TEXT(C53,"aaa"),COUNTIF(祝日,C53)&gt;0,"祝",TRUE,TEXT(C53,"aaa"))</f>
        <v>月</v>
      </c>
      <c r="D54" s="187" t="str" cm="1">
        <f t="array" ref="D54">_xlfn.IFS(D53="","",COUNTIF(休み,D53)&gt;0,"休",OR(WEEKDAY(D53)=1,WEEKDAY(D53)=7),TEXT(D53,"aaa"),COUNTIF(祝日,D53)&gt;0,"祝",TRUE,TEXT(D53,"aaa"))</f>
        <v>火</v>
      </c>
      <c r="E54" s="187" t="str" cm="1">
        <f t="array" ref="E54">_xlfn.IFS(E53="","",COUNTIF(休み,E53)&gt;0,"休",OR(WEEKDAY(E53)=1,WEEKDAY(E53)=7),TEXT(E53,"aaa"),COUNTIF(祝日,E53)&gt;0,"祝",TRUE,TEXT(E53,"aaa"))</f>
        <v>水</v>
      </c>
      <c r="F54" s="187" t="str" cm="1">
        <f t="array" ref="F54">_xlfn.IFS(F53="","",COUNTIF(休み,F53)&gt;0,"休",OR(WEEKDAY(F53)=1,WEEKDAY(F53)=7),TEXT(F53,"aaa"),COUNTIF(祝日,F53)&gt;0,"祝",TRUE,TEXT(F53,"aaa"))</f>
        <v>木</v>
      </c>
      <c r="G54" s="187" t="str" cm="1">
        <f t="array" ref="G54">_xlfn.IFS(G53="","",COUNTIF(休み,G53)&gt;0,"休",OR(WEEKDAY(G53)=1,WEEKDAY(G53)=7),TEXT(G53,"aaa"),COUNTIF(祝日,G53)&gt;0,"祝",TRUE,TEXT(G53,"aaa"))</f>
        <v>金</v>
      </c>
      <c r="H54" s="187" t="str" cm="1">
        <f t="array" ref="H54">_xlfn.IFS(H53="","",COUNTIF(休み,H53)&gt;0,"休",OR(WEEKDAY(H53)=1,WEEKDAY(H53)=7),TEXT(H53,"aaa"),COUNTIF(祝日,H53)&gt;0,"祝",TRUE,TEXT(H53,"aaa"))</f>
        <v>土</v>
      </c>
      <c r="I54" s="187" t="str" cm="1">
        <f t="array" ref="I54">_xlfn.IFS(I53="","",COUNTIF(休み,I53)&gt;0,"休",OR(WEEKDAY(I53)=1,WEEKDAY(I53)=7),TEXT(I53,"aaa"),COUNTIF(祝日,I53)&gt;0,"祝",TRUE,TEXT(I53,"aaa"))</f>
        <v>日</v>
      </c>
      <c r="J54" s="187" t="str" cm="1">
        <f t="array" ref="J54">_xlfn.IFS(J53="","",COUNTIF(休み,J53)&gt;0,"休",OR(WEEKDAY(J53)=1,WEEKDAY(J53)=7),TEXT(J53,"aaa"),COUNTIF(祝日,J53)&gt;0,"祝",TRUE,TEXT(J53,"aaa"))</f>
        <v>月</v>
      </c>
      <c r="K54" s="187" t="str" cm="1">
        <f t="array" ref="K54">_xlfn.IFS(K53="","",COUNTIF(休み,K53)&gt;0,"休",OR(WEEKDAY(K53)=1,WEEKDAY(K53)=7),TEXT(K53,"aaa"),COUNTIF(祝日,K53)&gt;0,"祝",TRUE,TEXT(K53,"aaa"))</f>
        <v>火</v>
      </c>
      <c r="L54" s="187" t="str" cm="1">
        <f t="array" ref="L54">_xlfn.IFS(L53="","",COUNTIF(休み,L53)&gt;0,"休",OR(WEEKDAY(L53)=1,WEEKDAY(L53)=7),TEXT(L53,"aaa"),COUNTIF(祝日,L53)&gt;0,"祝",TRUE,TEXT(L53,"aaa"))</f>
        <v>水</v>
      </c>
      <c r="M54" s="187" t="str" cm="1">
        <f t="array" ref="M54">_xlfn.IFS(M53="","",COUNTIF(休み,M53)&gt;0,"休",OR(WEEKDAY(M53)=1,WEEKDAY(M53)=7),TEXT(M53,"aaa"),COUNTIF(祝日,M53)&gt;0,"祝",TRUE,TEXT(M53,"aaa"))</f>
        <v>木</v>
      </c>
      <c r="N54" s="187" t="str" cm="1">
        <f t="array" ref="N54">_xlfn.IFS(N53="","",COUNTIF(休み,N53)&gt;0,"休",OR(WEEKDAY(N53)=1,WEEKDAY(N53)=7),TEXT(N53,"aaa"),COUNTIF(祝日,N53)&gt;0,"祝",TRUE,TEXT(N53,"aaa"))</f>
        <v>金</v>
      </c>
      <c r="O54" s="187" t="str" cm="1">
        <f t="array" ref="O54">_xlfn.IFS(O53="","",COUNTIF(休み,O53)&gt;0,"休",OR(WEEKDAY(O53)=1,WEEKDAY(O53)=7),TEXT(O53,"aaa"),COUNTIF(祝日,O53)&gt;0,"祝",TRUE,TEXT(O53,"aaa"))</f>
        <v>土</v>
      </c>
      <c r="P54" s="187" t="str" cm="1">
        <f t="array" ref="P54">_xlfn.IFS(P53="","",COUNTIF(休み,P53)&gt;0,"休",OR(WEEKDAY(P53)=1,WEEKDAY(P53)=7),TEXT(P53,"aaa"),COUNTIF(祝日,P53)&gt;0,"祝",TRUE,TEXT(P53,"aaa"))</f>
        <v>日</v>
      </c>
      <c r="Q54" s="187" t="str" cm="1">
        <f t="array" ref="Q54">_xlfn.IFS(Q53="","",COUNTIF(休み,Q53)&gt;0,"休",OR(WEEKDAY(Q53)=1,WEEKDAY(Q53)=7),TEXT(Q53,"aaa"),COUNTIF(祝日,Q53)&gt;0,"祝",TRUE,TEXT(Q53,"aaa"))</f>
        <v>月</v>
      </c>
      <c r="R54" s="187" t="str" cm="1">
        <f t="array" ref="R54">_xlfn.IFS(R53="","",COUNTIF(休み,R53)&gt;0,"休",OR(WEEKDAY(R53)=1,WEEKDAY(R53)=7),TEXT(R53,"aaa"),COUNTIF(祝日,R53)&gt;0,"祝",TRUE,TEXT(R53,"aaa"))</f>
        <v>火</v>
      </c>
      <c r="S54" s="187" t="str" cm="1">
        <f t="array" ref="S54">_xlfn.IFS(S53="","",COUNTIF(休み,S53)&gt;0,"休",OR(WEEKDAY(S53)=1,WEEKDAY(S53)=7),TEXT(S53,"aaa"),COUNTIF(祝日,S53)&gt;0,"祝",TRUE,TEXT(S53,"aaa"))</f>
        <v>水</v>
      </c>
      <c r="T54" s="187" t="str" cm="1">
        <f t="array" ref="T54">_xlfn.IFS(T53="","",COUNTIF(休み,T53)&gt;0,"休",OR(WEEKDAY(T53)=1,WEEKDAY(T53)=7),TEXT(T53,"aaa"),COUNTIF(祝日,T53)&gt;0,"祝",TRUE,TEXT(T53,"aaa"))</f>
        <v>木</v>
      </c>
      <c r="U54" s="187" t="str" cm="1">
        <f t="array" ref="U54">_xlfn.IFS(U53="","",COUNTIF(休み,U53)&gt;0,"休",OR(WEEKDAY(U53)=1,WEEKDAY(U53)=7),TEXT(U53,"aaa"),COUNTIF(祝日,U53)&gt;0,"祝",TRUE,TEXT(U53,"aaa"))</f>
        <v>金</v>
      </c>
      <c r="V54" s="187" t="str" cm="1">
        <f t="array" ref="V54">_xlfn.IFS(V53="","",COUNTIF(休み,V53)&gt;0,"休",OR(WEEKDAY(V53)=1,WEEKDAY(V53)=7),TEXT(V53,"aaa"),COUNTIF(祝日,V53)&gt;0,"祝",TRUE,TEXT(V53,"aaa"))</f>
        <v>土</v>
      </c>
      <c r="W54" s="187" t="str" cm="1">
        <f t="array" ref="W54">_xlfn.IFS(W53="","",COUNTIF(休み,W53)&gt;0,"休",OR(WEEKDAY(W53)=1,WEEKDAY(W53)=7),TEXT(W53,"aaa"),COUNTIF(祝日,W53)&gt;0,"祝",TRUE,TEXT(W53,"aaa"))</f>
        <v>日</v>
      </c>
      <c r="X54" s="187" t="str" cm="1">
        <f t="array" ref="X54">_xlfn.IFS(X53="","",COUNTIF(休み,X53)&gt;0,"休",OR(WEEKDAY(X53)=1,WEEKDAY(X53)=7),TEXT(X53,"aaa"),COUNTIF(祝日,X53)&gt;0,"祝",TRUE,TEXT(X53,"aaa"))</f>
        <v>月</v>
      </c>
      <c r="Y54" s="187" t="str" cm="1">
        <f t="array" ref="Y54">_xlfn.IFS(Y53="","",COUNTIF(休み,Y53)&gt;0,"休",OR(WEEKDAY(Y53)=1,WEEKDAY(Y53)=7),TEXT(Y53,"aaa"),COUNTIF(祝日,Y53)&gt;0,"祝",TRUE,TEXT(Y53,"aaa"))</f>
        <v>火</v>
      </c>
      <c r="Z54" s="187" t="str" cm="1">
        <f t="array" ref="Z54">_xlfn.IFS(Z53="","",COUNTIF(休み,Z53)&gt;0,"休",OR(WEEKDAY(Z53)=1,WEEKDAY(Z53)=7),TEXT(Z53,"aaa"),COUNTIF(祝日,Z53)&gt;0,"祝",TRUE,TEXT(Z53,"aaa"))</f>
        <v>水</v>
      </c>
      <c r="AA54" s="187" t="str" cm="1">
        <f t="array" ref="AA54">_xlfn.IFS(AA53="","",COUNTIF(休み,AA53)&gt;0,"休",OR(WEEKDAY(AA53)=1,WEEKDAY(AA53)=7),TEXT(AA53,"aaa"),COUNTIF(祝日,AA53)&gt;0,"祝",TRUE,TEXT(AA53,"aaa"))</f>
        <v>木</v>
      </c>
      <c r="AB54" s="187" t="str" cm="1">
        <f t="array" ref="AB54">_xlfn.IFS(AB53="","",COUNTIF(休み,AB53)&gt;0,"休",OR(WEEKDAY(AB53)=1,WEEKDAY(AB53)=7),TEXT(AB53,"aaa"),COUNTIF(祝日,AB53)&gt;0,"祝",TRUE,TEXT(AB53,"aaa"))</f>
        <v>金</v>
      </c>
      <c r="AC54" s="187" t="str" cm="1">
        <f t="array" ref="AC54">_xlfn.IFS(AC53="","",COUNTIF(休み,AC53)&gt;0,"休",OR(WEEKDAY(AC53)=1,WEEKDAY(AC53)=7),TEXT(AC53,"aaa"),COUNTIF(祝日,AC53)&gt;0,"祝",TRUE,TEXT(AC53,"aaa"))</f>
        <v>土</v>
      </c>
      <c r="AD54" s="187" t="str" cm="1">
        <f t="array" ref="AD54">_xlfn.IFS(AD53="","",COUNTIF(休み,AD53)&gt;0,"休",OR(WEEKDAY(AD53)=1,WEEKDAY(AD53)=7),TEXT(AD53,"aaa"),COUNTIF(祝日,AD53)&gt;0,"祝",TRUE,TEXT(AD53,"aaa"))</f>
        <v>日</v>
      </c>
      <c r="AE54" s="187" t="str" cm="1">
        <f t="array" ref="AE54">_xlfn.IFS(AE53="","",COUNTIF(休み,AE53)&gt;0,"休",OR(WEEKDAY(AE53)=1,WEEKDAY(AE53)=7),TEXT(AE53,"aaa"),COUNTIF(祝日,AE53)&gt;0,"祝",TRUE,TEXT(AE53,"aaa"))</f>
        <v>休</v>
      </c>
      <c r="AF54" s="187" t="str" cm="1">
        <f t="array" ref="AF54">_xlfn.IFS(AF53="","",COUNTIF(休み,AF53)&gt;0,"休",OR(WEEKDAY(AF53)=1,WEEKDAY(AF53)=7),TEXT(AF53,"aaa"),COUNTIF(祝日,AF53)&gt;0,"祝",TRUE,TEXT(AF53,"aaa"))</f>
        <v>休</v>
      </c>
      <c r="AG54" s="187" t="str" cm="1">
        <f t="array" ref="AG54">_xlfn.IFS(AG53="","",COUNTIF(休み,AG53)&gt;0,"休",OR(WEEKDAY(AG53)=1,WEEKDAY(AG53)=7),TEXT(AG53,"aaa"),COUNTIF(祝日,AG53)&gt;0,"祝",TRUE,TEXT(AG53,"aaa"))</f>
        <v>休</v>
      </c>
      <c r="AH54" s="709"/>
      <c r="AI54" s="710"/>
      <c r="AJ54" s="710"/>
      <c r="AK54" s="711"/>
      <c r="AL54" s="695"/>
      <c r="AM54" s="697"/>
      <c r="AN54" s="700"/>
      <c r="AO54" s="700"/>
      <c r="AP54" s="713"/>
      <c r="AQ54" s="300"/>
      <c r="AR54" s="300"/>
      <c r="AS54" s="300"/>
      <c r="AT54" s="300"/>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188"/>
    </row>
    <row r="55" spans="2:69" s="192" customFormat="1" ht="60" customHeight="1">
      <c r="B55" s="271" t="str">
        <f>IF(C52="","","行事")</f>
        <v>行事</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90"/>
      <c r="AH55" s="709"/>
      <c r="AI55" s="710"/>
      <c r="AJ55" s="710"/>
      <c r="AK55" s="711"/>
      <c r="AL55" s="695"/>
      <c r="AM55" s="698"/>
      <c r="AN55" s="701"/>
      <c r="AO55" s="701"/>
      <c r="AP55" s="714"/>
      <c r="AQ55" s="300"/>
      <c r="AR55" s="300"/>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191"/>
    </row>
    <row r="56" spans="2:69" s="195" customFormat="1" ht="15" customHeight="1">
      <c r="B56" s="184" t="str">
        <f>IF(C52="","","計画")</f>
        <v>計画</v>
      </c>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84">
        <f>IF(C52="","",COUNTIF(C56:AG56,"○"))</f>
        <v>0</v>
      </c>
      <c r="AI56" s="193">
        <f>IF(C52="","",31-COUNTIF(C54:AG54,"")-COUNTIF(C54:AG54,"休")-COUNTIF(C56:AH56,"/"))</f>
        <v>28</v>
      </c>
      <c r="AJ56" s="194">
        <f>IF(C52="","",IFERROR(AH56/AI56,""))</f>
        <v>0</v>
      </c>
      <c r="AK56" s="295" t="str" cm="1">
        <f t="array" ref="AK56">_xlfn.IFS(OR(C52="",AI56=0),"",
      COUNTIFS(C54:AG54,"日",C56:AG56,"")+COUNTIFS(C54:AG54,"日",C56:AG56,"○")+COUNTIFS(C54:AG54,"土",C56:AG56,"")+COUNTIFS(C54:AG54,"土",C56:AG56,"○")&lt;=COUNTIF(C56:AG56,"○"),"○",
        AH56/AI56&gt;=2/7,"○",
         TRUE,"NG")</f>
        <v>NG</v>
      </c>
      <c r="AM56" s="184">
        <f>IF(C52="","",AM49+AH56)</f>
        <v>0</v>
      </c>
      <c r="AN56" s="193">
        <f>IF(C52="","",AN49+AI56)</f>
        <v>176</v>
      </c>
      <c r="AO56" s="194">
        <f>IFERROR(AM56/AN56,"")</f>
        <v>0</v>
      </c>
      <c r="AP56" s="301" t="str">
        <f>IF(C52="","",IF(C59="",IF(AM56/AN56&gt;=2/7,"OK","NG"),"-"))</f>
        <v>-</v>
      </c>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196"/>
    </row>
    <row r="57" spans="2:69" s="195" customFormat="1" ht="15" customHeight="1" thickBot="1">
      <c r="B57" s="197" t="str">
        <f>IF(C52="","","実施")</f>
        <v>実施</v>
      </c>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7">
        <f>IF(C52="","",COUNTIF(C57:AG57,"●"))</f>
        <v>0</v>
      </c>
      <c r="AI57" s="198">
        <f>IF(C52="","",31-COUNTIF(C54:AG54,"")-COUNTIF(C54:AG54,"休")-COUNTIF(C57:AH57,"/"))</f>
        <v>28</v>
      </c>
      <c r="AJ57" s="199">
        <f>IF(C52="","",IFERROR(AH57/AI57,""))</f>
        <v>0</v>
      </c>
      <c r="AK57" s="298" t="str" cm="1">
        <f t="array" ref="AK57">_xlfn.IFS(OR(C52="",AI57=0),"",
      COUNTIFS(C54:AG54,"日",C57:AG57,"")+COUNTIFS(C54:AG54,"日",C57:AG57,"●")+COUNTIFS(C54:AG54,"土",C57:AG57,"")+COUNTIFS(C54:AG54,"土",C57:AG57,"●")&lt;=COUNTIF(C57:AG57,"●"),"○",
        AH57/AI57&gt;=2/7,"○",
         TRUE,"NG")</f>
        <v>NG</v>
      </c>
      <c r="AM57" s="197">
        <f>IF(C52="","",AM50+AH57)</f>
        <v>0</v>
      </c>
      <c r="AN57" s="198">
        <f>IF(C52="","",AN50+AI57)</f>
        <v>176</v>
      </c>
      <c r="AO57" s="199">
        <f>IFERROR(AM57/AN57,"")</f>
        <v>0</v>
      </c>
      <c r="AP57" s="302" t="str">
        <f>IF(C52="","",IF(C59="",IF(AM57/AN57&gt;=2/7,"OK","NG"),"-"))</f>
        <v>-</v>
      </c>
      <c r="AQ57" s="222"/>
      <c r="AR57" s="222"/>
      <c r="AS57" s="222"/>
      <c r="AT57" s="222"/>
      <c r="AU57" s="222"/>
      <c r="AV57" s="222"/>
      <c r="AW57" s="222"/>
      <c r="AX57" s="222"/>
      <c r="AY57" s="222"/>
      <c r="AZ57" s="222"/>
      <c r="BA57" s="222"/>
      <c r="BB57" s="222"/>
      <c r="BC57" s="222"/>
      <c r="BD57" s="222"/>
      <c r="BE57" s="222"/>
      <c r="BF57" s="222"/>
      <c r="BG57" s="222"/>
      <c r="BH57" s="222"/>
      <c r="BI57" s="222"/>
      <c r="BJ57" s="222"/>
      <c r="BK57" s="222"/>
      <c r="BL57" s="222"/>
      <c r="BM57" s="222"/>
      <c r="BN57" s="222"/>
      <c r="BO57" s="222"/>
      <c r="BP57" s="222"/>
      <c r="BQ57" s="188"/>
    </row>
    <row r="58" spans="2:69" ht="18" customHeight="1" thickBot="1">
      <c r="AP58" s="195"/>
      <c r="AQ58" s="195"/>
      <c r="AR58" s="195"/>
      <c r="AS58" s="195"/>
      <c r="AT58" s="195"/>
      <c r="AU58" s="195"/>
      <c r="AV58" s="195"/>
      <c r="AW58" s="195"/>
      <c r="AX58" s="195"/>
      <c r="AY58" s="195"/>
      <c r="AZ58" s="195"/>
      <c r="BA58" s="195"/>
      <c r="BB58" s="195"/>
      <c r="BC58" s="195"/>
      <c r="BD58" s="195"/>
      <c r="BE58" s="195"/>
      <c r="BF58" s="195"/>
      <c r="BG58" s="195"/>
      <c r="BH58" s="195"/>
      <c r="BI58" s="195"/>
      <c r="BJ58" s="195"/>
      <c r="BK58" s="195"/>
      <c r="BL58" s="195"/>
      <c r="BM58" s="195"/>
      <c r="BN58" s="195"/>
      <c r="BO58" s="195"/>
      <c r="BP58" s="195"/>
      <c r="BQ58" s="200"/>
    </row>
    <row r="59" spans="2:69" ht="16.899999999999999" customHeight="1">
      <c r="B59" s="183" t="str">
        <f>IF(C59="","","月")</f>
        <v>月</v>
      </c>
      <c r="C59" s="689">
        <f>IFERROR(IF(EOMONTH(C52,0)+1&gt;$L$5,"",EOMONTH(C52,0)+1),"")</f>
        <v>46023</v>
      </c>
      <c r="D59" s="690"/>
      <c r="E59" s="690"/>
      <c r="F59" s="690"/>
      <c r="G59" s="690"/>
      <c r="H59" s="690"/>
      <c r="I59" s="690"/>
      <c r="J59" s="690"/>
      <c r="K59" s="690"/>
      <c r="L59" s="690"/>
      <c r="M59" s="690"/>
      <c r="N59" s="690"/>
      <c r="O59" s="690"/>
      <c r="P59" s="690"/>
      <c r="Q59" s="690"/>
      <c r="R59" s="690"/>
      <c r="S59" s="690"/>
      <c r="T59" s="690"/>
      <c r="U59" s="690"/>
      <c r="V59" s="690"/>
      <c r="W59" s="690"/>
      <c r="X59" s="690"/>
      <c r="Y59" s="690"/>
      <c r="Z59" s="690"/>
      <c r="AA59" s="690"/>
      <c r="AB59" s="690"/>
      <c r="AC59" s="690"/>
      <c r="AD59" s="690"/>
      <c r="AE59" s="690"/>
      <c r="AF59" s="690"/>
      <c r="AG59" s="690"/>
      <c r="AH59" s="691" t="str">
        <f>IF(C59="","","月単位")</f>
        <v>月単位</v>
      </c>
      <c r="AI59" s="692"/>
      <c r="AJ59" s="692"/>
      <c r="AK59" s="693"/>
      <c r="AL59" s="694"/>
      <c r="AM59" s="706" t="str">
        <f>IF(C59="","","累計")</f>
        <v>累計</v>
      </c>
      <c r="AN59" s="707"/>
      <c r="AO59" s="707"/>
      <c r="AP59" s="708"/>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row>
    <row r="60" spans="2:69" ht="15" customHeight="1">
      <c r="B60" s="184" t="str">
        <f>IF(C59="","","日")</f>
        <v>日</v>
      </c>
      <c r="C60" s="185" cm="1">
        <f t="array" ref="C60">_xlfn.IFS($C59="","",
  $C59+COLUMN(C60)-COLUMN($B60)-1&gt;$L$5,"",
   $C59+COLUMN(C60)-COLUMN($B60)-1&gt;=EOMONTH($C59,0)+1,"",
    TRUE,$C59+COLUMN(C60)-COLUMN($B60)-1)</f>
        <v>46023</v>
      </c>
      <c r="D60" s="185" cm="1">
        <f t="array" ref="D60">_xlfn.IFS($C59="","",
  $C59+COLUMN(D60)-COLUMN($B60)-1&gt;$L$5,"",
   $C59+COLUMN(D60)-COLUMN($B60)-1&gt;=EOMONTH($C59,0)+1,"",
    TRUE,$C59+COLUMN(D60)-COLUMN($B60)-1)</f>
        <v>46024</v>
      </c>
      <c r="E60" s="185" cm="1">
        <f t="array" ref="E60">_xlfn.IFS($C59="","",
  $C59+COLUMN(E60)-COLUMN($B60)-1&gt;$L$5,"",
   $C59+COLUMN(E60)-COLUMN($B60)-1&gt;=EOMONTH($C59,0)+1,"",
    TRUE,$C59+COLUMN(E60)-COLUMN($B60)-1)</f>
        <v>46025</v>
      </c>
      <c r="F60" s="185" cm="1">
        <f t="array" ref="F60">_xlfn.IFS($C59="","",
  $C59+COLUMN(F60)-COLUMN($B60)-1&gt;$L$5,"",
   $C59+COLUMN(F60)-COLUMN($B60)-1&gt;=EOMONTH($C59,0)+1,"",
    TRUE,$C59+COLUMN(F60)-COLUMN($B60)-1)</f>
        <v>46026</v>
      </c>
      <c r="G60" s="185" cm="1">
        <f t="array" ref="G60">_xlfn.IFS($C59="","",
  $C59+COLUMN(G60)-COLUMN($B60)-1&gt;$L$5,"",
   $C59+COLUMN(G60)-COLUMN($B60)-1&gt;=EOMONTH($C59,0)+1,"",
    TRUE,$C59+COLUMN(G60)-COLUMN($B60)-1)</f>
        <v>46027</v>
      </c>
      <c r="H60" s="185" cm="1">
        <f t="array" ref="H60">_xlfn.IFS($C59="","",
  $C59+COLUMN(H60)-COLUMN($B60)-1&gt;$L$5,"",
   $C59+COLUMN(H60)-COLUMN($B60)-1&gt;=EOMONTH($C59,0)+1,"",
    TRUE,$C59+COLUMN(H60)-COLUMN($B60)-1)</f>
        <v>46028</v>
      </c>
      <c r="I60" s="185" cm="1">
        <f t="array" ref="I60">_xlfn.IFS($C59="","",
  $C59+COLUMN(I60)-COLUMN($B60)-1&gt;$L$5,"",
   $C59+COLUMN(I60)-COLUMN($B60)-1&gt;=EOMONTH($C59,0)+1,"",
    TRUE,$C59+COLUMN(I60)-COLUMN($B60)-1)</f>
        <v>46029</v>
      </c>
      <c r="J60" s="185" cm="1">
        <f t="array" ref="J60">_xlfn.IFS($C59="","",
  $C59+COLUMN(J60)-COLUMN($B60)-1&gt;$L$5,"",
   $C59+COLUMN(J60)-COLUMN($B60)-1&gt;=EOMONTH($C59,0)+1,"",
    TRUE,$C59+COLUMN(J60)-COLUMN($B60)-1)</f>
        <v>46030</v>
      </c>
      <c r="K60" s="185" cm="1">
        <f t="array" ref="K60">_xlfn.IFS($C59="","",
  $C59+COLUMN(K60)-COLUMN($B60)-1&gt;$L$5,"",
   $C59+COLUMN(K60)-COLUMN($B60)-1&gt;=EOMONTH($C59,0)+1,"",
    TRUE,$C59+COLUMN(K60)-COLUMN($B60)-1)</f>
        <v>46031</v>
      </c>
      <c r="L60" s="185" cm="1">
        <f t="array" ref="L60">_xlfn.IFS($C59="","",
  $C59+COLUMN(L60)-COLUMN($B60)-1&gt;$L$5,"",
   $C59+COLUMN(L60)-COLUMN($B60)-1&gt;=EOMONTH($C59,0)+1,"",
    TRUE,$C59+COLUMN(L60)-COLUMN($B60)-1)</f>
        <v>46032</v>
      </c>
      <c r="M60" s="185" cm="1">
        <f t="array" ref="M60">_xlfn.IFS($C59="","",
  $C59+COLUMN(M60)-COLUMN($B60)-1&gt;$L$5,"",
   $C59+COLUMN(M60)-COLUMN($B60)-1&gt;=EOMONTH($C59,0)+1,"",
    TRUE,$C59+COLUMN(M60)-COLUMN($B60)-1)</f>
        <v>46033</v>
      </c>
      <c r="N60" s="185" cm="1">
        <f t="array" ref="N60">_xlfn.IFS($C59="","",
  $C59+COLUMN(N60)-COLUMN($B60)-1&gt;$L$5,"",
   $C59+COLUMN(N60)-COLUMN($B60)-1&gt;=EOMONTH($C59,0)+1,"",
    TRUE,$C59+COLUMN(N60)-COLUMN($B60)-1)</f>
        <v>46034</v>
      </c>
      <c r="O60" s="185" cm="1">
        <f t="array" ref="O60">_xlfn.IFS($C59="","",
  $C59+COLUMN(O60)-COLUMN($B60)-1&gt;$L$5,"",
   $C59+COLUMN(O60)-COLUMN($B60)-1&gt;=EOMONTH($C59,0)+1,"",
    TRUE,$C59+COLUMN(O60)-COLUMN($B60)-1)</f>
        <v>46035</v>
      </c>
      <c r="P60" s="185" cm="1">
        <f t="array" ref="P60">_xlfn.IFS($C59="","",
  $C59+COLUMN(P60)-COLUMN($B60)-1&gt;$L$5,"",
   $C59+COLUMN(P60)-COLUMN($B60)-1&gt;=EOMONTH($C59,0)+1,"",
    TRUE,$C59+COLUMN(P60)-COLUMN($B60)-1)</f>
        <v>46036</v>
      </c>
      <c r="Q60" s="185" cm="1">
        <f t="array" ref="Q60">_xlfn.IFS($C59="","",
  $C59+COLUMN(Q60)-COLUMN($B60)-1&gt;$L$5,"",
   $C59+COLUMN(Q60)-COLUMN($B60)-1&gt;=EOMONTH($C59,0)+1,"",
    TRUE,$C59+COLUMN(Q60)-COLUMN($B60)-1)</f>
        <v>46037</v>
      </c>
      <c r="R60" s="185" cm="1">
        <f t="array" ref="R60">_xlfn.IFS($C59="","",
  $C59+COLUMN(R60)-COLUMN($B60)-1&gt;$L$5,"",
   $C59+COLUMN(R60)-COLUMN($B60)-1&gt;=EOMONTH($C59,0)+1,"",
    TRUE,$C59+COLUMN(R60)-COLUMN($B60)-1)</f>
        <v>46038</v>
      </c>
      <c r="S60" s="185" cm="1">
        <f t="array" ref="S60">_xlfn.IFS($C59="","",
  $C59+COLUMN(S60)-COLUMN($B60)-1&gt;$L$5,"",
   $C59+COLUMN(S60)-COLUMN($B60)-1&gt;=EOMONTH($C59,0)+1,"",
    TRUE,$C59+COLUMN(S60)-COLUMN($B60)-1)</f>
        <v>46039</v>
      </c>
      <c r="T60" s="185" cm="1">
        <f t="array" ref="T60">_xlfn.IFS($C59="","",
  $C59+COLUMN(T60)-COLUMN($B60)-1&gt;$L$5,"",
   $C59+COLUMN(T60)-COLUMN($B60)-1&gt;=EOMONTH($C59,0)+1,"",
    TRUE,$C59+COLUMN(T60)-COLUMN($B60)-1)</f>
        <v>46040</v>
      </c>
      <c r="U60" s="185" cm="1">
        <f t="array" ref="U60">_xlfn.IFS($C59="","",
  $C59+COLUMN(U60)-COLUMN($B60)-1&gt;$L$5,"",
   $C59+COLUMN(U60)-COLUMN($B60)-1&gt;=EOMONTH($C59,0)+1,"",
    TRUE,$C59+COLUMN(U60)-COLUMN($B60)-1)</f>
        <v>46041</v>
      </c>
      <c r="V60" s="185" cm="1">
        <f t="array" ref="V60">_xlfn.IFS($C59="","",
  $C59+COLUMN(V60)-COLUMN($B60)-1&gt;$L$5,"",
   $C59+COLUMN(V60)-COLUMN($B60)-1&gt;=EOMONTH($C59,0)+1,"",
    TRUE,$C59+COLUMN(V60)-COLUMN($B60)-1)</f>
        <v>46042</v>
      </c>
      <c r="W60" s="185" cm="1">
        <f t="array" ref="W60">_xlfn.IFS($C59="","",
  $C59+COLUMN(W60)-COLUMN($B60)-1&gt;$L$5,"",
   $C59+COLUMN(W60)-COLUMN($B60)-1&gt;=EOMONTH($C59,0)+1,"",
    TRUE,$C59+COLUMN(W60)-COLUMN($B60)-1)</f>
        <v>46043</v>
      </c>
      <c r="X60" s="185" cm="1">
        <f t="array" ref="X60">_xlfn.IFS($C59="","",
  $C59+COLUMN(X60)-COLUMN($B60)-1&gt;$L$5,"",
   $C59+COLUMN(X60)-COLUMN($B60)-1&gt;=EOMONTH($C59,0)+1,"",
    TRUE,$C59+COLUMN(X60)-COLUMN($B60)-1)</f>
        <v>46044</v>
      </c>
      <c r="Y60" s="185" cm="1">
        <f t="array" ref="Y60">_xlfn.IFS($C59="","",
  $C59+COLUMN(Y60)-COLUMN($B60)-1&gt;$L$5,"",
   $C59+COLUMN(Y60)-COLUMN($B60)-1&gt;=EOMONTH($C59,0)+1,"",
    TRUE,$C59+COLUMN(Y60)-COLUMN($B60)-1)</f>
        <v>46045</v>
      </c>
      <c r="Z60" s="185" cm="1">
        <f t="array" ref="Z60">_xlfn.IFS($C59="","",
  $C59+COLUMN(Z60)-COLUMN($B60)-1&gt;$L$5,"",
   $C59+COLUMN(Z60)-COLUMN($B60)-1&gt;=EOMONTH($C59,0)+1,"",
    TRUE,$C59+COLUMN(Z60)-COLUMN($B60)-1)</f>
        <v>46046</v>
      </c>
      <c r="AA60" s="185" cm="1">
        <f t="array" ref="AA60">_xlfn.IFS($C59="","",
  $C59+COLUMN(AA60)-COLUMN($B60)-1&gt;$L$5,"",
   $C59+COLUMN(AA60)-COLUMN($B60)-1&gt;=EOMONTH($C59,0)+1,"",
    TRUE,$C59+COLUMN(AA60)-COLUMN($B60)-1)</f>
        <v>46047</v>
      </c>
      <c r="AB60" s="185" cm="1">
        <f t="array" ref="AB60">_xlfn.IFS($C59="","",
  $C59+COLUMN(AB60)-COLUMN($B60)-1&gt;$L$5,"",
   $C59+COLUMN(AB60)-COLUMN($B60)-1&gt;=EOMONTH($C59,0)+1,"",
    TRUE,$C59+COLUMN(AB60)-COLUMN($B60)-1)</f>
        <v>46048</v>
      </c>
      <c r="AC60" s="185" cm="1">
        <f t="array" ref="AC60">_xlfn.IFS($C59="","",
  $C59+COLUMN(AC60)-COLUMN($B60)-1&gt;$L$5,"",
   $C59+COLUMN(AC60)-COLUMN($B60)-1&gt;=EOMONTH($C59,0)+1,"",
    TRUE,$C59+COLUMN(AC60)-COLUMN($B60)-1)</f>
        <v>46049</v>
      </c>
      <c r="AD60" s="185" cm="1">
        <f t="array" ref="AD60">_xlfn.IFS($C59="","",
  $C59+COLUMN(AD60)-COLUMN($B60)-1&gt;$L$5,"",
   $C59+COLUMN(AD60)-COLUMN($B60)-1&gt;=EOMONTH($C59,0)+1,"",
    TRUE,$C59+COLUMN(AD60)-COLUMN($B60)-1)</f>
        <v>46050</v>
      </c>
      <c r="AE60" s="185" cm="1">
        <f t="array" ref="AE60">_xlfn.IFS($C59="","",
  $C59+COLUMN(AE60)-COLUMN($B60)-1&gt;$L$5,"",
   $C59+COLUMN(AE60)-COLUMN($B60)-1&gt;=EOMONTH($C59,0)+1,"",
    TRUE,$C59+COLUMN(AE60)-COLUMN($B60)-1)</f>
        <v>46051</v>
      </c>
      <c r="AF60" s="185" cm="1">
        <f t="array" ref="AF60">_xlfn.IFS($C59="","",
  $C59+COLUMN(AF60)-COLUMN($B60)-1&gt;$L$5,"",
   $C59+COLUMN(AF60)-COLUMN($B60)-1&gt;=EOMONTH($C59,0)+1,"",
    TRUE,$C59+COLUMN(AF60)-COLUMN($B60)-1)</f>
        <v>46052</v>
      </c>
      <c r="AG60" s="186" cm="1">
        <f t="array" ref="AG60">_xlfn.IFS($C59="","",
  $C59+COLUMN(AG60)-COLUMN($B60)-1&gt;$L$5,"",
   $C59+COLUMN(AG60)-COLUMN($B60)-1&gt;=EOMONTH($C59,0)+1,"",
    TRUE,$C59+COLUMN(AG60)-COLUMN($B60)-1)</f>
        <v>46053</v>
      </c>
      <c r="AH60" s="709" t="str">
        <f>IF(C59="","","閉所日数計")</f>
        <v>閉所日数計</v>
      </c>
      <c r="AI60" s="710" t="str">
        <f>IF(C59="","","対象日数計")</f>
        <v>対象日数計</v>
      </c>
      <c r="AJ60" s="710" t="str">
        <f>IF(C59="","","現場閉所率")</f>
        <v>現場閉所率</v>
      </c>
      <c r="AK60" s="711" t="str">
        <f>IF(C59="","","達成状況")</f>
        <v>達成状況</v>
      </c>
      <c r="AL60" s="695"/>
      <c r="AM60" s="696" t="str">
        <f>IF(C59="","","閉所日数計")</f>
        <v>閉所日数計</v>
      </c>
      <c r="AN60" s="699" t="str">
        <f>IF(C59="","","対象日数計")</f>
        <v>対象日数計</v>
      </c>
      <c r="AO60" s="699" t="str">
        <f>IF(C59="","","現場閉所率")</f>
        <v>現場閉所率</v>
      </c>
      <c r="AP60" s="712" t="str" cm="1">
        <f t="array" ref="AP60">_xlfn.IFS(C59="","",C66="","達成状況",TRUE,"-")</f>
        <v>-</v>
      </c>
      <c r="AQ60" s="300"/>
      <c r="AR60" s="300"/>
      <c r="AS60" s="300"/>
      <c r="AT60" s="300"/>
      <c r="AU60" s="300"/>
      <c r="AV60" s="300"/>
      <c r="AW60" s="300"/>
      <c r="AX60" s="300"/>
      <c r="AY60" s="300"/>
      <c r="AZ60" s="300"/>
      <c r="BA60" s="300"/>
      <c r="BB60" s="300"/>
      <c r="BC60" s="300"/>
      <c r="BD60" s="300"/>
      <c r="BE60" s="300"/>
      <c r="BF60" s="300"/>
      <c r="BG60" s="300"/>
      <c r="BH60" s="300"/>
      <c r="BI60" s="300"/>
      <c r="BJ60" s="300"/>
      <c r="BK60" s="300"/>
      <c r="BL60" s="300"/>
      <c r="BM60" s="300"/>
      <c r="BN60" s="300"/>
      <c r="BO60" s="300"/>
      <c r="BP60" s="300"/>
    </row>
    <row r="61" spans="2:69" ht="15" customHeight="1">
      <c r="B61" s="184" t="str">
        <f>IF(C59="","","曜日")</f>
        <v>曜日</v>
      </c>
      <c r="C61" s="187" t="str" cm="1">
        <f t="array" ref="C61">_xlfn.IFS(C60="","",COUNTIF(休み,C60)&gt;0,"休",OR(WEEKDAY(C60)=1,WEEKDAY(C60)=7),TEXT(C60,"aaa"),COUNTIF(祝日,C60)&gt;0,"祝",TRUE,TEXT(C60,"aaa"))</f>
        <v>休</v>
      </c>
      <c r="D61" s="187" t="str" cm="1">
        <f t="array" ref="D61">_xlfn.IFS(D60="","",COUNTIF(休み,D60)&gt;0,"休",OR(WEEKDAY(D60)=1,WEEKDAY(D60)=7),TEXT(D60,"aaa"),COUNTIF(祝日,D60)&gt;0,"祝",TRUE,TEXT(D60,"aaa"))</f>
        <v>休</v>
      </c>
      <c r="E61" s="187" t="str" cm="1">
        <f t="array" ref="E61">_xlfn.IFS(E60="","",COUNTIF(休み,E60)&gt;0,"休",OR(WEEKDAY(E60)=1,WEEKDAY(E60)=7),TEXT(E60,"aaa"),COUNTIF(祝日,E60)&gt;0,"祝",TRUE,TEXT(E60,"aaa"))</f>
        <v>休</v>
      </c>
      <c r="F61" s="187" t="str" cm="1">
        <f t="array" ref="F61">_xlfn.IFS(F60="","",COUNTIF(休み,F60)&gt;0,"休",OR(WEEKDAY(F60)=1,WEEKDAY(F60)=7),TEXT(F60,"aaa"),COUNTIF(祝日,F60)&gt;0,"祝",TRUE,TEXT(F60,"aaa"))</f>
        <v>日</v>
      </c>
      <c r="G61" s="187" t="str" cm="1">
        <f t="array" ref="G61">_xlfn.IFS(G60="","",COUNTIF(休み,G60)&gt;0,"休",OR(WEEKDAY(G60)=1,WEEKDAY(G60)=7),TEXT(G60,"aaa"),COUNTIF(祝日,G60)&gt;0,"祝",TRUE,TEXT(G60,"aaa"))</f>
        <v>月</v>
      </c>
      <c r="H61" s="187" t="str" cm="1">
        <f t="array" ref="H61">_xlfn.IFS(H60="","",COUNTIF(休み,H60)&gt;0,"休",OR(WEEKDAY(H60)=1,WEEKDAY(H60)=7),TEXT(H60,"aaa"),COUNTIF(祝日,H60)&gt;0,"祝",TRUE,TEXT(H60,"aaa"))</f>
        <v>火</v>
      </c>
      <c r="I61" s="187" t="str" cm="1">
        <f t="array" ref="I61">_xlfn.IFS(I60="","",COUNTIF(休み,I60)&gt;0,"休",OR(WEEKDAY(I60)=1,WEEKDAY(I60)=7),TEXT(I60,"aaa"),COUNTIF(祝日,I60)&gt;0,"祝",TRUE,TEXT(I60,"aaa"))</f>
        <v>水</v>
      </c>
      <c r="J61" s="187" t="str" cm="1">
        <f t="array" ref="J61">_xlfn.IFS(J60="","",COUNTIF(休み,J60)&gt;0,"休",OR(WEEKDAY(J60)=1,WEEKDAY(J60)=7),TEXT(J60,"aaa"),COUNTIF(祝日,J60)&gt;0,"祝",TRUE,TEXT(J60,"aaa"))</f>
        <v>木</v>
      </c>
      <c r="K61" s="187" t="str" cm="1">
        <f t="array" ref="K61">_xlfn.IFS(K60="","",COUNTIF(休み,K60)&gt;0,"休",OR(WEEKDAY(K60)=1,WEEKDAY(K60)=7),TEXT(K60,"aaa"),COUNTIF(祝日,K60)&gt;0,"祝",TRUE,TEXT(K60,"aaa"))</f>
        <v>金</v>
      </c>
      <c r="L61" s="187" t="str" cm="1">
        <f t="array" ref="L61">_xlfn.IFS(L60="","",COUNTIF(休み,L60)&gt;0,"休",OR(WEEKDAY(L60)=1,WEEKDAY(L60)=7),TEXT(L60,"aaa"),COUNTIF(祝日,L60)&gt;0,"祝",TRUE,TEXT(L60,"aaa"))</f>
        <v>土</v>
      </c>
      <c r="M61" s="187" t="str" cm="1">
        <f t="array" ref="M61">_xlfn.IFS(M60="","",COUNTIF(休み,M60)&gt;0,"休",OR(WEEKDAY(M60)=1,WEEKDAY(M60)=7),TEXT(M60,"aaa"),COUNTIF(祝日,M60)&gt;0,"祝",TRUE,TEXT(M60,"aaa"))</f>
        <v>日</v>
      </c>
      <c r="N61" s="187" t="str" cm="1">
        <f t="array" ref="N61">_xlfn.IFS(N60="","",COUNTIF(休み,N60)&gt;0,"休",OR(WEEKDAY(N60)=1,WEEKDAY(N60)=7),TEXT(N60,"aaa"),COUNTIF(祝日,N60)&gt;0,"祝",TRUE,TEXT(N60,"aaa"))</f>
        <v>祝</v>
      </c>
      <c r="O61" s="187" t="str" cm="1">
        <f t="array" ref="O61">_xlfn.IFS(O60="","",COUNTIF(休み,O60)&gt;0,"休",OR(WEEKDAY(O60)=1,WEEKDAY(O60)=7),TEXT(O60,"aaa"),COUNTIF(祝日,O60)&gt;0,"祝",TRUE,TEXT(O60,"aaa"))</f>
        <v>火</v>
      </c>
      <c r="P61" s="187" t="str" cm="1">
        <f t="array" ref="P61">_xlfn.IFS(P60="","",COUNTIF(休み,P60)&gt;0,"休",OR(WEEKDAY(P60)=1,WEEKDAY(P60)=7),TEXT(P60,"aaa"),COUNTIF(祝日,P60)&gt;0,"祝",TRUE,TEXT(P60,"aaa"))</f>
        <v>水</v>
      </c>
      <c r="Q61" s="187" t="str" cm="1">
        <f t="array" ref="Q61">_xlfn.IFS(Q60="","",COUNTIF(休み,Q60)&gt;0,"休",OR(WEEKDAY(Q60)=1,WEEKDAY(Q60)=7),TEXT(Q60,"aaa"),COUNTIF(祝日,Q60)&gt;0,"祝",TRUE,TEXT(Q60,"aaa"))</f>
        <v>木</v>
      </c>
      <c r="R61" s="187" t="str" cm="1">
        <f t="array" ref="R61">_xlfn.IFS(R60="","",COUNTIF(休み,R60)&gt;0,"休",OR(WEEKDAY(R60)=1,WEEKDAY(R60)=7),TEXT(R60,"aaa"),COUNTIF(祝日,R60)&gt;0,"祝",TRUE,TEXT(R60,"aaa"))</f>
        <v>金</v>
      </c>
      <c r="S61" s="187" t="str" cm="1">
        <f t="array" ref="S61">_xlfn.IFS(S60="","",COUNTIF(休み,S60)&gt;0,"休",OR(WEEKDAY(S60)=1,WEEKDAY(S60)=7),TEXT(S60,"aaa"),COUNTIF(祝日,S60)&gt;0,"祝",TRUE,TEXT(S60,"aaa"))</f>
        <v>土</v>
      </c>
      <c r="T61" s="187" t="str" cm="1">
        <f t="array" ref="T61">_xlfn.IFS(T60="","",COUNTIF(休み,T60)&gt;0,"休",OR(WEEKDAY(T60)=1,WEEKDAY(T60)=7),TEXT(T60,"aaa"),COUNTIF(祝日,T60)&gt;0,"祝",TRUE,TEXT(T60,"aaa"))</f>
        <v>日</v>
      </c>
      <c r="U61" s="187" t="str" cm="1">
        <f t="array" ref="U61">_xlfn.IFS(U60="","",COUNTIF(休み,U60)&gt;0,"休",OR(WEEKDAY(U60)=1,WEEKDAY(U60)=7),TEXT(U60,"aaa"),COUNTIF(祝日,U60)&gt;0,"祝",TRUE,TEXT(U60,"aaa"))</f>
        <v>月</v>
      </c>
      <c r="V61" s="187" t="str" cm="1">
        <f t="array" ref="V61">_xlfn.IFS(V60="","",COUNTIF(休み,V60)&gt;0,"休",OR(WEEKDAY(V60)=1,WEEKDAY(V60)=7),TEXT(V60,"aaa"),COUNTIF(祝日,V60)&gt;0,"祝",TRUE,TEXT(V60,"aaa"))</f>
        <v>火</v>
      </c>
      <c r="W61" s="187" t="str" cm="1">
        <f t="array" ref="W61">_xlfn.IFS(W60="","",COUNTIF(休み,W60)&gt;0,"休",OR(WEEKDAY(W60)=1,WEEKDAY(W60)=7),TEXT(W60,"aaa"),COUNTIF(祝日,W60)&gt;0,"祝",TRUE,TEXT(W60,"aaa"))</f>
        <v>水</v>
      </c>
      <c r="X61" s="187" t="str" cm="1">
        <f t="array" ref="X61">_xlfn.IFS(X60="","",COUNTIF(休み,X60)&gt;0,"休",OR(WEEKDAY(X60)=1,WEEKDAY(X60)=7),TEXT(X60,"aaa"),COUNTIF(祝日,X60)&gt;0,"祝",TRUE,TEXT(X60,"aaa"))</f>
        <v>木</v>
      </c>
      <c r="Y61" s="187" t="str" cm="1">
        <f t="array" ref="Y61">_xlfn.IFS(Y60="","",COUNTIF(休み,Y60)&gt;0,"休",OR(WEEKDAY(Y60)=1,WEEKDAY(Y60)=7),TEXT(Y60,"aaa"),COUNTIF(祝日,Y60)&gt;0,"祝",TRUE,TEXT(Y60,"aaa"))</f>
        <v>金</v>
      </c>
      <c r="Z61" s="187" t="str" cm="1">
        <f t="array" ref="Z61">_xlfn.IFS(Z60="","",COUNTIF(休み,Z60)&gt;0,"休",OR(WEEKDAY(Z60)=1,WEEKDAY(Z60)=7),TEXT(Z60,"aaa"),COUNTIF(祝日,Z60)&gt;0,"祝",TRUE,TEXT(Z60,"aaa"))</f>
        <v>土</v>
      </c>
      <c r="AA61" s="187" t="str" cm="1">
        <f t="array" ref="AA61">_xlfn.IFS(AA60="","",COUNTIF(休み,AA60)&gt;0,"休",OR(WEEKDAY(AA60)=1,WEEKDAY(AA60)=7),TEXT(AA60,"aaa"),COUNTIF(祝日,AA60)&gt;0,"祝",TRUE,TEXT(AA60,"aaa"))</f>
        <v>日</v>
      </c>
      <c r="AB61" s="187" t="str" cm="1">
        <f t="array" ref="AB61">_xlfn.IFS(AB60="","",COUNTIF(休み,AB60)&gt;0,"休",OR(WEEKDAY(AB60)=1,WEEKDAY(AB60)=7),TEXT(AB60,"aaa"),COUNTIF(祝日,AB60)&gt;0,"祝",TRUE,TEXT(AB60,"aaa"))</f>
        <v>月</v>
      </c>
      <c r="AC61" s="187" t="str" cm="1">
        <f t="array" ref="AC61">_xlfn.IFS(AC60="","",COUNTIF(休み,AC60)&gt;0,"休",OR(WEEKDAY(AC60)=1,WEEKDAY(AC60)=7),TEXT(AC60,"aaa"),COUNTIF(祝日,AC60)&gt;0,"祝",TRUE,TEXT(AC60,"aaa"))</f>
        <v>火</v>
      </c>
      <c r="AD61" s="187" t="str" cm="1">
        <f t="array" ref="AD61">_xlfn.IFS(AD60="","",COUNTIF(休み,AD60)&gt;0,"休",OR(WEEKDAY(AD60)=1,WEEKDAY(AD60)=7),TEXT(AD60,"aaa"),COUNTIF(祝日,AD60)&gt;0,"祝",TRUE,TEXT(AD60,"aaa"))</f>
        <v>水</v>
      </c>
      <c r="AE61" s="187" t="str" cm="1">
        <f t="array" ref="AE61">_xlfn.IFS(AE60="","",COUNTIF(休み,AE60)&gt;0,"休",OR(WEEKDAY(AE60)=1,WEEKDAY(AE60)=7),TEXT(AE60,"aaa"),COUNTIF(祝日,AE60)&gt;0,"祝",TRUE,TEXT(AE60,"aaa"))</f>
        <v>木</v>
      </c>
      <c r="AF61" s="187" t="str" cm="1">
        <f t="array" ref="AF61">_xlfn.IFS(AF60="","",COUNTIF(休み,AF60)&gt;0,"休",OR(WEEKDAY(AF60)=1,WEEKDAY(AF60)=7),TEXT(AF60,"aaa"),COUNTIF(祝日,AF60)&gt;0,"祝",TRUE,TEXT(AF60,"aaa"))</f>
        <v>金</v>
      </c>
      <c r="AG61" s="187" t="str" cm="1">
        <f t="array" ref="AG61">_xlfn.IFS(AG60="","",COUNTIF(休み,AG60)&gt;0,"休",OR(WEEKDAY(AG60)=1,WEEKDAY(AG60)=7),TEXT(AG60,"aaa"),COUNTIF(祝日,AG60)&gt;0,"祝",TRUE,TEXT(AG60,"aaa"))</f>
        <v>土</v>
      </c>
      <c r="AH61" s="709"/>
      <c r="AI61" s="710"/>
      <c r="AJ61" s="710"/>
      <c r="AK61" s="711"/>
      <c r="AL61" s="695"/>
      <c r="AM61" s="697"/>
      <c r="AN61" s="700"/>
      <c r="AO61" s="700"/>
      <c r="AP61" s="713"/>
      <c r="AQ61" s="300"/>
      <c r="AR61" s="300"/>
      <c r="AS61" s="300"/>
      <c r="AT61" s="300"/>
      <c r="AU61" s="300"/>
      <c r="AV61" s="300"/>
      <c r="AW61" s="300"/>
      <c r="AX61" s="300"/>
      <c r="AY61" s="300"/>
      <c r="AZ61" s="300"/>
      <c r="BA61" s="300"/>
      <c r="BB61" s="300"/>
      <c r="BC61" s="300"/>
      <c r="BD61" s="300"/>
      <c r="BE61" s="300"/>
      <c r="BF61" s="300"/>
      <c r="BG61" s="300"/>
      <c r="BH61" s="300"/>
      <c r="BI61" s="300"/>
      <c r="BJ61" s="300"/>
      <c r="BK61" s="300"/>
      <c r="BL61" s="300"/>
      <c r="BM61" s="300"/>
      <c r="BN61" s="300"/>
      <c r="BO61" s="300"/>
      <c r="BP61" s="300"/>
      <c r="BQ61" s="188"/>
    </row>
    <row r="62" spans="2:69" s="192" customFormat="1" ht="60" customHeight="1">
      <c r="B62" s="271" t="str">
        <f>IF(C59="","","行事")</f>
        <v>行事</v>
      </c>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90"/>
      <c r="AH62" s="709"/>
      <c r="AI62" s="710"/>
      <c r="AJ62" s="710"/>
      <c r="AK62" s="711"/>
      <c r="AL62" s="695"/>
      <c r="AM62" s="698"/>
      <c r="AN62" s="701"/>
      <c r="AO62" s="701"/>
      <c r="AP62" s="714"/>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191"/>
    </row>
    <row r="63" spans="2:69" s="195" customFormat="1" ht="15" customHeight="1">
      <c r="B63" s="184" t="str">
        <f>IF(C59="","","計画")</f>
        <v>計画</v>
      </c>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84">
        <f>IF(C59="","",COUNTIF(C63:AG63,"○"))</f>
        <v>0</v>
      </c>
      <c r="AI63" s="193">
        <f>IF(C59="","",31-COUNTIF(C61:AG61,"")-COUNTIF(C61:AG61,"休")-COUNTIF(C63:AH63,"/"))</f>
        <v>28</v>
      </c>
      <c r="AJ63" s="194">
        <f>IF(C59="","",IFERROR(AH63/AI63,""))</f>
        <v>0</v>
      </c>
      <c r="AK63" s="295" t="str" cm="1">
        <f t="array" ref="AK63">_xlfn.IFS(OR(C59="",AI63=0),"",
      COUNTIFS(C61:AG61,"日",C63:AG63,"")+COUNTIFS(C61:AG61,"日",C63:AG63,"○")+COUNTIFS(C61:AG61,"土",C63:AG63,"")+COUNTIFS(C61:AG61,"土",C63:AG63,"○")&lt;=COUNTIF(C63:AG63,"○"),"○",
        AH63/AI63&gt;=2/7,"○",
         TRUE,"NG")</f>
        <v>NG</v>
      </c>
      <c r="AM63" s="184">
        <f>IF(C59="","",AM56+AH63)</f>
        <v>0</v>
      </c>
      <c r="AN63" s="193">
        <f>IF(C59="","",AN56+AI63)</f>
        <v>204</v>
      </c>
      <c r="AO63" s="194">
        <f>IFERROR(AM63/AN63,"")</f>
        <v>0</v>
      </c>
      <c r="AP63" s="301" t="str">
        <f>IF(C59="","",IF(C66="",IF(AM63/AN63&gt;=2/7,"OK","NG"),"-"))</f>
        <v>-</v>
      </c>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196"/>
    </row>
    <row r="64" spans="2:69" s="195" customFormat="1" ht="15" customHeight="1" thickBot="1">
      <c r="B64" s="197" t="str">
        <f>IF(C59="","","実施")</f>
        <v>実施</v>
      </c>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7">
        <f>IF(C59="","",COUNTIF(C64:AG64,"●"))</f>
        <v>0</v>
      </c>
      <c r="AI64" s="198">
        <f>IF(C59="","",31-COUNTIF(C61:AG61,"")-COUNTIF(C61:AG61,"休")-COUNTIF(C64:AH64,"/"))</f>
        <v>28</v>
      </c>
      <c r="AJ64" s="199">
        <f>IF(C59="","",IFERROR(AH64/AI64,""))</f>
        <v>0</v>
      </c>
      <c r="AK64" s="298" t="str" cm="1">
        <f t="array" ref="AK64">_xlfn.IFS(OR(C59="",AI64=0),"",
      COUNTIFS(C61:AG61,"日",C64:AG64,"")+COUNTIFS(C61:AG61,"日",C64:AG64,"●")+COUNTIFS(C61:AG61,"土",C64:AG64,"")+COUNTIFS(C61:AG61,"土",C64:AG64,"●")&lt;=COUNTIF(C64:AG64,"●"),"○",
        AH64/AI64&gt;=2/7,"○",
         TRUE,"NG")</f>
        <v>NG</v>
      </c>
      <c r="AM64" s="197">
        <f>IF(C59="","",AM57+AH64)</f>
        <v>0</v>
      </c>
      <c r="AN64" s="198">
        <f>IF(C59="","",AN57+AI64)</f>
        <v>204</v>
      </c>
      <c r="AO64" s="199">
        <f>IFERROR(AM64/AN64,"")</f>
        <v>0</v>
      </c>
      <c r="AP64" s="302" t="str">
        <f>IF(C59="","",IF(C66="",IF(AM64/AN64&gt;=2/7,"OK","NG"),"-"))</f>
        <v>-</v>
      </c>
      <c r="AQ64" s="222"/>
      <c r="AR64" s="222"/>
      <c r="AS64" s="222"/>
      <c r="AT64" s="222"/>
      <c r="AU64" s="222"/>
      <c r="AV64" s="222"/>
      <c r="AW64" s="222"/>
      <c r="AX64" s="222"/>
      <c r="AY64" s="222"/>
      <c r="AZ64" s="222"/>
      <c r="BA64" s="222"/>
      <c r="BB64" s="222"/>
      <c r="BC64" s="222"/>
      <c r="BD64" s="222"/>
      <c r="BE64" s="222"/>
      <c r="BF64" s="222"/>
      <c r="BG64" s="222"/>
      <c r="BH64" s="222"/>
      <c r="BI64" s="222"/>
      <c r="BJ64" s="222"/>
      <c r="BK64" s="222"/>
      <c r="BL64" s="222"/>
      <c r="BM64" s="222"/>
      <c r="BN64" s="222"/>
      <c r="BO64" s="222"/>
      <c r="BP64" s="222"/>
      <c r="BQ64" s="188"/>
    </row>
    <row r="65" spans="2:69" ht="18" customHeight="1" thickBot="1">
      <c r="AP65" s="195"/>
      <c r="AQ65" s="195"/>
      <c r="AR65" s="195"/>
      <c r="AS65" s="195"/>
      <c r="AT65" s="195"/>
      <c r="AU65" s="195"/>
      <c r="AV65" s="195"/>
      <c r="AW65" s="195"/>
      <c r="AX65" s="195"/>
      <c r="AY65" s="195"/>
      <c r="AZ65" s="195"/>
      <c r="BA65" s="195"/>
      <c r="BB65" s="195"/>
      <c r="BC65" s="195"/>
      <c r="BD65" s="195"/>
      <c r="BE65" s="195"/>
      <c r="BF65" s="195"/>
      <c r="BG65" s="195"/>
      <c r="BH65" s="195"/>
      <c r="BI65" s="195"/>
      <c r="BJ65" s="195"/>
      <c r="BK65" s="195"/>
      <c r="BL65" s="195"/>
      <c r="BM65" s="195"/>
      <c r="BN65" s="195"/>
      <c r="BO65" s="195"/>
      <c r="BP65" s="195"/>
      <c r="BQ65" s="200"/>
    </row>
    <row r="66" spans="2:69" ht="16.899999999999999" customHeight="1">
      <c r="B66" s="183" t="str">
        <f>IF(C66="","","月")</f>
        <v>月</v>
      </c>
      <c r="C66" s="689">
        <f>IFERROR(IF(EOMONTH(C59,0)+1&gt;$L$5,"",EOMONTH(C59,0)+1),"")</f>
        <v>46054</v>
      </c>
      <c r="D66" s="690"/>
      <c r="E66" s="690"/>
      <c r="F66" s="690"/>
      <c r="G66" s="690"/>
      <c r="H66" s="690"/>
      <c r="I66" s="690"/>
      <c r="J66" s="690"/>
      <c r="K66" s="690"/>
      <c r="L66" s="690"/>
      <c r="M66" s="690"/>
      <c r="N66" s="690"/>
      <c r="O66" s="690"/>
      <c r="P66" s="690"/>
      <c r="Q66" s="690"/>
      <c r="R66" s="690"/>
      <c r="S66" s="690"/>
      <c r="T66" s="690"/>
      <c r="U66" s="690"/>
      <c r="V66" s="690"/>
      <c r="W66" s="690"/>
      <c r="X66" s="690"/>
      <c r="Y66" s="690"/>
      <c r="Z66" s="690"/>
      <c r="AA66" s="690"/>
      <c r="AB66" s="690"/>
      <c r="AC66" s="690"/>
      <c r="AD66" s="690"/>
      <c r="AE66" s="690"/>
      <c r="AF66" s="690"/>
      <c r="AG66" s="690"/>
      <c r="AH66" s="691" t="str">
        <f>IF(C66="","","月単位")</f>
        <v>月単位</v>
      </c>
      <c r="AI66" s="692"/>
      <c r="AJ66" s="692"/>
      <c r="AK66" s="693"/>
      <c r="AL66" s="694"/>
      <c r="AM66" s="706" t="str">
        <f>IF(C66="","","累計")</f>
        <v>累計</v>
      </c>
      <c r="AN66" s="707"/>
      <c r="AO66" s="707"/>
      <c r="AP66" s="708"/>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c r="BM66" s="293"/>
      <c r="BN66" s="293"/>
      <c r="BO66" s="293"/>
      <c r="BP66" s="293"/>
    </row>
    <row r="67" spans="2:69" ht="15" customHeight="1">
      <c r="B67" s="184" t="str">
        <f>IF(C66="","","日")</f>
        <v>日</v>
      </c>
      <c r="C67" s="185" cm="1">
        <f t="array" ref="C67">_xlfn.IFS($C66="","",
  $C66+COLUMN(C67)-COLUMN($B67)-1&gt;$L$5,"",
   $C66+COLUMN(C67)-COLUMN($B67)-1&gt;=EOMONTH($C66,0)+1,"",
    TRUE,$C66+COLUMN(C67)-COLUMN($B67)-1)</f>
        <v>46054</v>
      </c>
      <c r="D67" s="185" cm="1">
        <f t="array" ref="D67">_xlfn.IFS($C66="","",
  $C66+COLUMN(D67)-COLUMN($B67)-1&gt;$L$5,"",
   $C66+COLUMN(D67)-COLUMN($B67)-1&gt;=EOMONTH($C66,0)+1,"",
    TRUE,$C66+COLUMN(D67)-COLUMN($B67)-1)</f>
        <v>46055</v>
      </c>
      <c r="E67" s="185" cm="1">
        <f t="array" ref="E67">_xlfn.IFS($C66="","",
  $C66+COLUMN(E67)-COLUMN($B67)-1&gt;$L$5,"",
   $C66+COLUMN(E67)-COLUMN($B67)-1&gt;=EOMONTH($C66,0)+1,"",
    TRUE,$C66+COLUMN(E67)-COLUMN($B67)-1)</f>
        <v>46056</v>
      </c>
      <c r="F67" s="185" cm="1">
        <f t="array" ref="F67">_xlfn.IFS($C66="","",
  $C66+COLUMN(F67)-COLUMN($B67)-1&gt;$L$5,"",
   $C66+COLUMN(F67)-COLUMN($B67)-1&gt;=EOMONTH($C66,0)+1,"",
    TRUE,$C66+COLUMN(F67)-COLUMN($B67)-1)</f>
        <v>46057</v>
      </c>
      <c r="G67" s="185" cm="1">
        <f t="array" ref="G67">_xlfn.IFS($C66="","",
  $C66+COLUMN(G67)-COLUMN($B67)-1&gt;$L$5,"",
   $C66+COLUMN(G67)-COLUMN($B67)-1&gt;=EOMONTH($C66,0)+1,"",
    TRUE,$C66+COLUMN(G67)-COLUMN($B67)-1)</f>
        <v>46058</v>
      </c>
      <c r="H67" s="185" cm="1">
        <f t="array" ref="H67">_xlfn.IFS($C66="","",
  $C66+COLUMN(H67)-COLUMN($B67)-1&gt;$L$5,"",
   $C66+COLUMN(H67)-COLUMN($B67)-1&gt;=EOMONTH($C66,0)+1,"",
    TRUE,$C66+COLUMN(H67)-COLUMN($B67)-1)</f>
        <v>46059</v>
      </c>
      <c r="I67" s="185" cm="1">
        <f t="array" ref="I67">_xlfn.IFS($C66="","",
  $C66+COLUMN(I67)-COLUMN($B67)-1&gt;$L$5,"",
   $C66+COLUMN(I67)-COLUMN($B67)-1&gt;=EOMONTH($C66,0)+1,"",
    TRUE,$C66+COLUMN(I67)-COLUMN($B67)-1)</f>
        <v>46060</v>
      </c>
      <c r="J67" s="185" cm="1">
        <f t="array" ref="J67">_xlfn.IFS($C66="","",
  $C66+COLUMN(J67)-COLUMN($B67)-1&gt;$L$5,"",
   $C66+COLUMN(J67)-COLUMN($B67)-1&gt;=EOMONTH($C66,0)+1,"",
    TRUE,$C66+COLUMN(J67)-COLUMN($B67)-1)</f>
        <v>46061</v>
      </c>
      <c r="K67" s="185" cm="1">
        <f t="array" ref="K67">_xlfn.IFS($C66="","",
  $C66+COLUMN(K67)-COLUMN($B67)-1&gt;$L$5,"",
   $C66+COLUMN(K67)-COLUMN($B67)-1&gt;=EOMONTH($C66,0)+1,"",
    TRUE,$C66+COLUMN(K67)-COLUMN($B67)-1)</f>
        <v>46062</v>
      </c>
      <c r="L67" s="185" cm="1">
        <f t="array" ref="L67">_xlfn.IFS($C66="","",
  $C66+COLUMN(L67)-COLUMN($B67)-1&gt;$L$5,"",
   $C66+COLUMN(L67)-COLUMN($B67)-1&gt;=EOMONTH($C66,0)+1,"",
    TRUE,$C66+COLUMN(L67)-COLUMN($B67)-1)</f>
        <v>46063</v>
      </c>
      <c r="M67" s="185" cm="1">
        <f t="array" ref="M67">_xlfn.IFS($C66="","",
  $C66+COLUMN(M67)-COLUMN($B67)-1&gt;$L$5,"",
   $C66+COLUMN(M67)-COLUMN($B67)-1&gt;=EOMONTH($C66,0)+1,"",
    TRUE,$C66+COLUMN(M67)-COLUMN($B67)-1)</f>
        <v>46064</v>
      </c>
      <c r="N67" s="185" cm="1">
        <f t="array" ref="N67">_xlfn.IFS($C66="","",
  $C66+COLUMN(N67)-COLUMN($B67)-1&gt;$L$5,"",
   $C66+COLUMN(N67)-COLUMN($B67)-1&gt;=EOMONTH($C66,0)+1,"",
    TRUE,$C66+COLUMN(N67)-COLUMN($B67)-1)</f>
        <v>46065</v>
      </c>
      <c r="O67" s="185" cm="1">
        <f t="array" ref="O67">_xlfn.IFS($C66="","",
  $C66+COLUMN(O67)-COLUMN($B67)-1&gt;$L$5,"",
   $C66+COLUMN(O67)-COLUMN($B67)-1&gt;=EOMONTH($C66,0)+1,"",
    TRUE,$C66+COLUMN(O67)-COLUMN($B67)-1)</f>
        <v>46066</v>
      </c>
      <c r="P67" s="185" cm="1">
        <f t="array" ref="P67">_xlfn.IFS($C66="","",
  $C66+COLUMN(P67)-COLUMN($B67)-1&gt;$L$5,"",
   $C66+COLUMN(P67)-COLUMN($B67)-1&gt;=EOMONTH($C66,0)+1,"",
    TRUE,$C66+COLUMN(P67)-COLUMN($B67)-1)</f>
        <v>46067</v>
      </c>
      <c r="Q67" s="185" cm="1">
        <f t="array" ref="Q67">_xlfn.IFS($C66="","",
  $C66+COLUMN(Q67)-COLUMN($B67)-1&gt;$L$5,"",
   $C66+COLUMN(Q67)-COLUMN($B67)-1&gt;=EOMONTH($C66,0)+1,"",
    TRUE,$C66+COLUMN(Q67)-COLUMN($B67)-1)</f>
        <v>46068</v>
      </c>
      <c r="R67" s="185" cm="1">
        <f t="array" ref="R67">_xlfn.IFS($C66="","",
  $C66+COLUMN(R67)-COLUMN($B67)-1&gt;$L$5,"",
   $C66+COLUMN(R67)-COLUMN($B67)-1&gt;=EOMONTH($C66,0)+1,"",
    TRUE,$C66+COLUMN(R67)-COLUMN($B67)-1)</f>
        <v>46069</v>
      </c>
      <c r="S67" s="185" cm="1">
        <f t="array" ref="S67">_xlfn.IFS($C66="","",
  $C66+COLUMN(S67)-COLUMN($B67)-1&gt;$L$5,"",
   $C66+COLUMN(S67)-COLUMN($B67)-1&gt;=EOMONTH($C66,0)+1,"",
    TRUE,$C66+COLUMN(S67)-COLUMN($B67)-1)</f>
        <v>46070</v>
      </c>
      <c r="T67" s="185" cm="1">
        <f t="array" ref="T67">_xlfn.IFS($C66="","",
  $C66+COLUMN(T67)-COLUMN($B67)-1&gt;$L$5,"",
   $C66+COLUMN(T67)-COLUMN($B67)-1&gt;=EOMONTH($C66,0)+1,"",
    TRUE,$C66+COLUMN(T67)-COLUMN($B67)-1)</f>
        <v>46071</v>
      </c>
      <c r="U67" s="185" cm="1">
        <f t="array" ref="U67">_xlfn.IFS($C66="","",
  $C66+COLUMN(U67)-COLUMN($B67)-1&gt;$L$5,"",
   $C66+COLUMN(U67)-COLUMN($B67)-1&gt;=EOMONTH($C66,0)+1,"",
    TRUE,$C66+COLUMN(U67)-COLUMN($B67)-1)</f>
        <v>46072</v>
      </c>
      <c r="V67" s="185" cm="1">
        <f t="array" ref="V67">_xlfn.IFS($C66="","",
  $C66+COLUMN(V67)-COLUMN($B67)-1&gt;$L$5,"",
   $C66+COLUMN(V67)-COLUMN($B67)-1&gt;=EOMONTH($C66,0)+1,"",
    TRUE,$C66+COLUMN(V67)-COLUMN($B67)-1)</f>
        <v>46073</v>
      </c>
      <c r="W67" s="185" cm="1">
        <f t="array" ref="W67">_xlfn.IFS($C66="","",
  $C66+COLUMN(W67)-COLUMN($B67)-1&gt;$L$5,"",
   $C66+COLUMN(W67)-COLUMN($B67)-1&gt;=EOMONTH($C66,0)+1,"",
    TRUE,$C66+COLUMN(W67)-COLUMN($B67)-1)</f>
        <v>46074</v>
      </c>
      <c r="X67" s="185" cm="1">
        <f t="array" ref="X67">_xlfn.IFS($C66="","",
  $C66+COLUMN(X67)-COLUMN($B67)-1&gt;$L$5,"",
   $C66+COLUMN(X67)-COLUMN($B67)-1&gt;=EOMONTH($C66,0)+1,"",
    TRUE,$C66+COLUMN(X67)-COLUMN($B67)-1)</f>
        <v>46075</v>
      </c>
      <c r="Y67" s="185" cm="1">
        <f t="array" ref="Y67">_xlfn.IFS($C66="","",
  $C66+COLUMN(Y67)-COLUMN($B67)-1&gt;$L$5,"",
   $C66+COLUMN(Y67)-COLUMN($B67)-1&gt;=EOMONTH($C66,0)+1,"",
    TRUE,$C66+COLUMN(Y67)-COLUMN($B67)-1)</f>
        <v>46076</v>
      </c>
      <c r="Z67" s="185" cm="1">
        <f t="array" ref="Z67">_xlfn.IFS($C66="","",
  $C66+COLUMN(Z67)-COLUMN($B67)-1&gt;$L$5,"",
   $C66+COLUMN(Z67)-COLUMN($B67)-1&gt;=EOMONTH($C66,0)+1,"",
    TRUE,$C66+COLUMN(Z67)-COLUMN($B67)-1)</f>
        <v>46077</v>
      </c>
      <c r="AA67" s="185" cm="1">
        <f t="array" ref="AA67">_xlfn.IFS($C66="","",
  $C66+COLUMN(AA67)-COLUMN($B67)-1&gt;$L$5,"",
   $C66+COLUMN(AA67)-COLUMN($B67)-1&gt;=EOMONTH($C66,0)+1,"",
    TRUE,$C66+COLUMN(AA67)-COLUMN($B67)-1)</f>
        <v>46078</v>
      </c>
      <c r="AB67" s="185" cm="1">
        <f t="array" ref="AB67">_xlfn.IFS($C66="","",
  $C66+COLUMN(AB67)-COLUMN($B67)-1&gt;$L$5,"",
   $C66+COLUMN(AB67)-COLUMN($B67)-1&gt;=EOMONTH($C66,0)+1,"",
    TRUE,$C66+COLUMN(AB67)-COLUMN($B67)-1)</f>
        <v>46079</v>
      </c>
      <c r="AC67" s="185" cm="1">
        <f t="array" ref="AC67">_xlfn.IFS($C66="","",
  $C66+COLUMN(AC67)-COLUMN($B67)-1&gt;$L$5,"",
   $C66+COLUMN(AC67)-COLUMN($B67)-1&gt;=EOMONTH($C66,0)+1,"",
    TRUE,$C66+COLUMN(AC67)-COLUMN($B67)-1)</f>
        <v>46080</v>
      </c>
      <c r="AD67" s="185" cm="1">
        <f t="array" ref="AD67">_xlfn.IFS($C66="","",
  $C66+COLUMN(AD67)-COLUMN($B67)-1&gt;$L$5,"",
   $C66+COLUMN(AD67)-COLUMN($B67)-1&gt;=EOMONTH($C66,0)+1,"",
    TRUE,$C66+COLUMN(AD67)-COLUMN($B67)-1)</f>
        <v>46081</v>
      </c>
      <c r="AE67" s="185" t="str" cm="1">
        <f t="array" ref="AE67">_xlfn.IFS($C66="","",
  $C66+COLUMN(AE67)-COLUMN($B67)-1&gt;$L$5,"",
   $C66+COLUMN(AE67)-COLUMN($B67)-1&gt;=EOMONTH($C66,0)+1,"",
    TRUE,$C66+COLUMN(AE67)-COLUMN($B67)-1)</f>
        <v/>
      </c>
      <c r="AF67" s="185" t="str" cm="1">
        <f t="array" ref="AF67">_xlfn.IFS($C66="","",
  $C66+COLUMN(AF67)-COLUMN($B67)-1&gt;$L$5,"",
   $C66+COLUMN(AF67)-COLUMN($B67)-1&gt;=EOMONTH($C66,0)+1,"",
    TRUE,$C66+COLUMN(AF67)-COLUMN($B67)-1)</f>
        <v/>
      </c>
      <c r="AG67" s="186" t="str" cm="1">
        <f t="array" ref="AG67">_xlfn.IFS($C66="","",
  $C66+COLUMN(AG67)-COLUMN($B67)-1&gt;$L$5,"",
   $C66+COLUMN(AG67)-COLUMN($B67)-1&gt;=EOMONTH($C66,0)+1,"",
    TRUE,$C66+COLUMN(AG67)-COLUMN($B67)-1)</f>
        <v/>
      </c>
      <c r="AH67" s="709" t="str">
        <f>IF(C66="","","閉所日数計")</f>
        <v>閉所日数計</v>
      </c>
      <c r="AI67" s="710" t="str">
        <f>IF(C66="","","対象日数計")</f>
        <v>対象日数計</v>
      </c>
      <c r="AJ67" s="710" t="str">
        <f>IF(C66="","","現場閉所率")</f>
        <v>現場閉所率</v>
      </c>
      <c r="AK67" s="711" t="str">
        <f>IF(C66="","","達成状況")</f>
        <v>達成状況</v>
      </c>
      <c r="AL67" s="695"/>
      <c r="AM67" s="696" t="str">
        <f>IF(C66="","","閉所日数計")</f>
        <v>閉所日数計</v>
      </c>
      <c r="AN67" s="699" t="str">
        <f>IF(C66="","","対象日数計")</f>
        <v>対象日数計</v>
      </c>
      <c r="AO67" s="699" t="str">
        <f>IF(C66="","","現場閉所率")</f>
        <v>現場閉所率</v>
      </c>
      <c r="AP67" s="712" t="str" cm="1">
        <f t="array" ref="AP67">_xlfn.IFS(C66="","",C73="","達成状況",TRUE,"-")</f>
        <v>-</v>
      </c>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row>
    <row r="68" spans="2:69" ht="15" customHeight="1">
      <c r="B68" s="184" t="str">
        <f>IF(C66="","","曜日")</f>
        <v>曜日</v>
      </c>
      <c r="C68" s="187" t="str" cm="1">
        <f t="array" ref="C68">_xlfn.IFS(C67="","",COUNTIF(休み,C67)&gt;0,"休",OR(WEEKDAY(C67)=1,WEEKDAY(C67)=7),TEXT(C67,"aaa"),COUNTIF(祝日,C67)&gt;0,"祝",TRUE,TEXT(C67,"aaa"))</f>
        <v>日</v>
      </c>
      <c r="D68" s="187" t="str" cm="1">
        <f t="array" ref="D68">_xlfn.IFS(D67="","",COUNTIF(休み,D67)&gt;0,"休",OR(WEEKDAY(D67)=1,WEEKDAY(D67)=7),TEXT(D67,"aaa"),COUNTIF(祝日,D67)&gt;0,"祝",TRUE,TEXT(D67,"aaa"))</f>
        <v>月</v>
      </c>
      <c r="E68" s="187" t="str" cm="1">
        <f t="array" ref="E68">_xlfn.IFS(E67="","",COUNTIF(休み,E67)&gt;0,"休",OR(WEEKDAY(E67)=1,WEEKDAY(E67)=7),TEXT(E67,"aaa"),COUNTIF(祝日,E67)&gt;0,"祝",TRUE,TEXT(E67,"aaa"))</f>
        <v>火</v>
      </c>
      <c r="F68" s="187" t="str" cm="1">
        <f t="array" ref="F68">_xlfn.IFS(F67="","",COUNTIF(休み,F67)&gt;0,"休",OR(WEEKDAY(F67)=1,WEEKDAY(F67)=7),TEXT(F67,"aaa"),COUNTIF(祝日,F67)&gt;0,"祝",TRUE,TEXT(F67,"aaa"))</f>
        <v>水</v>
      </c>
      <c r="G68" s="187" t="str" cm="1">
        <f t="array" ref="G68">_xlfn.IFS(G67="","",COUNTIF(休み,G67)&gt;0,"休",OR(WEEKDAY(G67)=1,WEEKDAY(G67)=7),TEXT(G67,"aaa"),COUNTIF(祝日,G67)&gt;0,"祝",TRUE,TEXT(G67,"aaa"))</f>
        <v>木</v>
      </c>
      <c r="H68" s="187" t="str" cm="1">
        <f t="array" ref="H68">_xlfn.IFS(H67="","",COUNTIF(休み,H67)&gt;0,"休",OR(WEEKDAY(H67)=1,WEEKDAY(H67)=7),TEXT(H67,"aaa"),COUNTIF(祝日,H67)&gt;0,"祝",TRUE,TEXT(H67,"aaa"))</f>
        <v>金</v>
      </c>
      <c r="I68" s="187" t="str" cm="1">
        <f t="array" ref="I68">_xlfn.IFS(I67="","",COUNTIF(休み,I67)&gt;0,"休",OR(WEEKDAY(I67)=1,WEEKDAY(I67)=7),TEXT(I67,"aaa"),COUNTIF(祝日,I67)&gt;0,"祝",TRUE,TEXT(I67,"aaa"))</f>
        <v>土</v>
      </c>
      <c r="J68" s="187" t="str" cm="1">
        <f t="array" ref="J68">_xlfn.IFS(J67="","",COUNTIF(休み,J67)&gt;0,"休",OR(WEEKDAY(J67)=1,WEEKDAY(J67)=7),TEXT(J67,"aaa"),COUNTIF(祝日,J67)&gt;0,"祝",TRUE,TEXT(J67,"aaa"))</f>
        <v>日</v>
      </c>
      <c r="K68" s="187" t="str" cm="1">
        <f t="array" ref="K68">_xlfn.IFS(K67="","",COUNTIF(休み,K67)&gt;0,"休",OR(WEEKDAY(K67)=1,WEEKDAY(K67)=7),TEXT(K67,"aaa"),COUNTIF(祝日,K67)&gt;0,"祝",TRUE,TEXT(K67,"aaa"))</f>
        <v>月</v>
      </c>
      <c r="L68" s="187" t="str" cm="1">
        <f t="array" ref="L68">_xlfn.IFS(L67="","",COUNTIF(休み,L67)&gt;0,"休",OR(WEEKDAY(L67)=1,WEEKDAY(L67)=7),TEXT(L67,"aaa"),COUNTIF(祝日,L67)&gt;0,"祝",TRUE,TEXT(L67,"aaa"))</f>
        <v>火</v>
      </c>
      <c r="M68" s="187" t="str" cm="1">
        <f t="array" ref="M68">_xlfn.IFS(M67="","",COUNTIF(休み,M67)&gt;0,"休",OR(WEEKDAY(M67)=1,WEEKDAY(M67)=7),TEXT(M67,"aaa"),COUNTIF(祝日,M67)&gt;0,"祝",TRUE,TEXT(M67,"aaa"))</f>
        <v>祝</v>
      </c>
      <c r="N68" s="187" t="str" cm="1">
        <f t="array" ref="N68">_xlfn.IFS(N67="","",COUNTIF(休み,N67)&gt;0,"休",OR(WEEKDAY(N67)=1,WEEKDAY(N67)=7),TEXT(N67,"aaa"),COUNTIF(祝日,N67)&gt;0,"祝",TRUE,TEXT(N67,"aaa"))</f>
        <v>木</v>
      </c>
      <c r="O68" s="187" t="str" cm="1">
        <f t="array" ref="O68">_xlfn.IFS(O67="","",COUNTIF(休み,O67)&gt;0,"休",OR(WEEKDAY(O67)=1,WEEKDAY(O67)=7),TEXT(O67,"aaa"),COUNTIF(祝日,O67)&gt;0,"祝",TRUE,TEXT(O67,"aaa"))</f>
        <v>金</v>
      </c>
      <c r="P68" s="187" t="str" cm="1">
        <f t="array" ref="P68">_xlfn.IFS(P67="","",COUNTIF(休み,P67)&gt;0,"休",OR(WEEKDAY(P67)=1,WEEKDAY(P67)=7),TEXT(P67,"aaa"),COUNTIF(祝日,P67)&gt;0,"祝",TRUE,TEXT(P67,"aaa"))</f>
        <v>土</v>
      </c>
      <c r="Q68" s="187" t="str" cm="1">
        <f t="array" ref="Q68">_xlfn.IFS(Q67="","",COUNTIF(休み,Q67)&gt;0,"休",OR(WEEKDAY(Q67)=1,WEEKDAY(Q67)=7),TEXT(Q67,"aaa"),COUNTIF(祝日,Q67)&gt;0,"祝",TRUE,TEXT(Q67,"aaa"))</f>
        <v>日</v>
      </c>
      <c r="R68" s="187" t="str" cm="1">
        <f t="array" ref="R68">_xlfn.IFS(R67="","",COUNTIF(休み,R67)&gt;0,"休",OR(WEEKDAY(R67)=1,WEEKDAY(R67)=7),TEXT(R67,"aaa"),COUNTIF(祝日,R67)&gt;0,"祝",TRUE,TEXT(R67,"aaa"))</f>
        <v>月</v>
      </c>
      <c r="S68" s="187" t="str" cm="1">
        <f t="array" ref="S68">_xlfn.IFS(S67="","",COUNTIF(休み,S67)&gt;0,"休",OR(WEEKDAY(S67)=1,WEEKDAY(S67)=7),TEXT(S67,"aaa"),COUNTIF(祝日,S67)&gt;0,"祝",TRUE,TEXT(S67,"aaa"))</f>
        <v>火</v>
      </c>
      <c r="T68" s="187" t="str" cm="1">
        <f t="array" ref="T68">_xlfn.IFS(T67="","",COUNTIF(休み,T67)&gt;0,"休",OR(WEEKDAY(T67)=1,WEEKDAY(T67)=7),TEXT(T67,"aaa"),COUNTIF(祝日,T67)&gt;0,"祝",TRUE,TEXT(T67,"aaa"))</f>
        <v>水</v>
      </c>
      <c r="U68" s="187" t="str" cm="1">
        <f t="array" ref="U68">_xlfn.IFS(U67="","",COUNTIF(休み,U67)&gt;0,"休",OR(WEEKDAY(U67)=1,WEEKDAY(U67)=7),TEXT(U67,"aaa"),COUNTIF(祝日,U67)&gt;0,"祝",TRUE,TEXT(U67,"aaa"))</f>
        <v>木</v>
      </c>
      <c r="V68" s="187" t="str" cm="1">
        <f t="array" ref="V68">_xlfn.IFS(V67="","",COUNTIF(休み,V67)&gt;0,"休",OR(WEEKDAY(V67)=1,WEEKDAY(V67)=7),TEXT(V67,"aaa"),COUNTIF(祝日,V67)&gt;0,"祝",TRUE,TEXT(V67,"aaa"))</f>
        <v>金</v>
      </c>
      <c r="W68" s="187" t="str" cm="1">
        <f t="array" ref="W68">_xlfn.IFS(W67="","",COUNTIF(休み,W67)&gt;0,"休",OR(WEEKDAY(W67)=1,WEEKDAY(W67)=7),TEXT(W67,"aaa"),COUNTIF(祝日,W67)&gt;0,"祝",TRUE,TEXT(W67,"aaa"))</f>
        <v>土</v>
      </c>
      <c r="X68" s="187" t="str" cm="1">
        <f t="array" ref="X68">_xlfn.IFS(X67="","",COUNTIF(休み,X67)&gt;0,"休",OR(WEEKDAY(X67)=1,WEEKDAY(X67)=7),TEXT(X67,"aaa"),COUNTIF(祝日,X67)&gt;0,"祝",TRUE,TEXT(X67,"aaa"))</f>
        <v>日</v>
      </c>
      <c r="Y68" s="187" t="str" cm="1">
        <f t="array" ref="Y68">_xlfn.IFS(Y67="","",COUNTIF(休み,Y67)&gt;0,"休",OR(WEEKDAY(Y67)=1,WEEKDAY(Y67)=7),TEXT(Y67,"aaa"),COUNTIF(祝日,Y67)&gt;0,"祝",TRUE,TEXT(Y67,"aaa"))</f>
        <v>祝</v>
      </c>
      <c r="Z68" s="187" t="str" cm="1">
        <f t="array" ref="Z68">_xlfn.IFS(Z67="","",COUNTIF(休み,Z67)&gt;0,"休",OR(WEEKDAY(Z67)=1,WEEKDAY(Z67)=7),TEXT(Z67,"aaa"),COUNTIF(祝日,Z67)&gt;0,"祝",TRUE,TEXT(Z67,"aaa"))</f>
        <v>火</v>
      </c>
      <c r="AA68" s="187" t="str" cm="1">
        <f t="array" ref="AA68">_xlfn.IFS(AA67="","",COUNTIF(休み,AA67)&gt;0,"休",OR(WEEKDAY(AA67)=1,WEEKDAY(AA67)=7),TEXT(AA67,"aaa"),COUNTIF(祝日,AA67)&gt;0,"祝",TRUE,TEXT(AA67,"aaa"))</f>
        <v>水</v>
      </c>
      <c r="AB68" s="187" t="str" cm="1">
        <f t="array" ref="AB68">_xlfn.IFS(AB67="","",COUNTIF(休み,AB67)&gt;0,"休",OR(WEEKDAY(AB67)=1,WEEKDAY(AB67)=7),TEXT(AB67,"aaa"),COUNTIF(祝日,AB67)&gt;0,"祝",TRUE,TEXT(AB67,"aaa"))</f>
        <v>木</v>
      </c>
      <c r="AC68" s="187" t="str" cm="1">
        <f t="array" ref="AC68">_xlfn.IFS(AC67="","",COUNTIF(休み,AC67)&gt;0,"休",OR(WEEKDAY(AC67)=1,WEEKDAY(AC67)=7),TEXT(AC67,"aaa"),COUNTIF(祝日,AC67)&gt;0,"祝",TRUE,TEXT(AC67,"aaa"))</f>
        <v>金</v>
      </c>
      <c r="AD68" s="187" t="str" cm="1">
        <f t="array" ref="AD68">_xlfn.IFS(AD67="","",COUNTIF(休み,AD67)&gt;0,"休",OR(WEEKDAY(AD67)=1,WEEKDAY(AD67)=7),TEXT(AD67,"aaa"),COUNTIF(祝日,AD67)&gt;0,"祝",TRUE,TEXT(AD67,"aaa"))</f>
        <v>土</v>
      </c>
      <c r="AE68" s="187" t="str" cm="1">
        <f t="array" ref="AE68">_xlfn.IFS(AE67="","",COUNTIF(休み,AE67)&gt;0,"休",OR(WEEKDAY(AE67)=1,WEEKDAY(AE67)=7),TEXT(AE67,"aaa"),COUNTIF(祝日,AE67)&gt;0,"祝",TRUE,TEXT(AE67,"aaa"))</f>
        <v/>
      </c>
      <c r="AF68" s="187" t="str" cm="1">
        <f t="array" ref="AF68">_xlfn.IFS(AF67="","",COUNTIF(休み,AF67)&gt;0,"休",OR(WEEKDAY(AF67)=1,WEEKDAY(AF67)=7),TEXT(AF67,"aaa"),COUNTIF(祝日,AF67)&gt;0,"祝",TRUE,TEXT(AF67,"aaa"))</f>
        <v/>
      </c>
      <c r="AG68" s="187" t="str" cm="1">
        <f t="array" ref="AG68">_xlfn.IFS(AG67="","",COUNTIF(休み,AG67)&gt;0,"休",OR(WEEKDAY(AG67)=1,WEEKDAY(AG67)=7),TEXT(AG67,"aaa"),COUNTIF(祝日,AG67)&gt;0,"祝",TRUE,TEXT(AG67,"aaa"))</f>
        <v/>
      </c>
      <c r="AH68" s="709"/>
      <c r="AI68" s="710"/>
      <c r="AJ68" s="710"/>
      <c r="AK68" s="711"/>
      <c r="AL68" s="695"/>
      <c r="AM68" s="697"/>
      <c r="AN68" s="700"/>
      <c r="AO68" s="700"/>
      <c r="AP68" s="713"/>
      <c r="AQ68" s="300"/>
      <c r="AR68" s="300"/>
      <c r="AS68" s="300"/>
      <c r="AT68" s="300"/>
      <c r="AU68" s="300"/>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188"/>
    </row>
    <row r="69" spans="2:69" s="192" customFormat="1" ht="60" customHeight="1">
      <c r="B69" s="271" t="str">
        <f>IF(C66="","","行事")</f>
        <v>行事</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90"/>
      <c r="AH69" s="709"/>
      <c r="AI69" s="710"/>
      <c r="AJ69" s="710"/>
      <c r="AK69" s="711"/>
      <c r="AL69" s="695"/>
      <c r="AM69" s="698"/>
      <c r="AN69" s="701"/>
      <c r="AO69" s="701"/>
      <c r="AP69" s="714"/>
      <c r="AQ69" s="300"/>
      <c r="AR69" s="300"/>
      <c r="AS69" s="300"/>
      <c r="AT69" s="300"/>
      <c r="AU69" s="300"/>
      <c r="AV69" s="300"/>
      <c r="AW69" s="300"/>
      <c r="AX69" s="300"/>
      <c r="AY69" s="300"/>
      <c r="AZ69" s="300"/>
      <c r="BA69" s="300"/>
      <c r="BB69" s="300"/>
      <c r="BC69" s="300"/>
      <c r="BD69" s="300"/>
      <c r="BE69" s="300"/>
      <c r="BF69" s="300"/>
      <c r="BG69" s="300"/>
      <c r="BH69" s="300"/>
      <c r="BI69" s="300"/>
      <c r="BJ69" s="300"/>
      <c r="BK69" s="300"/>
      <c r="BL69" s="300"/>
      <c r="BM69" s="300"/>
      <c r="BN69" s="300"/>
      <c r="BO69" s="300"/>
      <c r="BP69" s="300"/>
      <c r="BQ69" s="191"/>
    </row>
    <row r="70" spans="2:69" s="195" customFormat="1" ht="15" customHeight="1">
      <c r="B70" s="184" t="str">
        <f>IF(C66="","","計画")</f>
        <v>計画</v>
      </c>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84">
        <f>IF(C66="","",COUNTIF(C70:AG70,"○"))</f>
        <v>0</v>
      </c>
      <c r="AI70" s="193">
        <f>IF(C66="","",31-COUNTIF(C68:AG68,"")-COUNTIF(C68:AG68,"休")-COUNTIF(C70:AH70,"/"))</f>
        <v>28</v>
      </c>
      <c r="AJ70" s="194">
        <f>IF(C66="","",IFERROR(AH70/AI70,""))</f>
        <v>0</v>
      </c>
      <c r="AK70" s="295" t="str" cm="1">
        <f t="array" ref="AK70">_xlfn.IFS(OR(C66="",AI70=0),"",
      COUNTIFS(C68:AG68,"日",C70:AG70,"")+COUNTIFS(C68:AG68,"日",C70:AG70,"○")+COUNTIFS(C68:AG68,"土",C70:AG70,"")+COUNTIFS(C68:AG68,"土",C70:AG70,"○")&lt;=COUNTIF(C70:AG70,"○"),"○",
        AH70/AI70&gt;=2/7,"○",
         TRUE,"NG")</f>
        <v>NG</v>
      </c>
      <c r="AM70" s="184">
        <f>IF(C66="","",AM63+AH70)</f>
        <v>0</v>
      </c>
      <c r="AN70" s="193">
        <f>IF(C66="","",AN63+AI70)</f>
        <v>232</v>
      </c>
      <c r="AO70" s="194">
        <f>IFERROR(AM70/AN70,"")</f>
        <v>0</v>
      </c>
      <c r="AP70" s="301" t="str">
        <f>IF(C66="","",IF(C73="",IF(AM70/AN70&gt;=2/7,"OK","NG"),"-"))</f>
        <v>-</v>
      </c>
      <c r="AQ70" s="297"/>
      <c r="AR70" s="297"/>
      <c r="AS70" s="297"/>
      <c r="AT70" s="297"/>
      <c r="AU70" s="297"/>
      <c r="AV70" s="297"/>
      <c r="AW70" s="297"/>
      <c r="AX70" s="297"/>
      <c r="AY70" s="297"/>
      <c r="AZ70" s="297"/>
      <c r="BA70" s="297"/>
      <c r="BB70" s="297"/>
      <c r="BC70" s="297"/>
      <c r="BD70" s="297"/>
      <c r="BE70" s="297"/>
      <c r="BF70" s="297"/>
      <c r="BG70" s="297"/>
      <c r="BH70" s="297"/>
      <c r="BI70" s="297"/>
      <c r="BJ70" s="297"/>
      <c r="BK70" s="297"/>
      <c r="BL70" s="297"/>
      <c r="BM70" s="297"/>
      <c r="BN70" s="297"/>
      <c r="BO70" s="297"/>
      <c r="BP70" s="297"/>
      <c r="BQ70" s="196"/>
    </row>
    <row r="71" spans="2:69" s="195" customFormat="1" ht="15" customHeight="1" thickBot="1">
      <c r="B71" s="197" t="str">
        <f>IF(C66="","","実施")</f>
        <v>実施</v>
      </c>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7">
        <f>IF(C66="","",COUNTIF(C71:AG71,"●"))</f>
        <v>0</v>
      </c>
      <c r="AI71" s="198">
        <f>IF(C66="","",31-COUNTIF(C68:AG68,"")-COUNTIF(C68:AG68,"休")-COUNTIF(C71:AH71,"/"))</f>
        <v>28</v>
      </c>
      <c r="AJ71" s="199">
        <f>IF(C66="","",IFERROR(AH71/AI71,""))</f>
        <v>0</v>
      </c>
      <c r="AK71" s="298" t="str" cm="1">
        <f t="array" ref="AK71">_xlfn.IFS(OR(C66="",AI71=0),"",
      COUNTIFS(C68:AG68,"日",C71:AG71,"")+COUNTIFS(C68:AG68,"日",C71:AG71,"●")+COUNTIFS(C68:AG68,"土",C71:AG71,"")+COUNTIFS(C68:AG68,"土",C71:AG71,"●")&lt;=COUNTIF(C71:AG71,"●"),"○",
        AH71/AI71&gt;=2/7,"○",
         TRUE,"NG")</f>
        <v>NG</v>
      </c>
      <c r="AM71" s="197">
        <f>IF(C66="","",AM64+AH71)</f>
        <v>0</v>
      </c>
      <c r="AN71" s="198">
        <f>IF(C66="","",AN64+AI71)</f>
        <v>232</v>
      </c>
      <c r="AO71" s="199">
        <f>IFERROR(AM71/AN71,"")</f>
        <v>0</v>
      </c>
      <c r="AP71" s="302" t="str">
        <f>IF(C66="","",IF(C73="",IF(AM71/AN71&gt;=2/7,"OK","NG"),"-"))</f>
        <v>-</v>
      </c>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N71" s="222"/>
      <c r="BO71" s="222"/>
      <c r="BP71" s="222"/>
      <c r="BQ71" s="188"/>
    </row>
    <row r="72" spans="2:69" ht="18" customHeight="1" thickBot="1">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200"/>
    </row>
    <row r="73" spans="2:69" ht="16.899999999999999" customHeight="1">
      <c r="B73" s="183" t="str">
        <f>IF(C73="","","月")</f>
        <v>月</v>
      </c>
      <c r="C73" s="689">
        <f>IFERROR(IF(EOMONTH(C66,0)+1&gt;$L$5,"",EOMONTH(C66,0)+1),"")</f>
        <v>46082</v>
      </c>
      <c r="D73" s="690"/>
      <c r="E73" s="690"/>
      <c r="F73" s="690"/>
      <c r="G73" s="690"/>
      <c r="H73" s="690"/>
      <c r="I73" s="690"/>
      <c r="J73" s="690"/>
      <c r="K73" s="690"/>
      <c r="L73" s="690"/>
      <c r="M73" s="690"/>
      <c r="N73" s="690"/>
      <c r="O73" s="690"/>
      <c r="P73" s="690"/>
      <c r="Q73" s="690"/>
      <c r="R73" s="690"/>
      <c r="S73" s="690"/>
      <c r="T73" s="690"/>
      <c r="U73" s="690"/>
      <c r="V73" s="690"/>
      <c r="W73" s="690"/>
      <c r="X73" s="690"/>
      <c r="Y73" s="690"/>
      <c r="Z73" s="690"/>
      <c r="AA73" s="690"/>
      <c r="AB73" s="690"/>
      <c r="AC73" s="690"/>
      <c r="AD73" s="690"/>
      <c r="AE73" s="690"/>
      <c r="AF73" s="690"/>
      <c r="AG73" s="690"/>
      <c r="AH73" s="691" t="str">
        <f>IF(C73="","","月単位")</f>
        <v>月単位</v>
      </c>
      <c r="AI73" s="692"/>
      <c r="AJ73" s="692"/>
      <c r="AK73" s="693"/>
      <c r="AL73" s="694"/>
      <c r="AM73" s="706" t="str">
        <f>IF(C73="","","累計")</f>
        <v>累計</v>
      </c>
      <c r="AN73" s="707"/>
      <c r="AO73" s="707"/>
      <c r="AP73" s="708"/>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c r="BM73" s="293"/>
      <c r="BN73" s="293"/>
      <c r="BO73" s="293"/>
      <c r="BP73" s="293"/>
    </row>
    <row r="74" spans="2:69" ht="15" customHeight="1">
      <c r="B74" s="184" t="str">
        <f>IF(C73="","","日")</f>
        <v>日</v>
      </c>
      <c r="C74" s="185" cm="1">
        <f t="array" ref="C74">_xlfn.IFS($C73="","",
  $C73+COLUMN(C74)-COLUMN($B74)-1&gt;$L$5,"",
   $C73+COLUMN(C74)-COLUMN($B74)-1&gt;=EOMONTH($C73,0)+1,"",
    TRUE,$C73+COLUMN(C74)-COLUMN($B74)-1)</f>
        <v>46082</v>
      </c>
      <c r="D74" s="185" cm="1">
        <f t="array" ref="D74">_xlfn.IFS($C73="","",
  $C73+COLUMN(D74)-COLUMN($B74)-1&gt;$L$5,"",
   $C73+COLUMN(D74)-COLUMN($B74)-1&gt;=EOMONTH($C73,0)+1,"",
    TRUE,$C73+COLUMN(D74)-COLUMN($B74)-1)</f>
        <v>46083</v>
      </c>
      <c r="E74" s="185" cm="1">
        <f t="array" ref="E74">_xlfn.IFS($C73="","",
  $C73+COLUMN(E74)-COLUMN($B74)-1&gt;$L$5,"",
   $C73+COLUMN(E74)-COLUMN($B74)-1&gt;=EOMONTH($C73,0)+1,"",
    TRUE,$C73+COLUMN(E74)-COLUMN($B74)-1)</f>
        <v>46084</v>
      </c>
      <c r="F74" s="185" cm="1">
        <f t="array" ref="F74">_xlfn.IFS($C73="","",
  $C73+COLUMN(F74)-COLUMN($B74)-1&gt;$L$5,"",
   $C73+COLUMN(F74)-COLUMN($B74)-1&gt;=EOMONTH($C73,0)+1,"",
    TRUE,$C73+COLUMN(F74)-COLUMN($B74)-1)</f>
        <v>46085</v>
      </c>
      <c r="G74" s="185" cm="1">
        <f t="array" ref="G74">_xlfn.IFS($C73="","",
  $C73+COLUMN(G74)-COLUMN($B74)-1&gt;$L$5,"",
   $C73+COLUMN(G74)-COLUMN($B74)-1&gt;=EOMONTH($C73,0)+1,"",
    TRUE,$C73+COLUMN(G74)-COLUMN($B74)-1)</f>
        <v>46086</v>
      </c>
      <c r="H74" s="185" cm="1">
        <f t="array" ref="H74">_xlfn.IFS($C73="","",
  $C73+COLUMN(H74)-COLUMN($B74)-1&gt;$L$5,"",
   $C73+COLUMN(H74)-COLUMN($B74)-1&gt;=EOMONTH($C73,0)+1,"",
    TRUE,$C73+COLUMN(H74)-COLUMN($B74)-1)</f>
        <v>46087</v>
      </c>
      <c r="I74" s="185" cm="1">
        <f t="array" ref="I74">_xlfn.IFS($C73="","",
  $C73+COLUMN(I74)-COLUMN($B74)-1&gt;$L$5,"",
   $C73+COLUMN(I74)-COLUMN($B74)-1&gt;=EOMONTH($C73,0)+1,"",
    TRUE,$C73+COLUMN(I74)-COLUMN($B74)-1)</f>
        <v>46088</v>
      </c>
      <c r="J74" s="185" cm="1">
        <f t="array" ref="J74">_xlfn.IFS($C73="","",
  $C73+COLUMN(J74)-COLUMN($B74)-1&gt;$L$5,"",
   $C73+COLUMN(J74)-COLUMN($B74)-1&gt;=EOMONTH($C73,0)+1,"",
    TRUE,$C73+COLUMN(J74)-COLUMN($B74)-1)</f>
        <v>46089</v>
      </c>
      <c r="K74" s="185" cm="1">
        <f t="array" ref="K74">_xlfn.IFS($C73="","",
  $C73+COLUMN(K74)-COLUMN($B74)-1&gt;$L$5,"",
   $C73+COLUMN(K74)-COLUMN($B74)-1&gt;=EOMONTH($C73,0)+1,"",
    TRUE,$C73+COLUMN(K74)-COLUMN($B74)-1)</f>
        <v>46090</v>
      </c>
      <c r="L74" s="185" cm="1">
        <f t="array" ref="L74">_xlfn.IFS($C73="","",
  $C73+COLUMN(L74)-COLUMN($B74)-1&gt;$L$5,"",
   $C73+COLUMN(L74)-COLUMN($B74)-1&gt;=EOMONTH($C73,0)+1,"",
    TRUE,$C73+COLUMN(L74)-COLUMN($B74)-1)</f>
        <v>46091</v>
      </c>
      <c r="M74" s="185" cm="1">
        <f t="array" ref="M74">_xlfn.IFS($C73="","",
  $C73+COLUMN(M74)-COLUMN($B74)-1&gt;$L$5,"",
   $C73+COLUMN(M74)-COLUMN($B74)-1&gt;=EOMONTH($C73,0)+1,"",
    TRUE,$C73+COLUMN(M74)-COLUMN($B74)-1)</f>
        <v>46092</v>
      </c>
      <c r="N74" s="185" cm="1">
        <f t="array" ref="N74">_xlfn.IFS($C73="","",
  $C73+COLUMN(N74)-COLUMN($B74)-1&gt;$L$5,"",
   $C73+COLUMN(N74)-COLUMN($B74)-1&gt;=EOMONTH($C73,0)+1,"",
    TRUE,$C73+COLUMN(N74)-COLUMN($B74)-1)</f>
        <v>46093</v>
      </c>
      <c r="O74" s="185" cm="1">
        <f t="array" ref="O74">_xlfn.IFS($C73="","",
  $C73+COLUMN(O74)-COLUMN($B74)-1&gt;$L$5,"",
   $C73+COLUMN(O74)-COLUMN($B74)-1&gt;=EOMONTH($C73,0)+1,"",
    TRUE,$C73+COLUMN(O74)-COLUMN($B74)-1)</f>
        <v>46094</v>
      </c>
      <c r="P74" s="185" cm="1">
        <f t="array" ref="P74">_xlfn.IFS($C73="","",
  $C73+COLUMN(P74)-COLUMN($B74)-1&gt;$L$5,"",
   $C73+COLUMN(P74)-COLUMN($B74)-1&gt;=EOMONTH($C73,0)+1,"",
    TRUE,$C73+COLUMN(P74)-COLUMN($B74)-1)</f>
        <v>46095</v>
      </c>
      <c r="Q74" s="185" cm="1">
        <f t="array" ref="Q74">_xlfn.IFS($C73="","",
  $C73+COLUMN(Q74)-COLUMN($B74)-1&gt;$L$5,"",
   $C73+COLUMN(Q74)-COLUMN($B74)-1&gt;=EOMONTH($C73,0)+1,"",
    TRUE,$C73+COLUMN(Q74)-COLUMN($B74)-1)</f>
        <v>46096</v>
      </c>
      <c r="R74" s="185" cm="1">
        <f t="array" ref="R74">_xlfn.IFS($C73="","",
  $C73+COLUMN(R74)-COLUMN($B74)-1&gt;$L$5,"",
   $C73+COLUMN(R74)-COLUMN($B74)-1&gt;=EOMONTH($C73,0)+1,"",
    TRUE,$C73+COLUMN(R74)-COLUMN($B74)-1)</f>
        <v>46097</v>
      </c>
      <c r="S74" s="185" cm="1">
        <f t="array" ref="S74">_xlfn.IFS($C73="","",
  $C73+COLUMN(S74)-COLUMN($B74)-1&gt;$L$5,"",
   $C73+COLUMN(S74)-COLUMN($B74)-1&gt;=EOMONTH($C73,0)+1,"",
    TRUE,$C73+COLUMN(S74)-COLUMN($B74)-1)</f>
        <v>46098</v>
      </c>
      <c r="T74" s="185" cm="1">
        <f t="array" ref="T74">_xlfn.IFS($C73="","",
  $C73+COLUMN(T74)-COLUMN($B74)-1&gt;$L$5,"",
   $C73+COLUMN(T74)-COLUMN($B74)-1&gt;=EOMONTH($C73,0)+1,"",
    TRUE,$C73+COLUMN(T74)-COLUMN($B74)-1)</f>
        <v>46099</v>
      </c>
      <c r="U74" s="185" cm="1">
        <f t="array" ref="U74">_xlfn.IFS($C73="","",
  $C73+COLUMN(U74)-COLUMN($B74)-1&gt;$L$5,"",
   $C73+COLUMN(U74)-COLUMN($B74)-1&gt;=EOMONTH($C73,0)+1,"",
    TRUE,$C73+COLUMN(U74)-COLUMN($B74)-1)</f>
        <v>46100</v>
      </c>
      <c r="V74" s="185" cm="1">
        <f t="array" ref="V74">_xlfn.IFS($C73="","",
  $C73+COLUMN(V74)-COLUMN($B74)-1&gt;$L$5,"",
   $C73+COLUMN(V74)-COLUMN($B74)-1&gt;=EOMONTH($C73,0)+1,"",
    TRUE,$C73+COLUMN(V74)-COLUMN($B74)-1)</f>
        <v>46101</v>
      </c>
      <c r="W74" s="185" cm="1">
        <f t="array" ref="W74">_xlfn.IFS($C73="","",
  $C73+COLUMN(W74)-COLUMN($B74)-1&gt;$L$5,"",
   $C73+COLUMN(W74)-COLUMN($B74)-1&gt;=EOMONTH($C73,0)+1,"",
    TRUE,$C73+COLUMN(W74)-COLUMN($B74)-1)</f>
        <v>46102</v>
      </c>
      <c r="X74" s="185" cm="1">
        <f t="array" ref="X74">_xlfn.IFS($C73="","",
  $C73+COLUMN(X74)-COLUMN($B74)-1&gt;$L$5,"",
   $C73+COLUMN(X74)-COLUMN($B74)-1&gt;=EOMONTH($C73,0)+1,"",
    TRUE,$C73+COLUMN(X74)-COLUMN($B74)-1)</f>
        <v>46103</v>
      </c>
      <c r="Y74" s="185" cm="1">
        <f t="array" ref="Y74">_xlfn.IFS($C73="","",
  $C73+COLUMN(Y74)-COLUMN($B74)-1&gt;$L$5,"",
   $C73+COLUMN(Y74)-COLUMN($B74)-1&gt;=EOMONTH($C73,0)+1,"",
    TRUE,$C73+COLUMN(Y74)-COLUMN($B74)-1)</f>
        <v>46104</v>
      </c>
      <c r="Z74" s="185" cm="1">
        <f t="array" ref="Z74">_xlfn.IFS($C73="","",
  $C73+COLUMN(Z74)-COLUMN($B74)-1&gt;$L$5,"",
   $C73+COLUMN(Z74)-COLUMN($B74)-1&gt;=EOMONTH($C73,0)+1,"",
    TRUE,$C73+COLUMN(Z74)-COLUMN($B74)-1)</f>
        <v>46105</v>
      </c>
      <c r="AA74" s="185" cm="1">
        <f t="array" ref="AA74">_xlfn.IFS($C73="","",
  $C73+COLUMN(AA74)-COLUMN($B74)-1&gt;$L$5,"",
   $C73+COLUMN(AA74)-COLUMN($B74)-1&gt;=EOMONTH($C73,0)+1,"",
    TRUE,$C73+COLUMN(AA74)-COLUMN($B74)-1)</f>
        <v>46106</v>
      </c>
      <c r="AB74" s="185" cm="1">
        <f t="array" ref="AB74">_xlfn.IFS($C73="","",
  $C73+COLUMN(AB74)-COLUMN($B74)-1&gt;$L$5,"",
   $C73+COLUMN(AB74)-COLUMN($B74)-1&gt;=EOMONTH($C73,0)+1,"",
    TRUE,$C73+COLUMN(AB74)-COLUMN($B74)-1)</f>
        <v>46107</v>
      </c>
      <c r="AC74" s="185" cm="1">
        <f t="array" ref="AC74">_xlfn.IFS($C73="","",
  $C73+COLUMN(AC74)-COLUMN($B74)-1&gt;$L$5,"",
   $C73+COLUMN(AC74)-COLUMN($B74)-1&gt;=EOMONTH($C73,0)+1,"",
    TRUE,$C73+COLUMN(AC74)-COLUMN($B74)-1)</f>
        <v>46108</v>
      </c>
      <c r="AD74" s="185" cm="1">
        <f t="array" ref="AD74">_xlfn.IFS($C73="","",
  $C73+COLUMN(AD74)-COLUMN($B74)-1&gt;$L$5,"",
   $C73+COLUMN(AD74)-COLUMN($B74)-1&gt;=EOMONTH($C73,0)+1,"",
    TRUE,$C73+COLUMN(AD74)-COLUMN($B74)-1)</f>
        <v>46109</v>
      </c>
      <c r="AE74" s="185" cm="1">
        <f t="array" ref="AE74">_xlfn.IFS($C73="","",
  $C73+COLUMN(AE74)-COLUMN($B74)-1&gt;$L$5,"",
   $C73+COLUMN(AE74)-COLUMN($B74)-1&gt;=EOMONTH($C73,0)+1,"",
    TRUE,$C73+COLUMN(AE74)-COLUMN($B74)-1)</f>
        <v>46110</v>
      </c>
      <c r="AF74" s="185" cm="1">
        <f t="array" ref="AF74">_xlfn.IFS($C73="","",
  $C73+COLUMN(AF74)-COLUMN($B74)-1&gt;$L$5,"",
   $C73+COLUMN(AF74)-COLUMN($B74)-1&gt;=EOMONTH($C73,0)+1,"",
    TRUE,$C73+COLUMN(AF74)-COLUMN($B74)-1)</f>
        <v>46111</v>
      </c>
      <c r="AG74" s="186" cm="1">
        <f t="array" ref="AG74">_xlfn.IFS($C73="","",
  $C73+COLUMN(AG74)-COLUMN($B74)-1&gt;$L$5,"",
   $C73+COLUMN(AG74)-COLUMN($B74)-1&gt;=EOMONTH($C73,0)+1,"",
    TRUE,$C73+COLUMN(AG74)-COLUMN($B74)-1)</f>
        <v>46112</v>
      </c>
      <c r="AH74" s="709" t="str">
        <f>IF(C73="","","閉所日数計")</f>
        <v>閉所日数計</v>
      </c>
      <c r="AI74" s="710" t="str">
        <f>IF(C73="","","対象日数計")</f>
        <v>対象日数計</v>
      </c>
      <c r="AJ74" s="710" t="str">
        <f>IF(C73="","","現場閉所率")</f>
        <v>現場閉所率</v>
      </c>
      <c r="AK74" s="711" t="str">
        <f>IF(C73="","","達成状況")</f>
        <v>達成状況</v>
      </c>
      <c r="AL74" s="695"/>
      <c r="AM74" s="696" t="str">
        <f>IF(C73="","","閉所日数計")</f>
        <v>閉所日数計</v>
      </c>
      <c r="AN74" s="699" t="str">
        <f>IF(C73="","","対象日数計")</f>
        <v>対象日数計</v>
      </c>
      <c r="AO74" s="699" t="str">
        <f>IF(C73="","","現場閉所率")</f>
        <v>現場閉所率</v>
      </c>
      <c r="AP74" s="712" t="str" cm="1">
        <f t="array" ref="AP74">_xlfn.IFS(C73="","",C80="","達成状況",TRUE,"-")</f>
        <v>-</v>
      </c>
      <c r="AQ74" s="300"/>
      <c r="AR74" s="300"/>
      <c r="AS74" s="300"/>
      <c r="AT74" s="300"/>
      <c r="AU74" s="300"/>
      <c r="AV74" s="300"/>
      <c r="AW74" s="300"/>
      <c r="AX74" s="300"/>
      <c r="AY74" s="300"/>
      <c r="AZ74" s="300"/>
      <c r="BA74" s="300"/>
      <c r="BB74" s="300"/>
      <c r="BC74" s="300"/>
      <c r="BD74" s="300"/>
      <c r="BE74" s="300"/>
      <c r="BF74" s="300"/>
      <c r="BG74" s="300"/>
      <c r="BH74" s="300"/>
      <c r="BI74" s="300"/>
      <c r="BJ74" s="300"/>
      <c r="BK74" s="300"/>
      <c r="BL74" s="300"/>
      <c r="BM74" s="300"/>
      <c r="BN74" s="300"/>
      <c r="BO74" s="300"/>
      <c r="BP74" s="300"/>
    </row>
    <row r="75" spans="2:69" ht="15" customHeight="1">
      <c r="B75" s="184" t="str">
        <f>IF(C73="","","曜日")</f>
        <v>曜日</v>
      </c>
      <c r="C75" s="187" t="str" cm="1">
        <f t="array" ref="C75">_xlfn.IFS(C74="","",COUNTIF(休み,C74)&gt;0,"休",OR(WEEKDAY(C74)=1,WEEKDAY(C74)=7),TEXT(C74,"aaa"),COUNTIF(祝日,C74)&gt;0,"祝",TRUE,TEXT(C74,"aaa"))</f>
        <v>日</v>
      </c>
      <c r="D75" s="187" t="str" cm="1">
        <f t="array" ref="D75">_xlfn.IFS(D74="","",COUNTIF(休み,D74)&gt;0,"休",OR(WEEKDAY(D74)=1,WEEKDAY(D74)=7),TEXT(D74,"aaa"),COUNTIF(祝日,D74)&gt;0,"祝",TRUE,TEXT(D74,"aaa"))</f>
        <v>月</v>
      </c>
      <c r="E75" s="187" t="str" cm="1">
        <f t="array" ref="E75">_xlfn.IFS(E74="","",COUNTIF(休み,E74)&gt;0,"休",OR(WEEKDAY(E74)=1,WEEKDAY(E74)=7),TEXT(E74,"aaa"),COUNTIF(祝日,E74)&gt;0,"祝",TRUE,TEXT(E74,"aaa"))</f>
        <v>火</v>
      </c>
      <c r="F75" s="187" t="str" cm="1">
        <f t="array" ref="F75">_xlfn.IFS(F74="","",COUNTIF(休み,F74)&gt;0,"休",OR(WEEKDAY(F74)=1,WEEKDAY(F74)=7),TEXT(F74,"aaa"),COUNTIF(祝日,F74)&gt;0,"祝",TRUE,TEXT(F74,"aaa"))</f>
        <v>水</v>
      </c>
      <c r="G75" s="187" t="str" cm="1">
        <f t="array" ref="G75">_xlfn.IFS(G74="","",COUNTIF(休み,G74)&gt;0,"休",OR(WEEKDAY(G74)=1,WEEKDAY(G74)=7),TEXT(G74,"aaa"),COUNTIF(祝日,G74)&gt;0,"祝",TRUE,TEXT(G74,"aaa"))</f>
        <v>木</v>
      </c>
      <c r="H75" s="187" t="str" cm="1">
        <f t="array" ref="H75">_xlfn.IFS(H74="","",COUNTIF(休み,H74)&gt;0,"休",OR(WEEKDAY(H74)=1,WEEKDAY(H74)=7),TEXT(H74,"aaa"),COUNTIF(祝日,H74)&gt;0,"祝",TRUE,TEXT(H74,"aaa"))</f>
        <v>金</v>
      </c>
      <c r="I75" s="187" t="str" cm="1">
        <f t="array" ref="I75">_xlfn.IFS(I74="","",COUNTIF(休み,I74)&gt;0,"休",OR(WEEKDAY(I74)=1,WEEKDAY(I74)=7),TEXT(I74,"aaa"),COUNTIF(祝日,I74)&gt;0,"祝",TRUE,TEXT(I74,"aaa"))</f>
        <v>土</v>
      </c>
      <c r="J75" s="187" t="str" cm="1">
        <f t="array" ref="J75">_xlfn.IFS(J74="","",COUNTIF(休み,J74)&gt;0,"休",OR(WEEKDAY(J74)=1,WEEKDAY(J74)=7),TEXT(J74,"aaa"),COUNTIF(祝日,J74)&gt;0,"祝",TRUE,TEXT(J74,"aaa"))</f>
        <v>日</v>
      </c>
      <c r="K75" s="187" t="str" cm="1">
        <f t="array" ref="K75">_xlfn.IFS(K74="","",COUNTIF(休み,K74)&gt;0,"休",OR(WEEKDAY(K74)=1,WEEKDAY(K74)=7),TEXT(K74,"aaa"),COUNTIF(祝日,K74)&gt;0,"祝",TRUE,TEXT(K74,"aaa"))</f>
        <v>月</v>
      </c>
      <c r="L75" s="187" t="str" cm="1">
        <f t="array" ref="L75">_xlfn.IFS(L74="","",COUNTIF(休み,L74)&gt;0,"休",OR(WEEKDAY(L74)=1,WEEKDAY(L74)=7),TEXT(L74,"aaa"),COUNTIF(祝日,L74)&gt;0,"祝",TRUE,TEXT(L74,"aaa"))</f>
        <v>火</v>
      </c>
      <c r="M75" s="187" t="str" cm="1">
        <f t="array" ref="M75">_xlfn.IFS(M74="","",COUNTIF(休み,M74)&gt;0,"休",OR(WEEKDAY(M74)=1,WEEKDAY(M74)=7),TEXT(M74,"aaa"),COUNTIF(祝日,M74)&gt;0,"祝",TRUE,TEXT(M74,"aaa"))</f>
        <v>水</v>
      </c>
      <c r="N75" s="187" t="str" cm="1">
        <f t="array" ref="N75">_xlfn.IFS(N74="","",COUNTIF(休み,N74)&gt;0,"休",OR(WEEKDAY(N74)=1,WEEKDAY(N74)=7),TEXT(N74,"aaa"),COUNTIF(祝日,N74)&gt;0,"祝",TRUE,TEXT(N74,"aaa"))</f>
        <v>木</v>
      </c>
      <c r="O75" s="187" t="str" cm="1">
        <f t="array" ref="O75">_xlfn.IFS(O74="","",COUNTIF(休み,O74)&gt;0,"休",OR(WEEKDAY(O74)=1,WEEKDAY(O74)=7),TEXT(O74,"aaa"),COUNTIF(祝日,O74)&gt;0,"祝",TRUE,TEXT(O74,"aaa"))</f>
        <v>金</v>
      </c>
      <c r="P75" s="187" t="str" cm="1">
        <f t="array" ref="P75">_xlfn.IFS(P74="","",COUNTIF(休み,P74)&gt;0,"休",OR(WEEKDAY(P74)=1,WEEKDAY(P74)=7),TEXT(P74,"aaa"),COUNTIF(祝日,P74)&gt;0,"祝",TRUE,TEXT(P74,"aaa"))</f>
        <v>土</v>
      </c>
      <c r="Q75" s="187" t="str" cm="1">
        <f t="array" ref="Q75">_xlfn.IFS(Q74="","",COUNTIF(休み,Q74)&gt;0,"休",OR(WEEKDAY(Q74)=1,WEEKDAY(Q74)=7),TEXT(Q74,"aaa"),COUNTIF(祝日,Q74)&gt;0,"祝",TRUE,TEXT(Q74,"aaa"))</f>
        <v>日</v>
      </c>
      <c r="R75" s="187" t="str" cm="1">
        <f t="array" ref="R75">_xlfn.IFS(R74="","",COUNTIF(休み,R74)&gt;0,"休",OR(WEEKDAY(R74)=1,WEEKDAY(R74)=7),TEXT(R74,"aaa"),COUNTIF(祝日,R74)&gt;0,"祝",TRUE,TEXT(R74,"aaa"))</f>
        <v>月</v>
      </c>
      <c r="S75" s="187" t="str" cm="1">
        <f t="array" ref="S75">_xlfn.IFS(S74="","",COUNTIF(休み,S74)&gt;0,"休",OR(WEEKDAY(S74)=1,WEEKDAY(S74)=7),TEXT(S74,"aaa"),COUNTIF(祝日,S74)&gt;0,"祝",TRUE,TEXT(S74,"aaa"))</f>
        <v>火</v>
      </c>
      <c r="T75" s="187" t="str" cm="1">
        <f t="array" ref="T75">_xlfn.IFS(T74="","",COUNTIF(休み,T74)&gt;0,"休",OR(WEEKDAY(T74)=1,WEEKDAY(T74)=7),TEXT(T74,"aaa"),COUNTIF(祝日,T74)&gt;0,"祝",TRUE,TEXT(T74,"aaa"))</f>
        <v>水</v>
      </c>
      <c r="U75" s="187" t="str" cm="1">
        <f t="array" ref="U75">_xlfn.IFS(U74="","",COUNTIF(休み,U74)&gt;0,"休",OR(WEEKDAY(U74)=1,WEEKDAY(U74)=7),TEXT(U74,"aaa"),COUNTIF(祝日,U74)&gt;0,"祝",TRUE,TEXT(U74,"aaa"))</f>
        <v>木</v>
      </c>
      <c r="V75" s="187" t="str" cm="1">
        <f t="array" ref="V75">_xlfn.IFS(V74="","",COUNTIF(休み,V74)&gt;0,"休",OR(WEEKDAY(V74)=1,WEEKDAY(V74)=7),TEXT(V74,"aaa"),COUNTIF(祝日,V74)&gt;0,"祝",TRUE,TEXT(V74,"aaa"))</f>
        <v>祝</v>
      </c>
      <c r="W75" s="187" t="str" cm="1">
        <f t="array" ref="W75">_xlfn.IFS(W74="","",COUNTIF(休み,W74)&gt;0,"休",OR(WEEKDAY(W74)=1,WEEKDAY(W74)=7),TEXT(W74,"aaa"),COUNTIF(祝日,W74)&gt;0,"祝",TRUE,TEXT(W74,"aaa"))</f>
        <v>土</v>
      </c>
      <c r="X75" s="187" t="str" cm="1">
        <f t="array" ref="X75">_xlfn.IFS(X74="","",COUNTIF(休み,X74)&gt;0,"休",OR(WEEKDAY(X74)=1,WEEKDAY(X74)=7),TEXT(X74,"aaa"),COUNTIF(祝日,X74)&gt;0,"祝",TRUE,TEXT(X74,"aaa"))</f>
        <v>日</v>
      </c>
      <c r="Y75" s="187" t="str" cm="1">
        <f t="array" ref="Y75">_xlfn.IFS(Y74="","",COUNTIF(休み,Y74)&gt;0,"休",OR(WEEKDAY(Y74)=1,WEEKDAY(Y74)=7),TEXT(Y74,"aaa"),COUNTIF(祝日,Y74)&gt;0,"祝",TRUE,TEXT(Y74,"aaa"))</f>
        <v>月</v>
      </c>
      <c r="Z75" s="187" t="str" cm="1">
        <f t="array" ref="Z75">_xlfn.IFS(Z74="","",COUNTIF(休み,Z74)&gt;0,"休",OR(WEEKDAY(Z74)=1,WEEKDAY(Z74)=7),TEXT(Z74,"aaa"),COUNTIF(祝日,Z74)&gt;0,"祝",TRUE,TEXT(Z74,"aaa"))</f>
        <v>火</v>
      </c>
      <c r="AA75" s="187" t="str" cm="1">
        <f t="array" ref="AA75">_xlfn.IFS(AA74="","",COUNTIF(休み,AA74)&gt;0,"休",OR(WEEKDAY(AA74)=1,WEEKDAY(AA74)=7),TEXT(AA74,"aaa"),COUNTIF(祝日,AA74)&gt;0,"祝",TRUE,TEXT(AA74,"aaa"))</f>
        <v>水</v>
      </c>
      <c r="AB75" s="187" t="str" cm="1">
        <f t="array" ref="AB75">_xlfn.IFS(AB74="","",COUNTIF(休み,AB74)&gt;0,"休",OR(WEEKDAY(AB74)=1,WEEKDAY(AB74)=7),TEXT(AB74,"aaa"),COUNTIF(祝日,AB74)&gt;0,"祝",TRUE,TEXT(AB74,"aaa"))</f>
        <v>木</v>
      </c>
      <c r="AC75" s="187" t="str" cm="1">
        <f t="array" ref="AC75">_xlfn.IFS(AC74="","",COUNTIF(休み,AC74)&gt;0,"休",OR(WEEKDAY(AC74)=1,WEEKDAY(AC74)=7),TEXT(AC74,"aaa"),COUNTIF(祝日,AC74)&gt;0,"祝",TRUE,TEXT(AC74,"aaa"))</f>
        <v>金</v>
      </c>
      <c r="AD75" s="187" t="str" cm="1">
        <f t="array" ref="AD75">_xlfn.IFS(AD74="","",COUNTIF(休み,AD74)&gt;0,"休",OR(WEEKDAY(AD74)=1,WEEKDAY(AD74)=7),TEXT(AD74,"aaa"),COUNTIF(祝日,AD74)&gt;0,"祝",TRUE,TEXT(AD74,"aaa"))</f>
        <v>土</v>
      </c>
      <c r="AE75" s="187" t="str" cm="1">
        <f t="array" ref="AE75">_xlfn.IFS(AE74="","",COUNTIF(休み,AE74)&gt;0,"休",OR(WEEKDAY(AE74)=1,WEEKDAY(AE74)=7),TEXT(AE74,"aaa"),COUNTIF(祝日,AE74)&gt;0,"祝",TRUE,TEXT(AE74,"aaa"))</f>
        <v>日</v>
      </c>
      <c r="AF75" s="187" t="str" cm="1">
        <f t="array" ref="AF75">_xlfn.IFS(AF74="","",COUNTIF(休み,AF74)&gt;0,"休",OR(WEEKDAY(AF74)=1,WEEKDAY(AF74)=7),TEXT(AF74,"aaa"),COUNTIF(祝日,AF74)&gt;0,"祝",TRUE,TEXT(AF74,"aaa"))</f>
        <v>月</v>
      </c>
      <c r="AG75" s="187" t="str" cm="1">
        <f t="array" ref="AG75">_xlfn.IFS(AG74="","",COUNTIF(休み,AG74)&gt;0,"休",OR(WEEKDAY(AG74)=1,WEEKDAY(AG74)=7),TEXT(AG74,"aaa"),COUNTIF(祝日,AG74)&gt;0,"祝",TRUE,TEXT(AG74,"aaa"))</f>
        <v>火</v>
      </c>
      <c r="AH75" s="709"/>
      <c r="AI75" s="710"/>
      <c r="AJ75" s="710"/>
      <c r="AK75" s="711"/>
      <c r="AL75" s="695"/>
      <c r="AM75" s="697"/>
      <c r="AN75" s="700"/>
      <c r="AO75" s="700"/>
      <c r="AP75" s="713"/>
      <c r="AQ75" s="300"/>
      <c r="AR75" s="300"/>
      <c r="AS75" s="300"/>
      <c r="AT75" s="300"/>
      <c r="AU75" s="300"/>
      <c r="AV75" s="300"/>
      <c r="AW75" s="300"/>
      <c r="AX75" s="300"/>
      <c r="AY75" s="300"/>
      <c r="AZ75" s="300"/>
      <c r="BA75" s="300"/>
      <c r="BB75" s="300"/>
      <c r="BC75" s="300"/>
      <c r="BD75" s="300"/>
      <c r="BE75" s="300"/>
      <c r="BF75" s="300"/>
      <c r="BG75" s="300"/>
      <c r="BH75" s="300"/>
      <c r="BI75" s="300"/>
      <c r="BJ75" s="300"/>
      <c r="BK75" s="300"/>
      <c r="BL75" s="300"/>
      <c r="BM75" s="300"/>
      <c r="BN75" s="300"/>
      <c r="BO75" s="300"/>
      <c r="BP75" s="300"/>
      <c r="BQ75" s="188"/>
    </row>
    <row r="76" spans="2:69" s="192" customFormat="1" ht="60" customHeight="1">
      <c r="B76" s="271" t="str">
        <f>IF(C73="","","行事")</f>
        <v>行事</v>
      </c>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90"/>
      <c r="AH76" s="709"/>
      <c r="AI76" s="710"/>
      <c r="AJ76" s="710"/>
      <c r="AK76" s="711"/>
      <c r="AL76" s="695"/>
      <c r="AM76" s="698"/>
      <c r="AN76" s="701"/>
      <c r="AO76" s="701"/>
      <c r="AP76" s="714"/>
      <c r="AQ76" s="300"/>
      <c r="AR76" s="300"/>
      <c r="AS76" s="300"/>
      <c r="AT76" s="300"/>
      <c r="AU76" s="300"/>
      <c r="AV76" s="300"/>
      <c r="AW76" s="300"/>
      <c r="AX76" s="300"/>
      <c r="AY76" s="300"/>
      <c r="AZ76" s="300"/>
      <c r="BA76" s="300"/>
      <c r="BB76" s="300"/>
      <c r="BC76" s="300"/>
      <c r="BD76" s="300"/>
      <c r="BE76" s="300"/>
      <c r="BF76" s="300"/>
      <c r="BG76" s="300"/>
      <c r="BH76" s="300"/>
      <c r="BI76" s="300"/>
      <c r="BJ76" s="300"/>
      <c r="BK76" s="300"/>
      <c r="BL76" s="300"/>
      <c r="BM76" s="300"/>
      <c r="BN76" s="300"/>
      <c r="BO76" s="300"/>
      <c r="BP76" s="300"/>
      <c r="BQ76" s="191"/>
    </row>
    <row r="77" spans="2:69" s="195" customFormat="1" ht="15" customHeight="1">
      <c r="B77" s="184" t="str">
        <f>IF(C73="","","計画")</f>
        <v>計画</v>
      </c>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84">
        <f>IF(C73="","",COUNTIF(C77:AG77,"○"))</f>
        <v>0</v>
      </c>
      <c r="AI77" s="193">
        <f>IF(C73="","",31-COUNTIF(C75:AG75,"")-COUNTIF(C75:AG75,"休")-COUNTIF(C77:AH77,"/"))</f>
        <v>31</v>
      </c>
      <c r="AJ77" s="194">
        <f>IF(C73="","",IFERROR(AH77/AI77,""))</f>
        <v>0</v>
      </c>
      <c r="AK77" s="295" t="str" cm="1">
        <f t="array" ref="AK77">_xlfn.IFS(OR(C73="",AI77=0),"",
      COUNTIFS(C75:AG75,"日",C77:AG77,"")+COUNTIFS(C75:AG75,"日",C77:AG77,"○")+COUNTIFS(C75:AG75,"土",C77:AG77,"")+COUNTIFS(C75:AG75,"土",C77:AG77,"○")&lt;=COUNTIF(C77:AG77,"○"),"○",
        AH77/AI77&gt;=2/7,"○",
         TRUE,"NG")</f>
        <v>NG</v>
      </c>
      <c r="AM77" s="184">
        <f>IF(C73="","",AM70+AH77)</f>
        <v>0</v>
      </c>
      <c r="AN77" s="193">
        <f>IF(C73="","",AN70+AI77)</f>
        <v>263</v>
      </c>
      <c r="AO77" s="194">
        <f>IFERROR(AM77/AN77,"")</f>
        <v>0</v>
      </c>
      <c r="AP77" s="301" t="str">
        <f>IF(C73="","",IF(C80="",IF(AM77/AN77&gt;=2/7,"OK","NG"),"-"))</f>
        <v>-</v>
      </c>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c r="BQ77" s="196"/>
    </row>
    <row r="78" spans="2:69" s="195" customFormat="1" ht="15" customHeight="1" thickBot="1">
      <c r="B78" s="197" t="str">
        <f>IF(C73="","","実施")</f>
        <v>実施</v>
      </c>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7">
        <f>IF(C73="","",COUNTIF(C78:AG78,"●"))</f>
        <v>0</v>
      </c>
      <c r="AI78" s="198">
        <f>IF(C73="","",31-COUNTIF(C75:AG75,"")-COUNTIF(C75:AG75,"休")-COUNTIF(C78:AH78,"/"))</f>
        <v>31</v>
      </c>
      <c r="AJ78" s="199">
        <f>IF(C73="","",IFERROR(AH78/AI78,""))</f>
        <v>0</v>
      </c>
      <c r="AK78" s="298" t="str" cm="1">
        <f t="array" ref="AK78">_xlfn.IFS(OR(C73="",AI78=0),"",
      COUNTIFS(C75:AG75,"日",C78:AG78,"")+COUNTIFS(C75:AG75,"日",C78:AG78,"●")+COUNTIFS(C75:AG75,"土",C78:AG78,"")+COUNTIFS(C75:AG75,"土",C78:AG78,"●")&lt;=COUNTIF(C78:AG78,"●"),"○",
        AH78/AI78&gt;=2/7,"○",
         TRUE,"NG")</f>
        <v>NG</v>
      </c>
      <c r="AM78" s="197">
        <f>IF(C73="","",AM71+AH78)</f>
        <v>0</v>
      </c>
      <c r="AN78" s="198">
        <f>IF(C73="","",AN71+AI78)</f>
        <v>263</v>
      </c>
      <c r="AO78" s="199">
        <f>IFERROR(AM78/AN78,"")</f>
        <v>0</v>
      </c>
      <c r="AP78" s="302" t="str">
        <f>IF(C73="","",IF(C80="",IF(AM78/AN78&gt;=2/7,"OK","NG"),"-"))</f>
        <v>-</v>
      </c>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188"/>
    </row>
    <row r="79" spans="2:69" ht="18" customHeight="1" thickBot="1">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200"/>
    </row>
    <row r="80" spans="2:69" ht="16.899999999999999" customHeight="1">
      <c r="B80" s="183" t="str">
        <f>IF(C80="","","月")</f>
        <v>月</v>
      </c>
      <c r="C80" s="689">
        <f>IFERROR(IF(EOMONTH(C73,0)+1&gt;$L$5,"",EOMONTH(C73,0)+1),"")</f>
        <v>46113</v>
      </c>
      <c r="D80" s="690"/>
      <c r="E80" s="690"/>
      <c r="F80" s="690"/>
      <c r="G80" s="690"/>
      <c r="H80" s="690"/>
      <c r="I80" s="690"/>
      <c r="J80" s="690"/>
      <c r="K80" s="690"/>
      <c r="L80" s="690"/>
      <c r="M80" s="690"/>
      <c r="N80" s="690"/>
      <c r="O80" s="690"/>
      <c r="P80" s="690"/>
      <c r="Q80" s="690"/>
      <c r="R80" s="690"/>
      <c r="S80" s="690"/>
      <c r="T80" s="690"/>
      <c r="U80" s="690"/>
      <c r="V80" s="690"/>
      <c r="W80" s="690"/>
      <c r="X80" s="690"/>
      <c r="Y80" s="690"/>
      <c r="Z80" s="690"/>
      <c r="AA80" s="690"/>
      <c r="AB80" s="690"/>
      <c r="AC80" s="690"/>
      <c r="AD80" s="690"/>
      <c r="AE80" s="690"/>
      <c r="AF80" s="690"/>
      <c r="AG80" s="690"/>
      <c r="AH80" s="691" t="str">
        <f>IF(C80="","","月単位")</f>
        <v>月単位</v>
      </c>
      <c r="AI80" s="692"/>
      <c r="AJ80" s="692"/>
      <c r="AK80" s="693"/>
      <c r="AL80" s="694"/>
      <c r="AM80" s="706" t="str">
        <f>IF(C80="","","累計")</f>
        <v>累計</v>
      </c>
      <c r="AN80" s="707"/>
      <c r="AO80" s="707"/>
      <c r="AP80" s="708"/>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c r="BM80" s="293"/>
      <c r="BN80" s="293"/>
      <c r="BO80" s="293"/>
      <c r="BP80" s="293"/>
    </row>
    <row r="81" spans="2:69" ht="15" customHeight="1">
      <c r="B81" s="184" t="str">
        <f>IF(C80="","","日")</f>
        <v>日</v>
      </c>
      <c r="C81" s="185" cm="1">
        <f t="array" ref="C81">_xlfn.IFS($C80="","",
  $C80+COLUMN(C81)-COLUMN($B81)-1&gt;$L$5,"",
   $C80+COLUMN(C81)-COLUMN($B81)-1&gt;=EOMONTH($C80,0)+1,"",
    TRUE,$C80+COLUMN(C81)-COLUMN($B81)-1)</f>
        <v>46113</v>
      </c>
      <c r="D81" s="185" cm="1">
        <f t="array" ref="D81">_xlfn.IFS($C80="","",
  $C80+COLUMN(D81)-COLUMN($B81)-1&gt;$L$5,"",
   $C80+COLUMN(D81)-COLUMN($B81)-1&gt;=EOMONTH($C80,0)+1,"",
    TRUE,$C80+COLUMN(D81)-COLUMN($B81)-1)</f>
        <v>46114</v>
      </c>
      <c r="E81" s="185" cm="1">
        <f t="array" ref="E81">_xlfn.IFS($C80="","",
  $C80+COLUMN(E81)-COLUMN($B81)-1&gt;$L$5,"",
   $C80+COLUMN(E81)-COLUMN($B81)-1&gt;=EOMONTH($C80,0)+1,"",
    TRUE,$C80+COLUMN(E81)-COLUMN($B81)-1)</f>
        <v>46115</v>
      </c>
      <c r="F81" s="185" cm="1">
        <f t="array" ref="F81">_xlfn.IFS($C80="","",
  $C80+COLUMN(F81)-COLUMN($B81)-1&gt;$L$5,"",
   $C80+COLUMN(F81)-COLUMN($B81)-1&gt;=EOMONTH($C80,0)+1,"",
    TRUE,$C80+COLUMN(F81)-COLUMN($B81)-1)</f>
        <v>46116</v>
      </c>
      <c r="G81" s="185" cm="1">
        <f t="array" ref="G81">_xlfn.IFS($C80="","",
  $C80+COLUMN(G81)-COLUMN($B81)-1&gt;$L$5,"",
   $C80+COLUMN(G81)-COLUMN($B81)-1&gt;=EOMONTH($C80,0)+1,"",
    TRUE,$C80+COLUMN(G81)-COLUMN($B81)-1)</f>
        <v>46117</v>
      </c>
      <c r="H81" s="185" cm="1">
        <f t="array" ref="H81">_xlfn.IFS($C80="","",
  $C80+COLUMN(H81)-COLUMN($B81)-1&gt;$L$5,"",
   $C80+COLUMN(H81)-COLUMN($B81)-1&gt;=EOMONTH($C80,0)+1,"",
    TRUE,$C80+COLUMN(H81)-COLUMN($B81)-1)</f>
        <v>46118</v>
      </c>
      <c r="I81" s="185" cm="1">
        <f t="array" ref="I81">_xlfn.IFS($C80="","",
  $C80+COLUMN(I81)-COLUMN($B81)-1&gt;$L$5,"",
   $C80+COLUMN(I81)-COLUMN($B81)-1&gt;=EOMONTH($C80,0)+1,"",
    TRUE,$C80+COLUMN(I81)-COLUMN($B81)-1)</f>
        <v>46119</v>
      </c>
      <c r="J81" s="185" cm="1">
        <f t="array" ref="J81">_xlfn.IFS($C80="","",
  $C80+COLUMN(J81)-COLUMN($B81)-1&gt;$L$5,"",
   $C80+COLUMN(J81)-COLUMN($B81)-1&gt;=EOMONTH($C80,0)+1,"",
    TRUE,$C80+COLUMN(J81)-COLUMN($B81)-1)</f>
        <v>46120</v>
      </c>
      <c r="K81" s="185" cm="1">
        <f t="array" ref="K81">_xlfn.IFS($C80="","",
  $C80+COLUMN(K81)-COLUMN($B81)-1&gt;$L$5,"",
   $C80+COLUMN(K81)-COLUMN($B81)-1&gt;=EOMONTH($C80,0)+1,"",
    TRUE,$C80+COLUMN(K81)-COLUMN($B81)-1)</f>
        <v>46121</v>
      </c>
      <c r="L81" s="185" cm="1">
        <f t="array" ref="L81">_xlfn.IFS($C80="","",
  $C80+COLUMN(L81)-COLUMN($B81)-1&gt;$L$5,"",
   $C80+COLUMN(L81)-COLUMN($B81)-1&gt;=EOMONTH($C80,0)+1,"",
    TRUE,$C80+COLUMN(L81)-COLUMN($B81)-1)</f>
        <v>46122</v>
      </c>
      <c r="M81" s="185" cm="1">
        <f t="array" ref="M81">_xlfn.IFS($C80="","",
  $C80+COLUMN(M81)-COLUMN($B81)-1&gt;$L$5,"",
   $C80+COLUMN(M81)-COLUMN($B81)-1&gt;=EOMONTH($C80,0)+1,"",
    TRUE,$C80+COLUMN(M81)-COLUMN($B81)-1)</f>
        <v>46123</v>
      </c>
      <c r="N81" s="185" cm="1">
        <f t="array" ref="N81">_xlfn.IFS($C80="","",
  $C80+COLUMN(N81)-COLUMN($B81)-1&gt;$L$5,"",
   $C80+COLUMN(N81)-COLUMN($B81)-1&gt;=EOMONTH($C80,0)+1,"",
    TRUE,$C80+COLUMN(N81)-COLUMN($B81)-1)</f>
        <v>46124</v>
      </c>
      <c r="O81" s="185" cm="1">
        <f t="array" ref="O81">_xlfn.IFS($C80="","",
  $C80+COLUMN(O81)-COLUMN($B81)-1&gt;$L$5,"",
   $C80+COLUMN(O81)-COLUMN($B81)-1&gt;=EOMONTH($C80,0)+1,"",
    TRUE,$C80+COLUMN(O81)-COLUMN($B81)-1)</f>
        <v>46125</v>
      </c>
      <c r="P81" s="185" cm="1">
        <f t="array" ref="P81">_xlfn.IFS($C80="","",
  $C80+COLUMN(P81)-COLUMN($B81)-1&gt;$L$5,"",
   $C80+COLUMN(P81)-COLUMN($B81)-1&gt;=EOMONTH($C80,0)+1,"",
    TRUE,$C80+COLUMN(P81)-COLUMN($B81)-1)</f>
        <v>46126</v>
      </c>
      <c r="Q81" s="185" cm="1">
        <f t="array" ref="Q81">_xlfn.IFS($C80="","",
  $C80+COLUMN(Q81)-COLUMN($B81)-1&gt;$L$5,"",
   $C80+COLUMN(Q81)-COLUMN($B81)-1&gt;=EOMONTH($C80,0)+1,"",
    TRUE,$C80+COLUMN(Q81)-COLUMN($B81)-1)</f>
        <v>46127</v>
      </c>
      <c r="R81" s="185" cm="1">
        <f t="array" ref="R81">_xlfn.IFS($C80="","",
  $C80+COLUMN(R81)-COLUMN($B81)-1&gt;$L$5,"",
   $C80+COLUMN(R81)-COLUMN($B81)-1&gt;=EOMONTH($C80,0)+1,"",
    TRUE,$C80+COLUMN(R81)-COLUMN($B81)-1)</f>
        <v>46128</v>
      </c>
      <c r="S81" s="185" cm="1">
        <f t="array" ref="S81">_xlfn.IFS($C80="","",
  $C80+COLUMN(S81)-COLUMN($B81)-1&gt;$L$5,"",
   $C80+COLUMN(S81)-COLUMN($B81)-1&gt;=EOMONTH($C80,0)+1,"",
    TRUE,$C80+COLUMN(S81)-COLUMN($B81)-1)</f>
        <v>46129</v>
      </c>
      <c r="T81" s="185" cm="1">
        <f t="array" ref="T81">_xlfn.IFS($C80="","",
  $C80+COLUMN(T81)-COLUMN($B81)-1&gt;$L$5,"",
   $C80+COLUMN(T81)-COLUMN($B81)-1&gt;=EOMONTH($C80,0)+1,"",
    TRUE,$C80+COLUMN(T81)-COLUMN($B81)-1)</f>
        <v>46130</v>
      </c>
      <c r="U81" s="185" cm="1">
        <f t="array" ref="U81">_xlfn.IFS($C80="","",
  $C80+COLUMN(U81)-COLUMN($B81)-1&gt;$L$5,"",
   $C80+COLUMN(U81)-COLUMN($B81)-1&gt;=EOMONTH($C80,0)+1,"",
    TRUE,$C80+COLUMN(U81)-COLUMN($B81)-1)</f>
        <v>46131</v>
      </c>
      <c r="V81" s="185" cm="1">
        <f t="array" ref="V81">_xlfn.IFS($C80="","",
  $C80+COLUMN(V81)-COLUMN($B81)-1&gt;$L$5,"",
   $C80+COLUMN(V81)-COLUMN($B81)-1&gt;=EOMONTH($C80,0)+1,"",
    TRUE,$C80+COLUMN(V81)-COLUMN($B81)-1)</f>
        <v>46132</v>
      </c>
      <c r="W81" s="185" cm="1">
        <f t="array" ref="W81">_xlfn.IFS($C80="","",
  $C80+COLUMN(W81)-COLUMN($B81)-1&gt;$L$5,"",
   $C80+COLUMN(W81)-COLUMN($B81)-1&gt;=EOMONTH($C80,0)+1,"",
    TRUE,$C80+COLUMN(W81)-COLUMN($B81)-1)</f>
        <v>46133</v>
      </c>
      <c r="X81" s="185" cm="1">
        <f t="array" ref="X81">_xlfn.IFS($C80="","",
  $C80+COLUMN(X81)-COLUMN($B81)-1&gt;$L$5,"",
   $C80+COLUMN(X81)-COLUMN($B81)-1&gt;=EOMONTH($C80,0)+1,"",
    TRUE,$C80+COLUMN(X81)-COLUMN($B81)-1)</f>
        <v>46134</v>
      </c>
      <c r="Y81" s="185" cm="1">
        <f t="array" ref="Y81">_xlfn.IFS($C80="","",
  $C80+COLUMN(Y81)-COLUMN($B81)-1&gt;$L$5,"",
   $C80+COLUMN(Y81)-COLUMN($B81)-1&gt;=EOMONTH($C80,0)+1,"",
    TRUE,$C80+COLUMN(Y81)-COLUMN($B81)-1)</f>
        <v>46135</v>
      </c>
      <c r="Z81" s="185" cm="1">
        <f t="array" ref="Z81">_xlfn.IFS($C80="","",
  $C80+COLUMN(Z81)-COLUMN($B81)-1&gt;$L$5,"",
   $C80+COLUMN(Z81)-COLUMN($B81)-1&gt;=EOMONTH($C80,0)+1,"",
    TRUE,$C80+COLUMN(Z81)-COLUMN($B81)-1)</f>
        <v>46136</v>
      </c>
      <c r="AA81" s="185" cm="1">
        <f t="array" ref="AA81">_xlfn.IFS($C80="","",
  $C80+COLUMN(AA81)-COLUMN($B81)-1&gt;$L$5,"",
   $C80+COLUMN(AA81)-COLUMN($B81)-1&gt;=EOMONTH($C80,0)+1,"",
    TRUE,$C80+COLUMN(AA81)-COLUMN($B81)-1)</f>
        <v>46137</v>
      </c>
      <c r="AB81" s="185" cm="1">
        <f t="array" ref="AB81">_xlfn.IFS($C80="","",
  $C80+COLUMN(AB81)-COLUMN($B81)-1&gt;$L$5,"",
   $C80+COLUMN(AB81)-COLUMN($B81)-1&gt;=EOMONTH($C80,0)+1,"",
    TRUE,$C80+COLUMN(AB81)-COLUMN($B81)-1)</f>
        <v>46138</v>
      </c>
      <c r="AC81" s="185" cm="1">
        <f t="array" ref="AC81">_xlfn.IFS($C80="","",
  $C80+COLUMN(AC81)-COLUMN($B81)-1&gt;$L$5,"",
   $C80+COLUMN(AC81)-COLUMN($B81)-1&gt;=EOMONTH($C80,0)+1,"",
    TRUE,$C80+COLUMN(AC81)-COLUMN($B81)-1)</f>
        <v>46139</v>
      </c>
      <c r="AD81" s="185" cm="1">
        <f t="array" ref="AD81">_xlfn.IFS($C80="","",
  $C80+COLUMN(AD81)-COLUMN($B81)-1&gt;$L$5,"",
   $C80+COLUMN(AD81)-COLUMN($B81)-1&gt;=EOMONTH($C80,0)+1,"",
    TRUE,$C80+COLUMN(AD81)-COLUMN($B81)-1)</f>
        <v>46140</v>
      </c>
      <c r="AE81" s="185" cm="1">
        <f t="array" ref="AE81">_xlfn.IFS($C80="","",
  $C80+COLUMN(AE81)-COLUMN($B81)-1&gt;$L$5,"",
   $C80+COLUMN(AE81)-COLUMN($B81)-1&gt;=EOMONTH($C80,0)+1,"",
    TRUE,$C80+COLUMN(AE81)-COLUMN($B81)-1)</f>
        <v>46141</v>
      </c>
      <c r="AF81" s="185" cm="1">
        <f t="array" ref="AF81">_xlfn.IFS($C80="","",
  $C80+COLUMN(AF81)-COLUMN($B81)-1&gt;$L$5,"",
   $C80+COLUMN(AF81)-COLUMN($B81)-1&gt;=EOMONTH($C80,0)+1,"",
    TRUE,$C80+COLUMN(AF81)-COLUMN($B81)-1)</f>
        <v>46142</v>
      </c>
      <c r="AG81" s="186" t="str" cm="1">
        <f t="array" ref="AG81">_xlfn.IFS($C80="","",
  $C80+COLUMN(AG81)-COLUMN($B81)-1&gt;$L$5,"",
   $C80+COLUMN(AG81)-COLUMN($B81)-1&gt;=EOMONTH($C80,0)+1,"",
    TRUE,$C80+COLUMN(AG81)-COLUMN($B81)-1)</f>
        <v/>
      </c>
      <c r="AH81" s="709" t="str">
        <f>IF(C80="","","閉所日数計")</f>
        <v>閉所日数計</v>
      </c>
      <c r="AI81" s="710" t="str">
        <f>IF(C80="","","対象日数計")</f>
        <v>対象日数計</v>
      </c>
      <c r="AJ81" s="710" t="str">
        <f>IF(C80="","","現場閉所率")</f>
        <v>現場閉所率</v>
      </c>
      <c r="AK81" s="711" t="str">
        <f>IF(C80="","","達成状況")</f>
        <v>達成状況</v>
      </c>
      <c r="AL81" s="695"/>
      <c r="AM81" s="696" t="str">
        <f>IF(C80="","","閉所日数計")</f>
        <v>閉所日数計</v>
      </c>
      <c r="AN81" s="699" t="str">
        <f>IF(C80="","","対象日数計")</f>
        <v>対象日数計</v>
      </c>
      <c r="AO81" s="699" t="str">
        <f>IF(C80="","","現場閉所率")</f>
        <v>現場閉所率</v>
      </c>
      <c r="AP81" s="712" t="str" cm="1">
        <f t="array" ref="AP81">_xlfn.IFS(C80="","",C87="","達成状況",TRUE,"-")</f>
        <v>-</v>
      </c>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row>
    <row r="82" spans="2:69" ht="15" customHeight="1">
      <c r="B82" s="184" t="str">
        <f>IF(C80="","","曜日")</f>
        <v>曜日</v>
      </c>
      <c r="C82" s="187" t="str" cm="1">
        <f t="array" ref="C82">_xlfn.IFS(C81="","",COUNTIF(休み,C81)&gt;0,"休",OR(WEEKDAY(C81)=1,WEEKDAY(C81)=7),TEXT(C81,"aaa"),COUNTIF(祝日,C81)&gt;0,"祝",TRUE,TEXT(C81,"aaa"))</f>
        <v>水</v>
      </c>
      <c r="D82" s="187" t="str" cm="1">
        <f t="array" ref="D82">_xlfn.IFS(D81="","",COUNTIF(休み,D81)&gt;0,"休",OR(WEEKDAY(D81)=1,WEEKDAY(D81)=7),TEXT(D81,"aaa"),COUNTIF(祝日,D81)&gt;0,"祝",TRUE,TEXT(D81,"aaa"))</f>
        <v>木</v>
      </c>
      <c r="E82" s="187" t="str" cm="1">
        <f t="array" ref="E82">_xlfn.IFS(E81="","",COUNTIF(休み,E81)&gt;0,"休",OR(WEEKDAY(E81)=1,WEEKDAY(E81)=7),TEXT(E81,"aaa"),COUNTIF(祝日,E81)&gt;0,"祝",TRUE,TEXT(E81,"aaa"))</f>
        <v>金</v>
      </c>
      <c r="F82" s="187" t="str" cm="1">
        <f t="array" ref="F82">_xlfn.IFS(F81="","",COUNTIF(休み,F81)&gt;0,"休",OR(WEEKDAY(F81)=1,WEEKDAY(F81)=7),TEXT(F81,"aaa"),COUNTIF(祝日,F81)&gt;0,"祝",TRUE,TEXT(F81,"aaa"))</f>
        <v>土</v>
      </c>
      <c r="G82" s="187" t="str" cm="1">
        <f t="array" ref="G82">_xlfn.IFS(G81="","",COUNTIF(休み,G81)&gt;0,"休",OR(WEEKDAY(G81)=1,WEEKDAY(G81)=7),TEXT(G81,"aaa"),COUNTIF(祝日,G81)&gt;0,"祝",TRUE,TEXT(G81,"aaa"))</f>
        <v>日</v>
      </c>
      <c r="H82" s="187" t="str" cm="1">
        <f t="array" ref="H82">_xlfn.IFS(H81="","",COUNTIF(休み,H81)&gt;0,"休",OR(WEEKDAY(H81)=1,WEEKDAY(H81)=7),TEXT(H81,"aaa"),COUNTIF(祝日,H81)&gt;0,"祝",TRUE,TEXT(H81,"aaa"))</f>
        <v>月</v>
      </c>
      <c r="I82" s="187" t="str" cm="1">
        <f t="array" ref="I82">_xlfn.IFS(I81="","",COUNTIF(休み,I81)&gt;0,"休",OR(WEEKDAY(I81)=1,WEEKDAY(I81)=7),TEXT(I81,"aaa"),COUNTIF(祝日,I81)&gt;0,"祝",TRUE,TEXT(I81,"aaa"))</f>
        <v>火</v>
      </c>
      <c r="J82" s="187" t="str" cm="1">
        <f t="array" ref="J82">_xlfn.IFS(J81="","",COUNTIF(休み,J81)&gt;0,"休",OR(WEEKDAY(J81)=1,WEEKDAY(J81)=7),TEXT(J81,"aaa"),COUNTIF(祝日,J81)&gt;0,"祝",TRUE,TEXT(J81,"aaa"))</f>
        <v>水</v>
      </c>
      <c r="K82" s="187" t="str" cm="1">
        <f t="array" ref="K82">_xlfn.IFS(K81="","",COUNTIF(休み,K81)&gt;0,"休",OR(WEEKDAY(K81)=1,WEEKDAY(K81)=7),TEXT(K81,"aaa"),COUNTIF(祝日,K81)&gt;0,"祝",TRUE,TEXT(K81,"aaa"))</f>
        <v>木</v>
      </c>
      <c r="L82" s="187" t="str" cm="1">
        <f t="array" ref="L82">_xlfn.IFS(L81="","",COUNTIF(休み,L81)&gt;0,"休",OR(WEEKDAY(L81)=1,WEEKDAY(L81)=7),TEXT(L81,"aaa"),COUNTIF(祝日,L81)&gt;0,"祝",TRUE,TEXT(L81,"aaa"))</f>
        <v>金</v>
      </c>
      <c r="M82" s="187" t="str" cm="1">
        <f t="array" ref="M82">_xlfn.IFS(M81="","",COUNTIF(休み,M81)&gt;0,"休",OR(WEEKDAY(M81)=1,WEEKDAY(M81)=7),TEXT(M81,"aaa"),COUNTIF(祝日,M81)&gt;0,"祝",TRUE,TEXT(M81,"aaa"))</f>
        <v>土</v>
      </c>
      <c r="N82" s="187" t="str" cm="1">
        <f t="array" ref="N82">_xlfn.IFS(N81="","",COUNTIF(休み,N81)&gt;0,"休",OR(WEEKDAY(N81)=1,WEEKDAY(N81)=7),TEXT(N81,"aaa"),COUNTIF(祝日,N81)&gt;0,"祝",TRUE,TEXT(N81,"aaa"))</f>
        <v>日</v>
      </c>
      <c r="O82" s="187" t="str" cm="1">
        <f t="array" ref="O82">_xlfn.IFS(O81="","",COUNTIF(休み,O81)&gt;0,"休",OR(WEEKDAY(O81)=1,WEEKDAY(O81)=7),TEXT(O81,"aaa"),COUNTIF(祝日,O81)&gt;0,"祝",TRUE,TEXT(O81,"aaa"))</f>
        <v>月</v>
      </c>
      <c r="P82" s="187" t="str" cm="1">
        <f t="array" ref="P82">_xlfn.IFS(P81="","",COUNTIF(休み,P81)&gt;0,"休",OR(WEEKDAY(P81)=1,WEEKDAY(P81)=7),TEXT(P81,"aaa"),COUNTIF(祝日,P81)&gt;0,"祝",TRUE,TEXT(P81,"aaa"))</f>
        <v>火</v>
      </c>
      <c r="Q82" s="187" t="str" cm="1">
        <f t="array" ref="Q82">_xlfn.IFS(Q81="","",COUNTIF(休み,Q81)&gt;0,"休",OR(WEEKDAY(Q81)=1,WEEKDAY(Q81)=7),TEXT(Q81,"aaa"),COUNTIF(祝日,Q81)&gt;0,"祝",TRUE,TEXT(Q81,"aaa"))</f>
        <v>水</v>
      </c>
      <c r="R82" s="187" t="str" cm="1">
        <f t="array" ref="R82">_xlfn.IFS(R81="","",COUNTIF(休み,R81)&gt;0,"休",OR(WEEKDAY(R81)=1,WEEKDAY(R81)=7),TEXT(R81,"aaa"),COUNTIF(祝日,R81)&gt;0,"祝",TRUE,TEXT(R81,"aaa"))</f>
        <v>木</v>
      </c>
      <c r="S82" s="187" t="str" cm="1">
        <f t="array" ref="S82">_xlfn.IFS(S81="","",COUNTIF(休み,S81)&gt;0,"休",OR(WEEKDAY(S81)=1,WEEKDAY(S81)=7),TEXT(S81,"aaa"),COUNTIF(祝日,S81)&gt;0,"祝",TRUE,TEXT(S81,"aaa"))</f>
        <v>金</v>
      </c>
      <c r="T82" s="187" t="str" cm="1">
        <f t="array" ref="T82">_xlfn.IFS(T81="","",COUNTIF(休み,T81)&gt;0,"休",OR(WEEKDAY(T81)=1,WEEKDAY(T81)=7),TEXT(T81,"aaa"),COUNTIF(祝日,T81)&gt;0,"祝",TRUE,TEXT(T81,"aaa"))</f>
        <v>土</v>
      </c>
      <c r="U82" s="187" t="str" cm="1">
        <f t="array" ref="U82">_xlfn.IFS(U81="","",COUNTIF(休み,U81)&gt;0,"休",OR(WEEKDAY(U81)=1,WEEKDAY(U81)=7),TEXT(U81,"aaa"),COUNTIF(祝日,U81)&gt;0,"祝",TRUE,TEXT(U81,"aaa"))</f>
        <v>日</v>
      </c>
      <c r="V82" s="187" t="str" cm="1">
        <f t="array" ref="V82">_xlfn.IFS(V81="","",COUNTIF(休み,V81)&gt;0,"休",OR(WEEKDAY(V81)=1,WEEKDAY(V81)=7),TEXT(V81,"aaa"),COUNTIF(祝日,V81)&gt;0,"祝",TRUE,TEXT(V81,"aaa"))</f>
        <v>月</v>
      </c>
      <c r="W82" s="187" t="str" cm="1">
        <f t="array" ref="W82">_xlfn.IFS(W81="","",COUNTIF(休み,W81)&gt;0,"休",OR(WEEKDAY(W81)=1,WEEKDAY(W81)=7),TEXT(W81,"aaa"),COUNTIF(祝日,W81)&gt;0,"祝",TRUE,TEXT(W81,"aaa"))</f>
        <v>火</v>
      </c>
      <c r="X82" s="187" t="str" cm="1">
        <f t="array" ref="X82">_xlfn.IFS(X81="","",COUNTIF(休み,X81)&gt;0,"休",OR(WEEKDAY(X81)=1,WEEKDAY(X81)=7),TEXT(X81,"aaa"),COUNTIF(祝日,X81)&gt;0,"祝",TRUE,TEXT(X81,"aaa"))</f>
        <v>水</v>
      </c>
      <c r="Y82" s="187" t="str" cm="1">
        <f t="array" ref="Y82">_xlfn.IFS(Y81="","",COUNTIF(休み,Y81)&gt;0,"休",OR(WEEKDAY(Y81)=1,WEEKDAY(Y81)=7),TEXT(Y81,"aaa"),COUNTIF(祝日,Y81)&gt;0,"祝",TRUE,TEXT(Y81,"aaa"))</f>
        <v>木</v>
      </c>
      <c r="Z82" s="187" t="str" cm="1">
        <f t="array" ref="Z82">_xlfn.IFS(Z81="","",COUNTIF(休み,Z81)&gt;0,"休",OR(WEEKDAY(Z81)=1,WEEKDAY(Z81)=7),TEXT(Z81,"aaa"),COUNTIF(祝日,Z81)&gt;0,"祝",TRUE,TEXT(Z81,"aaa"))</f>
        <v>金</v>
      </c>
      <c r="AA82" s="187" t="str" cm="1">
        <f t="array" ref="AA82">_xlfn.IFS(AA81="","",COUNTIF(休み,AA81)&gt;0,"休",OR(WEEKDAY(AA81)=1,WEEKDAY(AA81)=7),TEXT(AA81,"aaa"),COUNTIF(祝日,AA81)&gt;0,"祝",TRUE,TEXT(AA81,"aaa"))</f>
        <v>土</v>
      </c>
      <c r="AB82" s="187" t="str" cm="1">
        <f t="array" ref="AB82">_xlfn.IFS(AB81="","",COUNTIF(休み,AB81)&gt;0,"休",OR(WEEKDAY(AB81)=1,WEEKDAY(AB81)=7),TEXT(AB81,"aaa"),COUNTIF(祝日,AB81)&gt;0,"祝",TRUE,TEXT(AB81,"aaa"))</f>
        <v>日</v>
      </c>
      <c r="AC82" s="187" t="str" cm="1">
        <f t="array" ref="AC82">_xlfn.IFS(AC81="","",COUNTIF(休み,AC81)&gt;0,"休",OR(WEEKDAY(AC81)=1,WEEKDAY(AC81)=7),TEXT(AC81,"aaa"),COUNTIF(祝日,AC81)&gt;0,"祝",TRUE,TEXT(AC81,"aaa"))</f>
        <v>月</v>
      </c>
      <c r="AD82" s="187" t="str" cm="1">
        <f t="array" ref="AD82">_xlfn.IFS(AD81="","",COUNTIF(休み,AD81)&gt;0,"休",OR(WEEKDAY(AD81)=1,WEEKDAY(AD81)=7),TEXT(AD81,"aaa"),COUNTIF(祝日,AD81)&gt;0,"祝",TRUE,TEXT(AD81,"aaa"))</f>
        <v>火</v>
      </c>
      <c r="AE82" s="187" t="str" cm="1">
        <f t="array" ref="AE82">_xlfn.IFS(AE81="","",COUNTIF(休み,AE81)&gt;0,"休",OR(WEEKDAY(AE81)=1,WEEKDAY(AE81)=7),TEXT(AE81,"aaa"),COUNTIF(祝日,AE81)&gt;0,"祝",TRUE,TEXT(AE81,"aaa"))</f>
        <v>祝</v>
      </c>
      <c r="AF82" s="187" t="str" cm="1">
        <f t="array" ref="AF82">_xlfn.IFS(AF81="","",COUNTIF(休み,AF81)&gt;0,"休",OR(WEEKDAY(AF81)=1,WEEKDAY(AF81)=7),TEXT(AF81,"aaa"),COUNTIF(祝日,AF81)&gt;0,"祝",TRUE,TEXT(AF81,"aaa"))</f>
        <v>木</v>
      </c>
      <c r="AG82" s="187" t="str" cm="1">
        <f t="array" ref="AG82">_xlfn.IFS(AG81="","",COUNTIF(休み,AG81)&gt;0,"休",OR(WEEKDAY(AG81)=1,WEEKDAY(AG81)=7),TEXT(AG81,"aaa"),COUNTIF(祝日,AG81)&gt;0,"祝",TRUE,TEXT(AG81,"aaa"))</f>
        <v/>
      </c>
      <c r="AH82" s="709"/>
      <c r="AI82" s="710"/>
      <c r="AJ82" s="710"/>
      <c r="AK82" s="711"/>
      <c r="AL82" s="695"/>
      <c r="AM82" s="697"/>
      <c r="AN82" s="700"/>
      <c r="AO82" s="700"/>
      <c r="AP82" s="713"/>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188"/>
    </row>
    <row r="83" spans="2:69" s="192" customFormat="1" ht="60" customHeight="1">
      <c r="B83" s="271" t="str">
        <f>IF(C80="","","行事")</f>
        <v>行事</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90"/>
      <c r="AH83" s="709"/>
      <c r="AI83" s="710"/>
      <c r="AJ83" s="710"/>
      <c r="AK83" s="711"/>
      <c r="AL83" s="695"/>
      <c r="AM83" s="698"/>
      <c r="AN83" s="701"/>
      <c r="AO83" s="701"/>
      <c r="AP83" s="714"/>
      <c r="AQ83" s="300"/>
      <c r="AR83" s="300"/>
      <c r="AS83" s="300"/>
      <c r="AT83" s="300"/>
      <c r="AU83" s="300"/>
      <c r="AV83" s="300"/>
      <c r="AW83" s="300"/>
      <c r="AX83" s="300"/>
      <c r="AY83" s="300"/>
      <c r="AZ83" s="300"/>
      <c r="BA83" s="300"/>
      <c r="BB83" s="300"/>
      <c r="BC83" s="300"/>
      <c r="BD83" s="300"/>
      <c r="BE83" s="300"/>
      <c r="BF83" s="300"/>
      <c r="BG83" s="300"/>
      <c r="BH83" s="300"/>
      <c r="BI83" s="300"/>
      <c r="BJ83" s="300"/>
      <c r="BK83" s="300"/>
      <c r="BL83" s="300"/>
      <c r="BM83" s="300"/>
      <c r="BN83" s="300"/>
      <c r="BO83" s="300"/>
      <c r="BP83" s="300"/>
      <c r="BQ83" s="191"/>
    </row>
    <row r="84" spans="2:69" s="195" customFormat="1" ht="15" customHeight="1">
      <c r="B84" s="184" t="str">
        <f>IF(C80="","","計画")</f>
        <v>計画</v>
      </c>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84">
        <f>IF(C80="","",COUNTIF(C84:AG84,"○"))</f>
        <v>0</v>
      </c>
      <c r="AI84" s="193">
        <f>IF(C80="","",31-COUNTIF(C82:AG82,"")-COUNTIF(C82:AG82,"休")-COUNTIF(C84:AH84,"/"))</f>
        <v>30</v>
      </c>
      <c r="AJ84" s="194">
        <f>IF(C80="","",IFERROR(AH84/AI84,""))</f>
        <v>0</v>
      </c>
      <c r="AK84" s="295" t="str" cm="1">
        <f t="array" ref="AK84">_xlfn.IFS(OR(C80="",AI84=0),"",
      COUNTIFS(C82:AG82,"日",C84:AG84,"")+COUNTIFS(C82:AG82,"日",C84:AG84,"○")+COUNTIFS(C82:AG82,"土",C84:AG84,"")+COUNTIFS(C82:AG82,"土",C84:AG84,"○")&lt;=COUNTIF(C84:AG84,"○"),"○",
        AH84/AI84&gt;=2/7,"○",
         TRUE,"NG")</f>
        <v>NG</v>
      </c>
      <c r="AM84" s="184">
        <f>IF(C80="","",AM77+AH84)</f>
        <v>0</v>
      </c>
      <c r="AN84" s="193">
        <f>IF(C80="","",AN77+AI84)</f>
        <v>293</v>
      </c>
      <c r="AO84" s="194">
        <f>IFERROR(AM84/AN84,"")</f>
        <v>0</v>
      </c>
      <c r="AP84" s="301" t="str">
        <f>IF(C80="","",IF(C87="",IF(AM84/AN84&gt;=2/7,"OK","NG"),"-"))</f>
        <v>-</v>
      </c>
      <c r="AQ84" s="297"/>
      <c r="AR84" s="297"/>
      <c r="AS84" s="297"/>
      <c r="AT84" s="297"/>
      <c r="AU84" s="297"/>
      <c r="AV84" s="297"/>
      <c r="AW84" s="297"/>
      <c r="AX84" s="297"/>
      <c r="AY84" s="297"/>
      <c r="AZ84" s="297"/>
      <c r="BA84" s="297"/>
      <c r="BB84" s="297"/>
      <c r="BC84" s="297"/>
      <c r="BD84" s="297"/>
      <c r="BE84" s="297"/>
      <c r="BF84" s="297"/>
      <c r="BG84" s="297"/>
      <c r="BH84" s="297"/>
      <c r="BI84" s="297"/>
      <c r="BJ84" s="297"/>
      <c r="BK84" s="297"/>
      <c r="BL84" s="297"/>
      <c r="BM84" s="297"/>
      <c r="BN84" s="297"/>
      <c r="BO84" s="297"/>
      <c r="BP84" s="297"/>
      <c r="BQ84" s="196"/>
    </row>
    <row r="85" spans="2:69" s="195" customFormat="1" ht="15" customHeight="1" thickBot="1">
      <c r="B85" s="197" t="str">
        <f>IF(C80="","","実施")</f>
        <v>実施</v>
      </c>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7">
        <f>IF(C80="","",COUNTIF(C85:AG85,"●"))</f>
        <v>0</v>
      </c>
      <c r="AI85" s="198">
        <f>IF(C80="","",31-COUNTIF(C82:AG82,"")-COUNTIF(C82:AG82,"休")-COUNTIF(C85:AH85,"/"))</f>
        <v>30</v>
      </c>
      <c r="AJ85" s="199">
        <f>IF(C80="","",IFERROR(AH85/AI85,""))</f>
        <v>0</v>
      </c>
      <c r="AK85" s="298" t="str" cm="1">
        <f t="array" ref="AK85">_xlfn.IFS(OR(C80="",AI85=0),"",
      COUNTIFS(C82:AG82,"日",C85:AG85,"")+COUNTIFS(C82:AG82,"日",C85:AG85,"●")+COUNTIFS(C82:AG82,"土",C85:AG85,"")+COUNTIFS(C82:AG82,"土",C85:AG85,"●")&lt;=COUNTIF(C85:AG85,"●"),"○",
        AH85/AI85&gt;=2/7,"○",
         TRUE,"NG")</f>
        <v>NG</v>
      </c>
      <c r="AM85" s="197">
        <f>IF(C80="","",AM78+AH85)</f>
        <v>0</v>
      </c>
      <c r="AN85" s="198">
        <f>IF(C80="","",AN78+AI85)</f>
        <v>293</v>
      </c>
      <c r="AO85" s="199">
        <f>IFERROR(AM85/AN85,"")</f>
        <v>0</v>
      </c>
      <c r="AP85" s="302" t="str">
        <f>IF(C80="","",IF(C87="",IF(AM85/AN85&gt;=2/7,"OK","NG"),"-"))</f>
        <v>-</v>
      </c>
      <c r="AQ85" s="222"/>
      <c r="AR85" s="222"/>
      <c r="AS85" s="222"/>
      <c r="AT85" s="222"/>
      <c r="AU85" s="222"/>
      <c r="AV85" s="222"/>
      <c r="AW85" s="222"/>
      <c r="AX85" s="222"/>
      <c r="AY85" s="222"/>
      <c r="AZ85" s="222"/>
      <c r="BA85" s="222"/>
      <c r="BB85" s="222"/>
      <c r="BC85" s="222"/>
      <c r="BD85" s="222"/>
      <c r="BE85" s="222"/>
      <c r="BF85" s="222"/>
      <c r="BG85" s="222"/>
      <c r="BH85" s="222"/>
      <c r="BI85" s="222"/>
      <c r="BJ85" s="222"/>
      <c r="BK85" s="222"/>
      <c r="BL85" s="222"/>
      <c r="BM85" s="222"/>
      <c r="BN85" s="222"/>
      <c r="BO85" s="222"/>
      <c r="BP85" s="222"/>
      <c r="BQ85" s="188"/>
    </row>
    <row r="86" spans="2:69" ht="18" customHeight="1" thickBot="1">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200"/>
    </row>
    <row r="87" spans="2:69" ht="16.899999999999999" customHeight="1">
      <c r="B87" s="183" t="str">
        <f>IF(C87="","","月")</f>
        <v>月</v>
      </c>
      <c r="C87" s="689">
        <f>IFERROR(IF(EOMONTH(C80,0)+1&gt;$L$5,"",EOMONTH(C80,0)+1),"")</f>
        <v>46143</v>
      </c>
      <c r="D87" s="690"/>
      <c r="E87" s="690"/>
      <c r="F87" s="690"/>
      <c r="G87" s="690"/>
      <c r="H87" s="690"/>
      <c r="I87" s="690"/>
      <c r="J87" s="690"/>
      <c r="K87" s="690"/>
      <c r="L87" s="690"/>
      <c r="M87" s="690"/>
      <c r="N87" s="690"/>
      <c r="O87" s="690"/>
      <c r="P87" s="690"/>
      <c r="Q87" s="690"/>
      <c r="R87" s="690"/>
      <c r="S87" s="690"/>
      <c r="T87" s="690"/>
      <c r="U87" s="690"/>
      <c r="V87" s="690"/>
      <c r="W87" s="690"/>
      <c r="X87" s="690"/>
      <c r="Y87" s="690"/>
      <c r="Z87" s="690"/>
      <c r="AA87" s="690"/>
      <c r="AB87" s="690"/>
      <c r="AC87" s="690"/>
      <c r="AD87" s="690"/>
      <c r="AE87" s="690"/>
      <c r="AF87" s="690"/>
      <c r="AG87" s="690"/>
      <c r="AH87" s="691" t="str">
        <f>IF(C87="","","月単位")</f>
        <v>月単位</v>
      </c>
      <c r="AI87" s="692"/>
      <c r="AJ87" s="692"/>
      <c r="AK87" s="693"/>
      <c r="AL87" s="694"/>
      <c r="AM87" s="706" t="str">
        <f>IF(C87="","","累計")</f>
        <v>累計</v>
      </c>
      <c r="AN87" s="707"/>
      <c r="AO87" s="707"/>
      <c r="AP87" s="708"/>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c r="BM87" s="293"/>
      <c r="BN87" s="293"/>
      <c r="BO87" s="293"/>
      <c r="BP87" s="293"/>
    </row>
    <row r="88" spans="2:69" ht="15" customHeight="1">
      <c r="B88" s="184" t="str">
        <f>IF(C87="","","日")</f>
        <v>日</v>
      </c>
      <c r="C88" s="185" cm="1">
        <f t="array" ref="C88">_xlfn.IFS($C87="","",
  $C87+COLUMN(C88)-COLUMN($B88)-1&gt;$L$5,"",
   $C87+COLUMN(C88)-COLUMN($B88)-1&gt;=EOMONTH($C87,0)+1,"",
    TRUE,$C87+COLUMN(C88)-COLUMN($B88)-1)</f>
        <v>46143</v>
      </c>
      <c r="D88" s="185" cm="1">
        <f t="array" ref="D88">_xlfn.IFS($C87="","",
  $C87+COLUMN(D88)-COLUMN($B88)-1&gt;$L$5,"",
   $C87+COLUMN(D88)-COLUMN($B88)-1&gt;=EOMONTH($C87,0)+1,"",
    TRUE,$C87+COLUMN(D88)-COLUMN($B88)-1)</f>
        <v>46144</v>
      </c>
      <c r="E88" s="185" cm="1">
        <f t="array" ref="E88">_xlfn.IFS($C87="","",
  $C87+COLUMN(E88)-COLUMN($B88)-1&gt;$L$5,"",
   $C87+COLUMN(E88)-COLUMN($B88)-1&gt;=EOMONTH($C87,0)+1,"",
    TRUE,$C87+COLUMN(E88)-COLUMN($B88)-1)</f>
        <v>46145</v>
      </c>
      <c r="F88" s="185" cm="1">
        <f t="array" ref="F88">_xlfn.IFS($C87="","",
  $C87+COLUMN(F88)-COLUMN($B88)-1&gt;$L$5,"",
   $C87+COLUMN(F88)-COLUMN($B88)-1&gt;=EOMONTH($C87,0)+1,"",
    TRUE,$C87+COLUMN(F88)-COLUMN($B88)-1)</f>
        <v>46146</v>
      </c>
      <c r="G88" s="185" cm="1">
        <f t="array" ref="G88">_xlfn.IFS($C87="","",
  $C87+COLUMN(G88)-COLUMN($B88)-1&gt;$L$5,"",
   $C87+COLUMN(G88)-COLUMN($B88)-1&gt;=EOMONTH($C87,0)+1,"",
    TRUE,$C87+COLUMN(G88)-COLUMN($B88)-1)</f>
        <v>46147</v>
      </c>
      <c r="H88" s="185" cm="1">
        <f t="array" ref="H88">_xlfn.IFS($C87="","",
  $C87+COLUMN(H88)-COLUMN($B88)-1&gt;$L$5,"",
   $C87+COLUMN(H88)-COLUMN($B88)-1&gt;=EOMONTH($C87,0)+1,"",
    TRUE,$C87+COLUMN(H88)-COLUMN($B88)-1)</f>
        <v>46148</v>
      </c>
      <c r="I88" s="185" cm="1">
        <f t="array" ref="I88">_xlfn.IFS($C87="","",
  $C87+COLUMN(I88)-COLUMN($B88)-1&gt;$L$5,"",
   $C87+COLUMN(I88)-COLUMN($B88)-1&gt;=EOMONTH($C87,0)+1,"",
    TRUE,$C87+COLUMN(I88)-COLUMN($B88)-1)</f>
        <v>46149</v>
      </c>
      <c r="J88" s="185" cm="1">
        <f t="array" ref="J88">_xlfn.IFS($C87="","",
  $C87+COLUMN(J88)-COLUMN($B88)-1&gt;$L$5,"",
   $C87+COLUMN(J88)-COLUMN($B88)-1&gt;=EOMONTH($C87,0)+1,"",
    TRUE,$C87+COLUMN(J88)-COLUMN($B88)-1)</f>
        <v>46150</v>
      </c>
      <c r="K88" s="185" cm="1">
        <f t="array" ref="K88">_xlfn.IFS($C87="","",
  $C87+COLUMN(K88)-COLUMN($B88)-1&gt;$L$5,"",
   $C87+COLUMN(K88)-COLUMN($B88)-1&gt;=EOMONTH($C87,0)+1,"",
    TRUE,$C87+COLUMN(K88)-COLUMN($B88)-1)</f>
        <v>46151</v>
      </c>
      <c r="L88" s="185" cm="1">
        <f t="array" ref="L88">_xlfn.IFS($C87="","",
  $C87+COLUMN(L88)-COLUMN($B88)-1&gt;$L$5,"",
   $C87+COLUMN(L88)-COLUMN($B88)-1&gt;=EOMONTH($C87,0)+1,"",
    TRUE,$C87+COLUMN(L88)-COLUMN($B88)-1)</f>
        <v>46152</v>
      </c>
      <c r="M88" s="185" cm="1">
        <f t="array" ref="M88">_xlfn.IFS($C87="","",
  $C87+COLUMN(M88)-COLUMN($B88)-1&gt;$L$5,"",
   $C87+COLUMN(M88)-COLUMN($B88)-1&gt;=EOMONTH($C87,0)+1,"",
    TRUE,$C87+COLUMN(M88)-COLUMN($B88)-1)</f>
        <v>46153</v>
      </c>
      <c r="N88" s="185" cm="1">
        <f t="array" ref="N88">_xlfn.IFS($C87="","",
  $C87+COLUMN(N88)-COLUMN($B88)-1&gt;$L$5,"",
   $C87+COLUMN(N88)-COLUMN($B88)-1&gt;=EOMONTH($C87,0)+1,"",
    TRUE,$C87+COLUMN(N88)-COLUMN($B88)-1)</f>
        <v>46154</v>
      </c>
      <c r="O88" s="185" cm="1">
        <f t="array" ref="O88">_xlfn.IFS($C87="","",
  $C87+COLUMN(O88)-COLUMN($B88)-1&gt;$L$5,"",
   $C87+COLUMN(O88)-COLUMN($B88)-1&gt;=EOMONTH($C87,0)+1,"",
    TRUE,$C87+COLUMN(O88)-COLUMN($B88)-1)</f>
        <v>46155</v>
      </c>
      <c r="P88" s="185" cm="1">
        <f t="array" ref="P88">_xlfn.IFS($C87="","",
  $C87+COLUMN(P88)-COLUMN($B88)-1&gt;$L$5,"",
   $C87+COLUMN(P88)-COLUMN($B88)-1&gt;=EOMONTH($C87,0)+1,"",
    TRUE,$C87+COLUMN(P88)-COLUMN($B88)-1)</f>
        <v>46156</v>
      </c>
      <c r="Q88" s="185" cm="1">
        <f t="array" ref="Q88">_xlfn.IFS($C87="","",
  $C87+COLUMN(Q88)-COLUMN($B88)-1&gt;$L$5,"",
   $C87+COLUMN(Q88)-COLUMN($B88)-1&gt;=EOMONTH($C87,0)+1,"",
    TRUE,$C87+COLUMN(Q88)-COLUMN($B88)-1)</f>
        <v>46157</v>
      </c>
      <c r="R88" s="185" cm="1">
        <f t="array" ref="R88">_xlfn.IFS($C87="","",
  $C87+COLUMN(R88)-COLUMN($B88)-1&gt;$L$5,"",
   $C87+COLUMN(R88)-COLUMN($B88)-1&gt;=EOMONTH($C87,0)+1,"",
    TRUE,$C87+COLUMN(R88)-COLUMN($B88)-1)</f>
        <v>46158</v>
      </c>
      <c r="S88" s="185" cm="1">
        <f t="array" ref="S88">_xlfn.IFS($C87="","",
  $C87+COLUMN(S88)-COLUMN($B88)-1&gt;$L$5,"",
   $C87+COLUMN(S88)-COLUMN($B88)-1&gt;=EOMONTH($C87,0)+1,"",
    TRUE,$C87+COLUMN(S88)-COLUMN($B88)-1)</f>
        <v>46159</v>
      </c>
      <c r="T88" s="185" cm="1">
        <f t="array" ref="T88">_xlfn.IFS($C87="","",
  $C87+COLUMN(T88)-COLUMN($B88)-1&gt;$L$5,"",
   $C87+COLUMN(T88)-COLUMN($B88)-1&gt;=EOMONTH($C87,0)+1,"",
    TRUE,$C87+COLUMN(T88)-COLUMN($B88)-1)</f>
        <v>46160</v>
      </c>
      <c r="U88" s="185" cm="1">
        <f t="array" ref="U88">_xlfn.IFS($C87="","",
  $C87+COLUMN(U88)-COLUMN($B88)-1&gt;$L$5,"",
   $C87+COLUMN(U88)-COLUMN($B88)-1&gt;=EOMONTH($C87,0)+1,"",
    TRUE,$C87+COLUMN(U88)-COLUMN($B88)-1)</f>
        <v>46161</v>
      </c>
      <c r="V88" s="185" cm="1">
        <f t="array" ref="V88">_xlfn.IFS($C87="","",
  $C87+COLUMN(V88)-COLUMN($B88)-1&gt;$L$5,"",
   $C87+COLUMN(V88)-COLUMN($B88)-1&gt;=EOMONTH($C87,0)+1,"",
    TRUE,$C87+COLUMN(V88)-COLUMN($B88)-1)</f>
        <v>46162</v>
      </c>
      <c r="W88" s="185" cm="1">
        <f t="array" ref="W88">_xlfn.IFS($C87="","",
  $C87+COLUMN(W88)-COLUMN($B88)-1&gt;$L$5,"",
   $C87+COLUMN(W88)-COLUMN($B88)-1&gt;=EOMONTH($C87,0)+1,"",
    TRUE,$C87+COLUMN(W88)-COLUMN($B88)-1)</f>
        <v>46163</v>
      </c>
      <c r="X88" s="185" cm="1">
        <f t="array" ref="X88">_xlfn.IFS($C87="","",
  $C87+COLUMN(X88)-COLUMN($B88)-1&gt;$L$5,"",
   $C87+COLUMN(X88)-COLUMN($B88)-1&gt;=EOMONTH($C87,0)+1,"",
    TRUE,$C87+COLUMN(X88)-COLUMN($B88)-1)</f>
        <v>46164</v>
      </c>
      <c r="Y88" s="185" cm="1">
        <f t="array" ref="Y88">_xlfn.IFS($C87="","",
  $C87+COLUMN(Y88)-COLUMN($B88)-1&gt;$L$5,"",
   $C87+COLUMN(Y88)-COLUMN($B88)-1&gt;=EOMONTH($C87,0)+1,"",
    TRUE,$C87+COLUMN(Y88)-COLUMN($B88)-1)</f>
        <v>46165</v>
      </c>
      <c r="Z88" s="185" cm="1">
        <f t="array" ref="Z88">_xlfn.IFS($C87="","",
  $C87+COLUMN(Z88)-COLUMN($B88)-1&gt;$L$5,"",
   $C87+COLUMN(Z88)-COLUMN($B88)-1&gt;=EOMONTH($C87,0)+1,"",
    TRUE,$C87+COLUMN(Z88)-COLUMN($B88)-1)</f>
        <v>46166</v>
      </c>
      <c r="AA88" s="185" cm="1">
        <f t="array" ref="AA88">_xlfn.IFS($C87="","",
  $C87+COLUMN(AA88)-COLUMN($B88)-1&gt;$L$5,"",
   $C87+COLUMN(AA88)-COLUMN($B88)-1&gt;=EOMONTH($C87,0)+1,"",
    TRUE,$C87+COLUMN(AA88)-COLUMN($B88)-1)</f>
        <v>46167</v>
      </c>
      <c r="AB88" s="185" cm="1">
        <f t="array" ref="AB88">_xlfn.IFS($C87="","",
  $C87+COLUMN(AB88)-COLUMN($B88)-1&gt;$L$5,"",
   $C87+COLUMN(AB88)-COLUMN($B88)-1&gt;=EOMONTH($C87,0)+1,"",
    TRUE,$C87+COLUMN(AB88)-COLUMN($B88)-1)</f>
        <v>46168</v>
      </c>
      <c r="AC88" s="185" cm="1">
        <f t="array" ref="AC88">_xlfn.IFS($C87="","",
  $C87+COLUMN(AC88)-COLUMN($B88)-1&gt;$L$5,"",
   $C87+COLUMN(AC88)-COLUMN($B88)-1&gt;=EOMONTH($C87,0)+1,"",
    TRUE,$C87+COLUMN(AC88)-COLUMN($B88)-1)</f>
        <v>46169</v>
      </c>
      <c r="AD88" s="185" cm="1">
        <f t="array" ref="AD88">_xlfn.IFS($C87="","",
  $C87+COLUMN(AD88)-COLUMN($B88)-1&gt;$L$5,"",
   $C87+COLUMN(AD88)-COLUMN($B88)-1&gt;=EOMONTH($C87,0)+1,"",
    TRUE,$C87+COLUMN(AD88)-COLUMN($B88)-1)</f>
        <v>46170</v>
      </c>
      <c r="AE88" s="185" cm="1">
        <f t="array" ref="AE88">_xlfn.IFS($C87="","",
  $C87+COLUMN(AE88)-COLUMN($B88)-1&gt;$L$5,"",
   $C87+COLUMN(AE88)-COLUMN($B88)-1&gt;=EOMONTH($C87,0)+1,"",
    TRUE,$C87+COLUMN(AE88)-COLUMN($B88)-1)</f>
        <v>46171</v>
      </c>
      <c r="AF88" s="185" cm="1">
        <f t="array" ref="AF88">_xlfn.IFS($C87="","",
  $C87+COLUMN(AF88)-COLUMN($B88)-1&gt;$L$5,"",
   $C87+COLUMN(AF88)-COLUMN($B88)-1&gt;=EOMONTH($C87,0)+1,"",
    TRUE,$C87+COLUMN(AF88)-COLUMN($B88)-1)</f>
        <v>46172</v>
      </c>
      <c r="AG88" s="186" cm="1">
        <f t="array" ref="AG88">_xlfn.IFS($C87="","",
  $C87+COLUMN(AG88)-COLUMN($B88)-1&gt;$L$5,"",
   $C87+COLUMN(AG88)-COLUMN($B88)-1&gt;=EOMONTH($C87,0)+1,"",
    TRUE,$C87+COLUMN(AG88)-COLUMN($B88)-1)</f>
        <v>46173</v>
      </c>
      <c r="AH88" s="709" t="str">
        <f>IF(C87="","","閉所日数計")</f>
        <v>閉所日数計</v>
      </c>
      <c r="AI88" s="710" t="str">
        <f>IF(C87="","","対象日数計")</f>
        <v>対象日数計</v>
      </c>
      <c r="AJ88" s="710" t="str">
        <f>IF(C87="","","現場閉所率")</f>
        <v>現場閉所率</v>
      </c>
      <c r="AK88" s="711" t="str">
        <f>IF(C87="","","達成状況")</f>
        <v>達成状況</v>
      </c>
      <c r="AL88" s="695"/>
      <c r="AM88" s="696" t="str">
        <f>IF(C87="","","閉所日数計")</f>
        <v>閉所日数計</v>
      </c>
      <c r="AN88" s="699" t="str">
        <f>IF(C87="","","対象日数計")</f>
        <v>対象日数計</v>
      </c>
      <c r="AO88" s="699" t="str">
        <f>IF(C87="","","現場閉所率")</f>
        <v>現場閉所率</v>
      </c>
      <c r="AP88" s="712" t="str" cm="1">
        <f t="array" ref="AP88">_xlfn.IFS(C87="","",C94="","達成状況",TRUE,"-")</f>
        <v>-</v>
      </c>
      <c r="AQ88" s="300"/>
      <c r="AR88" s="300"/>
      <c r="AS88" s="300"/>
      <c r="AT88" s="300"/>
      <c r="AU88" s="300"/>
      <c r="AV88" s="300"/>
      <c r="AW88" s="300"/>
      <c r="AX88" s="300"/>
      <c r="AY88" s="300"/>
      <c r="AZ88" s="300"/>
      <c r="BA88" s="300"/>
      <c r="BB88" s="300"/>
      <c r="BC88" s="300"/>
      <c r="BD88" s="300"/>
      <c r="BE88" s="300"/>
      <c r="BF88" s="300"/>
      <c r="BG88" s="300"/>
      <c r="BH88" s="300"/>
      <c r="BI88" s="300"/>
      <c r="BJ88" s="300"/>
      <c r="BK88" s="300"/>
      <c r="BL88" s="300"/>
      <c r="BM88" s="300"/>
      <c r="BN88" s="300"/>
      <c r="BO88" s="300"/>
      <c r="BP88" s="300"/>
    </row>
    <row r="89" spans="2:69" ht="15" customHeight="1">
      <c r="B89" s="184" t="str">
        <f>IF(C87="","","曜日")</f>
        <v>曜日</v>
      </c>
      <c r="C89" s="187" t="str" cm="1">
        <f t="array" ref="C89">_xlfn.IFS(C88="","",COUNTIF(休み,C88)&gt;0,"休",OR(WEEKDAY(C88)=1,WEEKDAY(C88)=7),TEXT(C88,"aaa"),COUNTIF(祝日,C88)&gt;0,"祝",TRUE,TEXT(C88,"aaa"))</f>
        <v>金</v>
      </c>
      <c r="D89" s="187" t="str" cm="1">
        <f t="array" ref="D89">_xlfn.IFS(D88="","",COUNTIF(休み,D88)&gt;0,"休",OR(WEEKDAY(D88)=1,WEEKDAY(D88)=7),TEXT(D88,"aaa"),COUNTIF(祝日,D88)&gt;0,"祝",TRUE,TEXT(D88,"aaa"))</f>
        <v>土</v>
      </c>
      <c r="E89" s="187" t="str" cm="1">
        <f t="array" ref="E89">_xlfn.IFS(E88="","",COUNTIF(休み,E88)&gt;0,"休",OR(WEEKDAY(E88)=1,WEEKDAY(E88)=7),TEXT(E88,"aaa"),COUNTIF(祝日,E88)&gt;0,"祝",TRUE,TEXT(E88,"aaa"))</f>
        <v>日</v>
      </c>
      <c r="F89" s="187" t="str" cm="1">
        <f t="array" ref="F89">_xlfn.IFS(F88="","",COUNTIF(休み,F88)&gt;0,"休",OR(WEEKDAY(F88)=1,WEEKDAY(F88)=7),TEXT(F88,"aaa"),COUNTIF(祝日,F88)&gt;0,"祝",TRUE,TEXT(F88,"aaa"))</f>
        <v>祝</v>
      </c>
      <c r="G89" s="187" t="str" cm="1">
        <f t="array" ref="G89">_xlfn.IFS(G88="","",COUNTIF(休み,G88)&gt;0,"休",OR(WEEKDAY(G88)=1,WEEKDAY(G88)=7),TEXT(G88,"aaa"),COUNTIF(祝日,G88)&gt;0,"祝",TRUE,TEXT(G88,"aaa"))</f>
        <v>祝</v>
      </c>
      <c r="H89" s="187" t="str" cm="1">
        <f t="array" ref="H89">_xlfn.IFS(H88="","",COUNTIF(休み,H88)&gt;0,"休",OR(WEEKDAY(H88)=1,WEEKDAY(H88)=7),TEXT(H88,"aaa"),COUNTIF(祝日,H88)&gt;0,"祝",TRUE,TEXT(H88,"aaa"))</f>
        <v>祝</v>
      </c>
      <c r="I89" s="187" t="str" cm="1">
        <f t="array" ref="I89">_xlfn.IFS(I88="","",COUNTIF(休み,I88)&gt;0,"休",OR(WEEKDAY(I88)=1,WEEKDAY(I88)=7),TEXT(I88,"aaa"),COUNTIF(祝日,I88)&gt;0,"祝",TRUE,TEXT(I88,"aaa"))</f>
        <v>木</v>
      </c>
      <c r="J89" s="187" t="str" cm="1">
        <f t="array" ref="J89">_xlfn.IFS(J88="","",COUNTIF(休み,J88)&gt;0,"休",OR(WEEKDAY(J88)=1,WEEKDAY(J88)=7),TEXT(J88,"aaa"),COUNTIF(祝日,J88)&gt;0,"祝",TRUE,TEXT(J88,"aaa"))</f>
        <v>金</v>
      </c>
      <c r="K89" s="187" t="str" cm="1">
        <f t="array" ref="K89">_xlfn.IFS(K88="","",COUNTIF(休み,K88)&gt;0,"休",OR(WEEKDAY(K88)=1,WEEKDAY(K88)=7),TEXT(K88,"aaa"),COUNTIF(祝日,K88)&gt;0,"祝",TRUE,TEXT(K88,"aaa"))</f>
        <v>土</v>
      </c>
      <c r="L89" s="187" t="str" cm="1">
        <f t="array" ref="L89">_xlfn.IFS(L88="","",COUNTIF(休み,L88)&gt;0,"休",OR(WEEKDAY(L88)=1,WEEKDAY(L88)=7),TEXT(L88,"aaa"),COUNTIF(祝日,L88)&gt;0,"祝",TRUE,TEXT(L88,"aaa"))</f>
        <v>日</v>
      </c>
      <c r="M89" s="187" t="str" cm="1">
        <f t="array" ref="M89">_xlfn.IFS(M88="","",COUNTIF(休み,M88)&gt;0,"休",OR(WEEKDAY(M88)=1,WEEKDAY(M88)=7),TEXT(M88,"aaa"),COUNTIF(祝日,M88)&gt;0,"祝",TRUE,TEXT(M88,"aaa"))</f>
        <v>月</v>
      </c>
      <c r="N89" s="187" t="str" cm="1">
        <f t="array" ref="N89">_xlfn.IFS(N88="","",COUNTIF(休み,N88)&gt;0,"休",OR(WEEKDAY(N88)=1,WEEKDAY(N88)=7),TEXT(N88,"aaa"),COUNTIF(祝日,N88)&gt;0,"祝",TRUE,TEXT(N88,"aaa"))</f>
        <v>火</v>
      </c>
      <c r="O89" s="187" t="str" cm="1">
        <f t="array" ref="O89">_xlfn.IFS(O88="","",COUNTIF(休み,O88)&gt;0,"休",OR(WEEKDAY(O88)=1,WEEKDAY(O88)=7),TEXT(O88,"aaa"),COUNTIF(祝日,O88)&gt;0,"祝",TRUE,TEXT(O88,"aaa"))</f>
        <v>水</v>
      </c>
      <c r="P89" s="187" t="str" cm="1">
        <f t="array" ref="P89">_xlfn.IFS(P88="","",COUNTIF(休み,P88)&gt;0,"休",OR(WEEKDAY(P88)=1,WEEKDAY(P88)=7),TEXT(P88,"aaa"),COUNTIF(祝日,P88)&gt;0,"祝",TRUE,TEXT(P88,"aaa"))</f>
        <v>木</v>
      </c>
      <c r="Q89" s="187" t="str" cm="1">
        <f t="array" ref="Q89">_xlfn.IFS(Q88="","",COUNTIF(休み,Q88)&gt;0,"休",OR(WEEKDAY(Q88)=1,WEEKDAY(Q88)=7),TEXT(Q88,"aaa"),COUNTIF(祝日,Q88)&gt;0,"祝",TRUE,TEXT(Q88,"aaa"))</f>
        <v>金</v>
      </c>
      <c r="R89" s="187" t="str" cm="1">
        <f t="array" ref="R89">_xlfn.IFS(R88="","",COUNTIF(休み,R88)&gt;0,"休",OR(WEEKDAY(R88)=1,WEEKDAY(R88)=7),TEXT(R88,"aaa"),COUNTIF(祝日,R88)&gt;0,"祝",TRUE,TEXT(R88,"aaa"))</f>
        <v>土</v>
      </c>
      <c r="S89" s="187" t="str" cm="1">
        <f t="array" ref="S89">_xlfn.IFS(S88="","",COUNTIF(休み,S88)&gt;0,"休",OR(WEEKDAY(S88)=1,WEEKDAY(S88)=7),TEXT(S88,"aaa"),COUNTIF(祝日,S88)&gt;0,"祝",TRUE,TEXT(S88,"aaa"))</f>
        <v>日</v>
      </c>
      <c r="T89" s="187" t="str" cm="1">
        <f t="array" ref="T89">_xlfn.IFS(T88="","",COUNTIF(休み,T88)&gt;0,"休",OR(WEEKDAY(T88)=1,WEEKDAY(T88)=7),TEXT(T88,"aaa"),COUNTIF(祝日,T88)&gt;0,"祝",TRUE,TEXT(T88,"aaa"))</f>
        <v>月</v>
      </c>
      <c r="U89" s="187" t="str" cm="1">
        <f t="array" ref="U89">_xlfn.IFS(U88="","",COUNTIF(休み,U88)&gt;0,"休",OR(WEEKDAY(U88)=1,WEEKDAY(U88)=7),TEXT(U88,"aaa"),COUNTIF(祝日,U88)&gt;0,"祝",TRUE,TEXT(U88,"aaa"))</f>
        <v>火</v>
      </c>
      <c r="V89" s="187" t="str" cm="1">
        <f t="array" ref="V89">_xlfn.IFS(V88="","",COUNTIF(休み,V88)&gt;0,"休",OR(WEEKDAY(V88)=1,WEEKDAY(V88)=7),TEXT(V88,"aaa"),COUNTIF(祝日,V88)&gt;0,"祝",TRUE,TEXT(V88,"aaa"))</f>
        <v>水</v>
      </c>
      <c r="W89" s="187" t="str" cm="1">
        <f t="array" ref="W89">_xlfn.IFS(W88="","",COUNTIF(休み,W88)&gt;0,"休",OR(WEEKDAY(W88)=1,WEEKDAY(W88)=7),TEXT(W88,"aaa"),COUNTIF(祝日,W88)&gt;0,"祝",TRUE,TEXT(W88,"aaa"))</f>
        <v>木</v>
      </c>
      <c r="X89" s="187" t="str" cm="1">
        <f t="array" ref="X89">_xlfn.IFS(X88="","",COUNTIF(休み,X88)&gt;0,"休",OR(WEEKDAY(X88)=1,WEEKDAY(X88)=7),TEXT(X88,"aaa"),COUNTIF(祝日,X88)&gt;0,"祝",TRUE,TEXT(X88,"aaa"))</f>
        <v>金</v>
      </c>
      <c r="Y89" s="187" t="str" cm="1">
        <f t="array" ref="Y89">_xlfn.IFS(Y88="","",COUNTIF(休み,Y88)&gt;0,"休",OR(WEEKDAY(Y88)=1,WEEKDAY(Y88)=7),TEXT(Y88,"aaa"),COUNTIF(祝日,Y88)&gt;0,"祝",TRUE,TEXT(Y88,"aaa"))</f>
        <v>土</v>
      </c>
      <c r="Z89" s="187" t="str" cm="1">
        <f t="array" ref="Z89">_xlfn.IFS(Z88="","",COUNTIF(休み,Z88)&gt;0,"休",OR(WEEKDAY(Z88)=1,WEEKDAY(Z88)=7),TEXT(Z88,"aaa"),COUNTIF(祝日,Z88)&gt;0,"祝",TRUE,TEXT(Z88,"aaa"))</f>
        <v>日</v>
      </c>
      <c r="AA89" s="187" t="str" cm="1">
        <f t="array" ref="AA89">_xlfn.IFS(AA88="","",COUNTIF(休み,AA88)&gt;0,"休",OR(WEEKDAY(AA88)=1,WEEKDAY(AA88)=7),TEXT(AA88,"aaa"),COUNTIF(祝日,AA88)&gt;0,"祝",TRUE,TEXT(AA88,"aaa"))</f>
        <v>月</v>
      </c>
      <c r="AB89" s="187" t="str" cm="1">
        <f t="array" ref="AB89">_xlfn.IFS(AB88="","",COUNTIF(休み,AB88)&gt;0,"休",OR(WEEKDAY(AB88)=1,WEEKDAY(AB88)=7),TEXT(AB88,"aaa"),COUNTIF(祝日,AB88)&gt;0,"祝",TRUE,TEXT(AB88,"aaa"))</f>
        <v>火</v>
      </c>
      <c r="AC89" s="187" t="str" cm="1">
        <f t="array" ref="AC89">_xlfn.IFS(AC88="","",COUNTIF(休み,AC88)&gt;0,"休",OR(WEEKDAY(AC88)=1,WEEKDAY(AC88)=7),TEXT(AC88,"aaa"),COUNTIF(祝日,AC88)&gt;0,"祝",TRUE,TEXT(AC88,"aaa"))</f>
        <v>水</v>
      </c>
      <c r="AD89" s="187" t="str" cm="1">
        <f t="array" ref="AD89">_xlfn.IFS(AD88="","",COUNTIF(休み,AD88)&gt;0,"休",OR(WEEKDAY(AD88)=1,WEEKDAY(AD88)=7),TEXT(AD88,"aaa"),COUNTIF(祝日,AD88)&gt;0,"祝",TRUE,TEXT(AD88,"aaa"))</f>
        <v>木</v>
      </c>
      <c r="AE89" s="187" t="str" cm="1">
        <f t="array" ref="AE89">_xlfn.IFS(AE88="","",COUNTIF(休み,AE88)&gt;0,"休",OR(WEEKDAY(AE88)=1,WEEKDAY(AE88)=7),TEXT(AE88,"aaa"),COUNTIF(祝日,AE88)&gt;0,"祝",TRUE,TEXT(AE88,"aaa"))</f>
        <v>金</v>
      </c>
      <c r="AF89" s="187" t="str" cm="1">
        <f t="array" ref="AF89">_xlfn.IFS(AF88="","",COUNTIF(休み,AF88)&gt;0,"休",OR(WEEKDAY(AF88)=1,WEEKDAY(AF88)=7),TEXT(AF88,"aaa"),COUNTIF(祝日,AF88)&gt;0,"祝",TRUE,TEXT(AF88,"aaa"))</f>
        <v>土</v>
      </c>
      <c r="AG89" s="187" t="str" cm="1">
        <f t="array" ref="AG89">_xlfn.IFS(AG88="","",COUNTIF(休み,AG88)&gt;0,"休",OR(WEEKDAY(AG88)=1,WEEKDAY(AG88)=7),TEXT(AG88,"aaa"),COUNTIF(祝日,AG88)&gt;0,"祝",TRUE,TEXT(AG88,"aaa"))</f>
        <v>日</v>
      </c>
      <c r="AH89" s="709"/>
      <c r="AI89" s="710"/>
      <c r="AJ89" s="710"/>
      <c r="AK89" s="711"/>
      <c r="AL89" s="695"/>
      <c r="AM89" s="697"/>
      <c r="AN89" s="700"/>
      <c r="AO89" s="700"/>
      <c r="AP89" s="713"/>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188"/>
    </row>
    <row r="90" spans="2:69" s="192" customFormat="1" ht="60" customHeight="1">
      <c r="B90" s="271" t="str">
        <f>IF(C87="","","行事")</f>
        <v>行事</v>
      </c>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c r="AD90" s="189"/>
      <c r="AE90" s="189"/>
      <c r="AF90" s="189"/>
      <c r="AG90" s="190"/>
      <c r="AH90" s="709"/>
      <c r="AI90" s="710"/>
      <c r="AJ90" s="710"/>
      <c r="AK90" s="711"/>
      <c r="AL90" s="695"/>
      <c r="AM90" s="698"/>
      <c r="AN90" s="701"/>
      <c r="AO90" s="701"/>
      <c r="AP90" s="714"/>
      <c r="AQ90" s="300"/>
      <c r="AR90" s="300"/>
      <c r="AS90" s="300"/>
      <c r="AT90" s="300"/>
      <c r="AU90" s="300"/>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191"/>
    </row>
    <row r="91" spans="2:69" s="195" customFormat="1" ht="15" customHeight="1">
      <c r="B91" s="184" t="str">
        <f>IF(C87="","","計画")</f>
        <v>計画</v>
      </c>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c r="AE91" s="193"/>
      <c r="AF91" s="193"/>
      <c r="AG91" s="193"/>
      <c r="AH91" s="184">
        <f>IF(C87="","",COUNTIF(C91:AG91,"○"))</f>
        <v>0</v>
      </c>
      <c r="AI91" s="193">
        <f>IF(C87="","",31-COUNTIF(C89:AG89,"")-COUNTIF(C89:AG89,"休")-COUNTIF(C91:AH91,"/"))</f>
        <v>31</v>
      </c>
      <c r="AJ91" s="194">
        <f>IF(C87="","",IFERROR(AH91/AI91,""))</f>
        <v>0</v>
      </c>
      <c r="AK91" s="295" t="str" cm="1">
        <f t="array" ref="AK91">_xlfn.IFS(OR(C87="",AI91=0),"",
      COUNTIFS(C89:AG89,"日",C91:AG91,"")+COUNTIFS(C89:AG89,"日",C91:AG91,"○")+COUNTIFS(C89:AG89,"土",C91:AG91,"")+COUNTIFS(C89:AG89,"土",C91:AG91,"○")&lt;=COUNTIF(C91:AG91,"○"),"○",
        AH91/AI91&gt;=2/7,"○",
         TRUE,"NG")</f>
        <v>NG</v>
      </c>
      <c r="AM91" s="184">
        <f>IF(C87="","",AM84+AH91)</f>
        <v>0</v>
      </c>
      <c r="AN91" s="193">
        <f>IF(C87="","",AN84+AI91)</f>
        <v>324</v>
      </c>
      <c r="AO91" s="194">
        <f>IFERROR(AM91/AN91,"")</f>
        <v>0</v>
      </c>
      <c r="AP91" s="301" t="str">
        <f>IF(C87="","",IF(C94="",IF(AM91/AN91&gt;=2/7,"OK","NG"),"-"))</f>
        <v>-</v>
      </c>
      <c r="AQ91" s="297"/>
      <c r="AR91" s="297"/>
      <c r="AS91" s="297"/>
      <c r="AT91" s="297"/>
      <c r="AU91" s="297"/>
      <c r="AV91" s="297"/>
      <c r="AW91" s="297"/>
      <c r="AX91" s="297"/>
      <c r="AY91" s="297"/>
      <c r="AZ91" s="297"/>
      <c r="BA91" s="297"/>
      <c r="BB91" s="297"/>
      <c r="BC91" s="297"/>
      <c r="BD91" s="297"/>
      <c r="BE91" s="297"/>
      <c r="BF91" s="297"/>
      <c r="BG91" s="297"/>
      <c r="BH91" s="297"/>
      <c r="BI91" s="297"/>
      <c r="BJ91" s="297"/>
      <c r="BK91" s="297"/>
      <c r="BL91" s="297"/>
      <c r="BM91" s="297"/>
      <c r="BN91" s="297"/>
      <c r="BO91" s="297"/>
      <c r="BP91" s="297"/>
      <c r="BQ91" s="196"/>
    </row>
    <row r="92" spans="2:69" s="195" customFormat="1" ht="15" customHeight="1" thickBot="1">
      <c r="B92" s="197" t="str">
        <f>IF(C87="","","実施")</f>
        <v>実施</v>
      </c>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7">
        <f>IF(C87="","",COUNTIF(C92:AG92,"●"))</f>
        <v>0</v>
      </c>
      <c r="AI92" s="198">
        <f>IF(C87="","",31-COUNTIF(C89:AG89,"")-COUNTIF(C89:AG89,"休")-COUNTIF(C92:AH92,"/"))</f>
        <v>31</v>
      </c>
      <c r="AJ92" s="199">
        <f>IF(C87="","",IFERROR(AH92/AI92,""))</f>
        <v>0</v>
      </c>
      <c r="AK92" s="298" t="str" cm="1">
        <f t="array" ref="AK92">_xlfn.IFS(OR(C87="",AI92=0),"",
      COUNTIFS(C89:AG89,"日",C92:AG92,"")+COUNTIFS(C89:AG89,"日",C92:AG92,"●")+COUNTIFS(C89:AG89,"土",C92:AG92,"")+COUNTIFS(C89:AG89,"土",C92:AG92,"●")&lt;=COUNTIF(C92:AG92,"●"),"○",
        AH92/AI92&gt;=2/7,"○",
         TRUE,"NG")</f>
        <v>NG</v>
      </c>
      <c r="AM92" s="197">
        <f>IF(C87="","",AM85+AH92)</f>
        <v>0</v>
      </c>
      <c r="AN92" s="198">
        <f>IF(C87="","",AN85+AI92)</f>
        <v>324</v>
      </c>
      <c r="AO92" s="199">
        <f>IFERROR(AM92/AN92,"")</f>
        <v>0</v>
      </c>
      <c r="AP92" s="302" t="str">
        <f>IF(C87="","",IF(C94="",IF(AM92/AN92&gt;=2/7,"OK","NG"),"-"))</f>
        <v>-</v>
      </c>
      <c r="AQ92" s="222"/>
      <c r="AR92" s="222"/>
      <c r="AS92" s="222"/>
      <c r="AT92" s="222"/>
      <c r="AU92" s="222"/>
      <c r="AV92" s="222"/>
      <c r="AW92" s="222"/>
      <c r="AX92" s="222"/>
      <c r="AY92" s="222"/>
      <c r="AZ92" s="222"/>
      <c r="BA92" s="222"/>
      <c r="BB92" s="222"/>
      <c r="BC92" s="222"/>
      <c r="BD92" s="222"/>
      <c r="BE92" s="222"/>
      <c r="BF92" s="222"/>
      <c r="BG92" s="222"/>
      <c r="BH92" s="222"/>
      <c r="BI92" s="222"/>
      <c r="BJ92" s="222"/>
      <c r="BK92" s="222"/>
      <c r="BL92" s="222"/>
      <c r="BM92" s="222"/>
      <c r="BN92" s="222"/>
      <c r="BO92" s="222"/>
      <c r="BP92" s="222"/>
      <c r="BQ92" s="188"/>
    </row>
    <row r="93" spans="2:69" ht="18" customHeight="1" thickBot="1">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200"/>
    </row>
    <row r="94" spans="2:69" ht="16.899999999999999" customHeight="1">
      <c r="B94" s="183" t="str">
        <f>IF(C94="","","月")</f>
        <v>月</v>
      </c>
      <c r="C94" s="689">
        <f>IFERROR(IF(EOMONTH(C87,0)+1&gt;$L$5,"",EOMONTH(C87,0)+1),"")</f>
        <v>46174</v>
      </c>
      <c r="D94" s="690"/>
      <c r="E94" s="690"/>
      <c r="F94" s="690"/>
      <c r="G94" s="690"/>
      <c r="H94" s="690"/>
      <c r="I94" s="690"/>
      <c r="J94" s="690"/>
      <c r="K94" s="690"/>
      <c r="L94" s="690"/>
      <c r="M94" s="690"/>
      <c r="N94" s="690"/>
      <c r="O94" s="690"/>
      <c r="P94" s="690"/>
      <c r="Q94" s="690"/>
      <c r="R94" s="690"/>
      <c r="S94" s="690"/>
      <c r="T94" s="690"/>
      <c r="U94" s="690"/>
      <c r="V94" s="690"/>
      <c r="W94" s="690"/>
      <c r="X94" s="690"/>
      <c r="Y94" s="690"/>
      <c r="Z94" s="690"/>
      <c r="AA94" s="690"/>
      <c r="AB94" s="690"/>
      <c r="AC94" s="690"/>
      <c r="AD94" s="690"/>
      <c r="AE94" s="690"/>
      <c r="AF94" s="690"/>
      <c r="AG94" s="690"/>
      <c r="AH94" s="691" t="str">
        <f>IF(C94="","","月単位")</f>
        <v>月単位</v>
      </c>
      <c r="AI94" s="692"/>
      <c r="AJ94" s="692"/>
      <c r="AK94" s="693"/>
      <c r="AL94" s="694"/>
      <c r="AM94" s="706" t="str">
        <f>IF(C94="","","累計")</f>
        <v>累計</v>
      </c>
      <c r="AN94" s="707"/>
      <c r="AO94" s="707"/>
      <c r="AP94" s="708"/>
      <c r="AQ94" s="293"/>
      <c r="AR94" s="293"/>
      <c r="AS94" s="293"/>
      <c r="AT94" s="293"/>
      <c r="AU94" s="293"/>
      <c r="AV94" s="293"/>
      <c r="AW94" s="293"/>
      <c r="AX94" s="293"/>
      <c r="AY94" s="293"/>
      <c r="AZ94" s="293"/>
      <c r="BA94" s="293"/>
      <c r="BB94" s="293"/>
      <c r="BC94" s="293"/>
      <c r="BD94" s="293"/>
      <c r="BE94" s="293"/>
      <c r="BF94" s="293"/>
      <c r="BG94" s="293"/>
      <c r="BH94" s="293"/>
      <c r="BI94" s="293"/>
      <c r="BJ94" s="293"/>
      <c r="BK94" s="293"/>
      <c r="BL94" s="293"/>
      <c r="BM94" s="293"/>
      <c r="BN94" s="293"/>
      <c r="BO94" s="293"/>
      <c r="BP94" s="293"/>
    </row>
    <row r="95" spans="2:69" ht="15" customHeight="1">
      <c r="B95" s="184" t="str">
        <f>IF(C94="","","日")</f>
        <v>日</v>
      </c>
      <c r="C95" s="185" cm="1">
        <f t="array" ref="C95">_xlfn.IFS($C94="","",
  $C94+COLUMN(C95)-COLUMN($B95)-1&gt;$L$5,"",
   $C94+COLUMN(C95)-COLUMN($B95)-1&gt;=EOMONTH($C94,0)+1,"",
    TRUE,$C94+COLUMN(C95)-COLUMN($B95)-1)</f>
        <v>46174</v>
      </c>
      <c r="D95" s="185" cm="1">
        <f t="array" ref="D95">_xlfn.IFS($C94="","",
  $C94+COLUMN(D95)-COLUMN($B95)-1&gt;$L$5,"",
   $C94+COLUMN(D95)-COLUMN($B95)-1&gt;=EOMONTH($C94,0)+1,"",
    TRUE,$C94+COLUMN(D95)-COLUMN($B95)-1)</f>
        <v>46175</v>
      </c>
      <c r="E95" s="185" cm="1">
        <f t="array" ref="E95">_xlfn.IFS($C94="","",
  $C94+COLUMN(E95)-COLUMN($B95)-1&gt;$L$5,"",
   $C94+COLUMN(E95)-COLUMN($B95)-1&gt;=EOMONTH($C94,0)+1,"",
    TRUE,$C94+COLUMN(E95)-COLUMN($B95)-1)</f>
        <v>46176</v>
      </c>
      <c r="F95" s="185" cm="1">
        <f t="array" ref="F95">_xlfn.IFS($C94="","",
  $C94+COLUMN(F95)-COLUMN($B95)-1&gt;$L$5,"",
   $C94+COLUMN(F95)-COLUMN($B95)-1&gt;=EOMONTH($C94,0)+1,"",
    TRUE,$C94+COLUMN(F95)-COLUMN($B95)-1)</f>
        <v>46177</v>
      </c>
      <c r="G95" s="185" cm="1">
        <f t="array" ref="G95">_xlfn.IFS($C94="","",
  $C94+COLUMN(G95)-COLUMN($B95)-1&gt;$L$5,"",
   $C94+COLUMN(G95)-COLUMN($B95)-1&gt;=EOMONTH($C94,0)+1,"",
    TRUE,$C94+COLUMN(G95)-COLUMN($B95)-1)</f>
        <v>46178</v>
      </c>
      <c r="H95" s="185" cm="1">
        <f t="array" ref="H95">_xlfn.IFS($C94="","",
  $C94+COLUMN(H95)-COLUMN($B95)-1&gt;$L$5,"",
   $C94+COLUMN(H95)-COLUMN($B95)-1&gt;=EOMONTH($C94,0)+1,"",
    TRUE,$C94+COLUMN(H95)-COLUMN($B95)-1)</f>
        <v>46179</v>
      </c>
      <c r="I95" s="185" cm="1">
        <f t="array" ref="I95">_xlfn.IFS($C94="","",
  $C94+COLUMN(I95)-COLUMN($B95)-1&gt;$L$5,"",
   $C94+COLUMN(I95)-COLUMN($B95)-1&gt;=EOMONTH($C94,0)+1,"",
    TRUE,$C94+COLUMN(I95)-COLUMN($B95)-1)</f>
        <v>46180</v>
      </c>
      <c r="J95" s="185" cm="1">
        <f t="array" ref="J95">_xlfn.IFS($C94="","",
  $C94+COLUMN(J95)-COLUMN($B95)-1&gt;$L$5,"",
   $C94+COLUMN(J95)-COLUMN($B95)-1&gt;=EOMONTH($C94,0)+1,"",
    TRUE,$C94+COLUMN(J95)-COLUMN($B95)-1)</f>
        <v>46181</v>
      </c>
      <c r="K95" s="185" cm="1">
        <f t="array" ref="K95">_xlfn.IFS($C94="","",
  $C94+COLUMN(K95)-COLUMN($B95)-1&gt;$L$5,"",
   $C94+COLUMN(K95)-COLUMN($B95)-1&gt;=EOMONTH($C94,0)+1,"",
    TRUE,$C94+COLUMN(K95)-COLUMN($B95)-1)</f>
        <v>46182</v>
      </c>
      <c r="L95" s="185" cm="1">
        <f t="array" ref="L95">_xlfn.IFS($C94="","",
  $C94+COLUMN(L95)-COLUMN($B95)-1&gt;$L$5,"",
   $C94+COLUMN(L95)-COLUMN($B95)-1&gt;=EOMONTH($C94,0)+1,"",
    TRUE,$C94+COLUMN(L95)-COLUMN($B95)-1)</f>
        <v>46183</v>
      </c>
      <c r="M95" s="185" cm="1">
        <f t="array" ref="M95">_xlfn.IFS($C94="","",
  $C94+COLUMN(M95)-COLUMN($B95)-1&gt;$L$5,"",
   $C94+COLUMN(M95)-COLUMN($B95)-1&gt;=EOMONTH($C94,0)+1,"",
    TRUE,$C94+COLUMN(M95)-COLUMN($B95)-1)</f>
        <v>46184</v>
      </c>
      <c r="N95" s="185" cm="1">
        <f t="array" ref="N95">_xlfn.IFS($C94="","",
  $C94+COLUMN(N95)-COLUMN($B95)-1&gt;$L$5,"",
   $C94+COLUMN(N95)-COLUMN($B95)-1&gt;=EOMONTH($C94,0)+1,"",
    TRUE,$C94+COLUMN(N95)-COLUMN($B95)-1)</f>
        <v>46185</v>
      </c>
      <c r="O95" s="185" cm="1">
        <f t="array" ref="O95">_xlfn.IFS($C94="","",
  $C94+COLUMN(O95)-COLUMN($B95)-1&gt;$L$5,"",
   $C94+COLUMN(O95)-COLUMN($B95)-1&gt;=EOMONTH($C94,0)+1,"",
    TRUE,$C94+COLUMN(O95)-COLUMN($B95)-1)</f>
        <v>46186</v>
      </c>
      <c r="P95" s="185" cm="1">
        <f t="array" ref="P95">_xlfn.IFS($C94="","",
  $C94+COLUMN(P95)-COLUMN($B95)-1&gt;$L$5,"",
   $C94+COLUMN(P95)-COLUMN($B95)-1&gt;=EOMONTH($C94,0)+1,"",
    TRUE,$C94+COLUMN(P95)-COLUMN($B95)-1)</f>
        <v>46187</v>
      </c>
      <c r="Q95" s="185" cm="1">
        <f t="array" ref="Q95">_xlfn.IFS($C94="","",
  $C94+COLUMN(Q95)-COLUMN($B95)-1&gt;$L$5,"",
   $C94+COLUMN(Q95)-COLUMN($B95)-1&gt;=EOMONTH($C94,0)+1,"",
    TRUE,$C94+COLUMN(Q95)-COLUMN($B95)-1)</f>
        <v>46188</v>
      </c>
      <c r="R95" s="185" cm="1">
        <f t="array" ref="R95">_xlfn.IFS($C94="","",
  $C94+COLUMN(R95)-COLUMN($B95)-1&gt;$L$5,"",
   $C94+COLUMN(R95)-COLUMN($B95)-1&gt;=EOMONTH($C94,0)+1,"",
    TRUE,$C94+COLUMN(R95)-COLUMN($B95)-1)</f>
        <v>46189</v>
      </c>
      <c r="S95" s="185" cm="1">
        <f t="array" ref="S95">_xlfn.IFS($C94="","",
  $C94+COLUMN(S95)-COLUMN($B95)-1&gt;$L$5,"",
   $C94+COLUMN(S95)-COLUMN($B95)-1&gt;=EOMONTH($C94,0)+1,"",
    TRUE,$C94+COLUMN(S95)-COLUMN($B95)-1)</f>
        <v>46190</v>
      </c>
      <c r="T95" s="185" cm="1">
        <f t="array" ref="T95">_xlfn.IFS($C94="","",
  $C94+COLUMN(T95)-COLUMN($B95)-1&gt;$L$5,"",
   $C94+COLUMN(T95)-COLUMN($B95)-1&gt;=EOMONTH($C94,0)+1,"",
    TRUE,$C94+COLUMN(T95)-COLUMN($B95)-1)</f>
        <v>46191</v>
      </c>
      <c r="U95" s="185" cm="1">
        <f t="array" ref="U95">_xlfn.IFS($C94="","",
  $C94+COLUMN(U95)-COLUMN($B95)-1&gt;$L$5,"",
   $C94+COLUMN(U95)-COLUMN($B95)-1&gt;=EOMONTH($C94,0)+1,"",
    TRUE,$C94+COLUMN(U95)-COLUMN($B95)-1)</f>
        <v>46192</v>
      </c>
      <c r="V95" s="185" cm="1">
        <f t="array" ref="V95">_xlfn.IFS($C94="","",
  $C94+COLUMN(V95)-COLUMN($B95)-1&gt;$L$5,"",
   $C94+COLUMN(V95)-COLUMN($B95)-1&gt;=EOMONTH($C94,0)+1,"",
    TRUE,$C94+COLUMN(V95)-COLUMN($B95)-1)</f>
        <v>46193</v>
      </c>
      <c r="W95" s="185" cm="1">
        <f t="array" ref="W95">_xlfn.IFS($C94="","",
  $C94+COLUMN(W95)-COLUMN($B95)-1&gt;$L$5,"",
   $C94+COLUMN(W95)-COLUMN($B95)-1&gt;=EOMONTH($C94,0)+1,"",
    TRUE,$C94+COLUMN(W95)-COLUMN($B95)-1)</f>
        <v>46194</v>
      </c>
      <c r="X95" s="185" cm="1">
        <f t="array" ref="X95">_xlfn.IFS($C94="","",
  $C94+COLUMN(X95)-COLUMN($B95)-1&gt;$L$5,"",
   $C94+COLUMN(X95)-COLUMN($B95)-1&gt;=EOMONTH($C94,0)+1,"",
    TRUE,$C94+COLUMN(X95)-COLUMN($B95)-1)</f>
        <v>46195</v>
      </c>
      <c r="Y95" s="185" cm="1">
        <f t="array" ref="Y95">_xlfn.IFS($C94="","",
  $C94+COLUMN(Y95)-COLUMN($B95)-1&gt;$L$5,"",
   $C94+COLUMN(Y95)-COLUMN($B95)-1&gt;=EOMONTH($C94,0)+1,"",
    TRUE,$C94+COLUMN(Y95)-COLUMN($B95)-1)</f>
        <v>46196</v>
      </c>
      <c r="Z95" s="185" cm="1">
        <f t="array" ref="Z95">_xlfn.IFS($C94="","",
  $C94+COLUMN(Z95)-COLUMN($B95)-1&gt;$L$5,"",
   $C94+COLUMN(Z95)-COLUMN($B95)-1&gt;=EOMONTH($C94,0)+1,"",
    TRUE,$C94+COLUMN(Z95)-COLUMN($B95)-1)</f>
        <v>46197</v>
      </c>
      <c r="AA95" s="185" cm="1">
        <f t="array" ref="AA95">_xlfn.IFS($C94="","",
  $C94+COLUMN(AA95)-COLUMN($B95)-1&gt;$L$5,"",
   $C94+COLUMN(AA95)-COLUMN($B95)-1&gt;=EOMONTH($C94,0)+1,"",
    TRUE,$C94+COLUMN(AA95)-COLUMN($B95)-1)</f>
        <v>46198</v>
      </c>
      <c r="AB95" s="185" cm="1">
        <f t="array" ref="AB95">_xlfn.IFS($C94="","",
  $C94+COLUMN(AB95)-COLUMN($B95)-1&gt;$L$5,"",
   $C94+COLUMN(AB95)-COLUMN($B95)-1&gt;=EOMONTH($C94,0)+1,"",
    TRUE,$C94+COLUMN(AB95)-COLUMN($B95)-1)</f>
        <v>46199</v>
      </c>
      <c r="AC95" s="185" cm="1">
        <f t="array" ref="AC95">_xlfn.IFS($C94="","",
  $C94+COLUMN(AC95)-COLUMN($B95)-1&gt;$L$5,"",
   $C94+COLUMN(AC95)-COLUMN($B95)-1&gt;=EOMONTH($C94,0)+1,"",
    TRUE,$C94+COLUMN(AC95)-COLUMN($B95)-1)</f>
        <v>46200</v>
      </c>
      <c r="AD95" s="185" cm="1">
        <f t="array" ref="AD95">_xlfn.IFS($C94="","",
  $C94+COLUMN(AD95)-COLUMN($B95)-1&gt;$L$5,"",
   $C94+COLUMN(AD95)-COLUMN($B95)-1&gt;=EOMONTH($C94,0)+1,"",
    TRUE,$C94+COLUMN(AD95)-COLUMN($B95)-1)</f>
        <v>46201</v>
      </c>
      <c r="AE95" s="185" cm="1">
        <f t="array" ref="AE95">_xlfn.IFS($C94="","",
  $C94+COLUMN(AE95)-COLUMN($B95)-1&gt;$L$5,"",
   $C94+COLUMN(AE95)-COLUMN($B95)-1&gt;=EOMONTH($C94,0)+1,"",
    TRUE,$C94+COLUMN(AE95)-COLUMN($B95)-1)</f>
        <v>46202</v>
      </c>
      <c r="AF95" s="185" cm="1">
        <f t="array" ref="AF95">_xlfn.IFS($C94="","",
  $C94+COLUMN(AF95)-COLUMN($B95)-1&gt;$L$5,"",
   $C94+COLUMN(AF95)-COLUMN($B95)-1&gt;=EOMONTH($C94,0)+1,"",
    TRUE,$C94+COLUMN(AF95)-COLUMN($B95)-1)</f>
        <v>46203</v>
      </c>
      <c r="AG95" s="186" t="str" cm="1">
        <f t="array" ref="AG95">_xlfn.IFS($C94="","",
  $C94+COLUMN(AG95)-COLUMN($B95)-1&gt;$L$5,"",
   $C94+COLUMN(AG95)-COLUMN($B95)-1&gt;=EOMONTH($C94,0)+1,"",
    TRUE,$C94+COLUMN(AG95)-COLUMN($B95)-1)</f>
        <v/>
      </c>
      <c r="AH95" s="709" t="str">
        <f>IF(C94="","","閉所日数計")</f>
        <v>閉所日数計</v>
      </c>
      <c r="AI95" s="710" t="str">
        <f>IF(C94="","","対象日数計")</f>
        <v>対象日数計</v>
      </c>
      <c r="AJ95" s="710" t="str">
        <f>IF(C94="","","現場閉所率")</f>
        <v>現場閉所率</v>
      </c>
      <c r="AK95" s="711" t="str">
        <f>IF(C94="","","達成状況")</f>
        <v>達成状況</v>
      </c>
      <c r="AL95" s="695"/>
      <c r="AM95" s="696" t="str">
        <f>IF(C94="","","閉所日数計")</f>
        <v>閉所日数計</v>
      </c>
      <c r="AN95" s="699" t="str">
        <f>IF(C94="","","対象日数計")</f>
        <v>対象日数計</v>
      </c>
      <c r="AO95" s="699" t="str">
        <f>IF(C94="","","現場閉所率")</f>
        <v>現場閉所率</v>
      </c>
      <c r="AP95" s="712" t="str" cm="1">
        <f t="array" ref="AP95">_xlfn.IFS(C94="","",C101="","達成状況",TRUE,"-")</f>
        <v>-</v>
      </c>
      <c r="AQ95" s="300"/>
      <c r="AR95" s="300"/>
      <c r="AS95" s="300"/>
      <c r="AT95" s="300"/>
      <c r="AU95" s="300"/>
      <c r="AV95" s="300"/>
      <c r="AW95" s="300"/>
      <c r="AX95" s="300"/>
      <c r="AY95" s="300"/>
      <c r="AZ95" s="300"/>
      <c r="BA95" s="300"/>
      <c r="BB95" s="300"/>
      <c r="BC95" s="300"/>
      <c r="BD95" s="300"/>
      <c r="BE95" s="300"/>
      <c r="BF95" s="300"/>
      <c r="BG95" s="300"/>
      <c r="BH95" s="300"/>
      <c r="BI95" s="300"/>
      <c r="BJ95" s="300"/>
      <c r="BK95" s="300"/>
      <c r="BL95" s="300"/>
      <c r="BM95" s="300"/>
      <c r="BN95" s="300"/>
      <c r="BO95" s="300"/>
      <c r="BP95" s="300"/>
    </row>
    <row r="96" spans="2:69" ht="15" customHeight="1">
      <c r="B96" s="184" t="str">
        <f>IF(C94="","","曜日")</f>
        <v>曜日</v>
      </c>
      <c r="C96" s="187" t="str" cm="1">
        <f t="array" ref="C96">_xlfn.IFS(C95="","",COUNTIF(休み,C95)&gt;0,"休",OR(WEEKDAY(C95)=1,WEEKDAY(C95)=7),TEXT(C95,"aaa"),COUNTIF(祝日,C95)&gt;0,"祝",TRUE,TEXT(C95,"aaa"))</f>
        <v>月</v>
      </c>
      <c r="D96" s="187" t="str" cm="1">
        <f t="array" ref="D96">_xlfn.IFS(D95="","",COUNTIF(休み,D95)&gt;0,"休",OR(WEEKDAY(D95)=1,WEEKDAY(D95)=7),TEXT(D95,"aaa"),COUNTIF(祝日,D95)&gt;0,"祝",TRUE,TEXT(D95,"aaa"))</f>
        <v>火</v>
      </c>
      <c r="E96" s="187" t="str" cm="1">
        <f t="array" ref="E96">_xlfn.IFS(E95="","",COUNTIF(休み,E95)&gt;0,"休",OR(WEEKDAY(E95)=1,WEEKDAY(E95)=7),TEXT(E95,"aaa"),COUNTIF(祝日,E95)&gt;0,"祝",TRUE,TEXT(E95,"aaa"))</f>
        <v>水</v>
      </c>
      <c r="F96" s="187" t="str" cm="1">
        <f t="array" ref="F96">_xlfn.IFS(F95="","",COUNTIF(休み,F95)&gt;0,"休",OR(WEEKDAY(F95)=1,WEEKDAY(F95)=7),TEXT(F95,"aaa"),COUNTIF(祝日,F95)&gt;0,"祝",TRUE,TEXT(F95,"aaa"))</f>
        <v>木</v>
      </c>
      <c r="G96" s="187" t="str" cm="1">
        <f t="array" ref="G96">_xlfn.IFS(G95="","",COUNTIF(休み,G95)&gt;0,"休",OR(WEEKDAY(G95)=1,WEEKDAY(G95)=7),TEXT(G95,"aaa"),COUNTIF(祝日,G95)&gt;0,"祝",TRUE,TEXT(G95,"aaa"))</f>
        <v>金</v>
      </c>
      <c r="H96" s="187" t="str" cm="1">
        <f t="array" ref="H96">_xlfn.IFS(H95="","",COUNTIF(休み,H95)&gt;0,"休",OR(WEEKDAY(H95)=1,WEEKDAY(H95)=7),TEXT(H95,"aaa"),COUNTIF(祝日,H95)&gt;0,"祝",TRUE,TEXT(H95,"aaa"))</f>
        <v>土</v>
      </c>
      <c r="I96" s="187" t="str" cm="1">
        <f t="array" ref="I96">_xlfn.IFS(I95="","",COUNTIF(休み,I95)&gt;0,"休",OR(WEEKDAY(I95)=1,WEEKDAY(I95)=7),TEXT(I95,"aaa"),COUNTIF(祝日,I95)&gt;0,"祝",TRUE,TEXT(I95,"aaa"))</f>
        <v>日</v>
      </c>
      <c r="J96" s="187" t="str" cm="1">
        <f t="array" ref="J96">_xlfn.IFS(J95="","",COUNTIF(休み,J95)&gt;0,"休",OR(WEEKDAY(J95)=1,WEEKDAY(J95)=7),TEXT(J95,"aaa"),COUNTIF(祝日,J95)&gt;0,"祝",TRUE,TEXT(J95,"aaa"))</f>
        <v>月</v>
      </c>
      <c r="K96" s="187" t="str" cm="1">
        <f t="array" ref="K96">_xlfn.IFS(K95="","",COUNTIF(休み,K95)&gt;0,"休",OR(WEEKDAY(K95)=1,WEEKDAY(K95)=7),TEXT(K95,"aaa"),COUNTIF(祝日,K95)&gt;0,"祝",TRUE,TEXT(K95,"aaa"))</f>
        <v>火</v>
      </c>
      <c r="L96" s="187" t="str" cm="1">
        <f t="array" ref="L96">_xlfn.IFS(L95="","",COUNTIF(休み,L95)&gt;0,"休",OR(WEEKDAY(L95)=1,WEEKDAY(L95)=7),TEXT(L95,"aaa"),COUNTIF(祝日,L95)&gt;0,"祝",TRUE,TEXT(L95,"aaa"))</f>
        <v>水</v>
      </c>
      <c r="M96" s="187" t="str" cm="1">
        <f t="array" ref="M96">_xlfn.IFS(M95="","",COUNTIF(休み,M95)&gt;0,"休",OR(WEEKDAY(M95)=1,WEEKDAY(M95)=7),TEXT(M95,"aaa"),COUNTIF(祝日,M95)&gt;0,"祝",TRUE,TEXT(M95,"aaa"))</f>
        <v>木</v>
      </c>
      <c r="N96" s="187" t="str" cm="1">
        <f t="array" ref="N96">_xlfn.IFS(N95="","",COUNTIF(休み,N95)&gt;0,"休",OR(WEEKDAY(N95)=1,WEEKDAY(N95)=7),TEXT(N95,"aaa"),COUNTIF(祝日,N95)&gt;0,"祝",TRUE,TEXT(N95,"aaa"))</f>
        <v>金</v>
      </c>
      <c r="O96" s="187" t="str" cm="1">
        <f t="array" ref="O96">_xlfn.IFS(O95="","",COUNTIF(休み,O95)&gt;0,"休",OR(WEEKDAY(O95)=1,WEEKDAY(O95)=7),TEXT(O95,"aaa"),COUNTIF(祝日,O95)&gt;0,"祝",TRUE,TEXT(O95,"aaa"))</f>
        <v>土</v>
      </c>
      <c r="P96" s="187" t="str" cm="1">
        <f t="array" ref="P96">_xlfn.IFS(P95="","",COUNTIF(休み,P95)&gt;0,"休",OR(WEEKDAY(P95)=1,WEEKDAY(P95)=7),TEXT(P95,"aaa"),COUNTIF(祝日,P95)&gt;0,"祝",TRUE,TEXT(P95,"aaa"))</f>
        <v>日</v>
      </c>
      <c r="Q96" s="187" t="str" cm="1">
        <f t="array" ref="Q96">_xlfn.IFS(Q95="","",COUNTIF(休み,Q95)&gt;0,"休",OR(WEEKDAY(Q95)=1,WEEKDAY(Q95)=7),TEXT(Q95,"aaa"),COUNTIF(祝日,Q95)&gt;0,"祝",TRUE,TEXT(Q95,"aaa"))</f>
        <v>月</v>
      </c>
      <c r="R96" s="187" t="str" cm="1">
        <f t="array" ref="R96">_xlfn.IFS(R95="","",COUNTIF(休み,R95)&gt;0,"休",OR(WEEKDAY(R95)=1,WEEKDAY(R95)=7),TEXT(R95,"aaa"),COUNTIF(祝日,R95)&gt;0,"祝",TRUE,TEXT(R95,"aaa"))</f>
        <v>火</v>
      </c>
      <c r="S96" s="187" t="str" cm="1">
        <f t="array" ref="S96">_xlfn.IFS(S95="","",COUNTIF(休み,S95)&gt;0,"休",OR(WEEKDAY(S95)=1,WEEKDAY(S95)=7),TEXT(S95,"aaa"),COUNTIF(祝日,S95)&gt;0,"祝",TRUE,TEXT(S95,"aaa"))</f>
        <v>水</v>
      </c>
      <c r="T96" s="187" t="str" cm="1">
        <f t="array" ref="T96">_xlfn.IFS(T95="","",COUNTIF(休み,T95)&gt;0,"休",OR(WEEKDAY(T95)=1,WEEKDAY(T95)=7),TEXT(T95,"aaa"),COUNTIF(祝日,T95)&gt;0,"祝",TRUE,TEXT(T95,"aaa"))</f>
        <v>木</v>
      </c>
      <c r="U96" s="187" t="str" cm="1">
        <f t="array" ref="U96">_xlfn.IFS(U95="","",COUNTIF(休み,U95)&gt;0,"休",OR(WEEKDAY(U95)=1,WEEKDAY(U95)=7),TEXT(U95,"aaa"),COUNTIF(祝日,U95)&gt;0,"祝",TRUE,TEXT(U95,"aaa"))</f>
        <v>金</v>
      </c>
      <c r="V96" s="187" t="str" cm="1">
        <f t="array" ref="V96">_xlfn.IFS(V95="","",COUNTIF(休み,V95)&gt;0,"休",OR(WEEKDAY(V95)=1,WEEKDAY(V95)=7),TEXT(V95,"aaa"),COUNTIF(祝日,V95)&gt;0,"祝",TRUE,TEXT(V95,"aaa"))</f>
        <v>土</v>
      </c>
      <c r="W96" s="187" t="str" cm="1">
        <f t="array" ref="W96">_xlfn.IFS(W95="","",COUNTIF(休み,W95)&gt;0,"休",OR(WEEKDAY(W95)=1,WEEKDAY(W95)=7),TEXT(W95,"aaa"),COUNTIF(祝日,W95)&gt;0,"祝",TRUE,TEXT(W95,"aaa"))</f>
        <v>日</v>
      </c>
      <c r="X96" s="187" t="str" cm="1">
        <f t="array" ref="X96">_xlfn.IFS(X95="","",COUNTIF(休み,X95)&gt;0,"休",OR(WEEKDAY(X95)=1,WEEKDAY(X95)=7),TEXT(X95,"aaa"),COUNTIF(祝日,X95)&gt;0,"祝",TRUE,TEXT(X95,"aaa"))</f>
        <v>月</v>
      </c>
      <c r="Y96" s="187" t="str" cm="1">
        <f t="array" ref="Y96">_xlfn.IFS(Y95="","",COUNTIF(休み,Y95)&gt;0,"休",OR(WEEKDAY(Y95)=1,WEEKDAY(Y95)=7),TEXT(Y95,"aaa"),COUNTIF(祝日,Y95)&gt;0,"祝",TRUE,TEXT(Y95,"aaa"))</f>
        <v>火</v>
      </c>
      <c r="Z96" s="187" t="str" cm="1">
        <f t="array" ref="Z96">_xlfn.IFS(Z95="","",COUNTIF(休み,Z95)&gt;0,"休",OR(WEEKDAY(Z95)=1,WEEKDAY(Z95)=7),TEXT(Z95,"aaa"),COUNTIF(祝日,Z95)&gt;0,"祝",TRUE,TEXT(Z95,"aaa"))</f>
        <v>水</v>
      </c>
      <c r="AA96" s="187" t="str" cm="1">
        <f t="array" ref="AA96">_xlfn.IFS(AA95="","",COUNTIF(休み,AA95)&gt;0,"休",OR(WEEKDAY(AA95)=1,WEEKDAY(AA95)=7),TEXT(AA95,"aaa"),COUNTIF(祝日,AA95)&gt;0,"祝",TRUE,TEXT(AA95,"aaa"))</f>
        <v>木</v>
      </c>
      <c r="AB96" s="187" t="str" cm="1">
        <f t="array" ref="AB96">_xlfn.IFS(AB95="","",COUNTIF(休み,AB95)&gt;0,"休",OR(WEEKDAY(AB95)=1,WEEKDAY(AB95)=7),TEXT(AB95,"aaa"),COUNTIF(祝日,AB95)&gt;0,"祝",TRUE,TEXT(AB95,"aaa"))</f>
        <v>金</v>
      </c>
      <c r="AC96" s="187" t="str" cm="1">
        <f t="array" ref="AC96">_xlfn.IFS(AC95="","",COUNTIF(休み,AC95)&gt;0,"休",OR(WEEKDAY(AC95)=1,WEEKDAY(AC95)=7),TEXT(AC95,"aaa"),COUNTIF(祝日,AC95)&gt;0,"祝",TRUE,TEXT(AC95,"aaa"))</f>
        <v>土</v>
      </c>
      <c r="AD96" s="187" t="str" cm="1">
        <f t="array" ref="AD96">_xlfn.IFS(AD95="","",COUNTIF(休み,AD95)&gt;0,"休",OR(WEEKDAY(AD95)=1,WEEKDAY(AD95)=7),TEXT(AD95,"aaa"),COUNTIF(祝日,AD95)&gt;0,"祝",TRUE,TEXT(AD95,"aaa"))</f>
        <v>日</v>
      </c>
      <c r="AE96" s="187" t="str" cm="1">
        <f t="array" ref="AE96">_xlfn.IFS(AE95="","",COUNTIF(休み,AE95)&gt;0,"休",OR(WEEKDAY(AE95)=1,WEEKDAY(AE95)=7),TEXT(AE95,"aaa"),COUNTIF(祝日,AE95)&gt;0,"祝",TRUE,TEXT(AE95,"aaa"))</f>
        <v>月</v>
      </c>
      <c r="AF96" s="187" t="str" cm="1">
        <f t="array" ref="AF96">_xlfn.IFS(AF95="","",COUNTIF(休み,AF95)&gt;0,"休",OR(WEEKDAY(AF95)=1,WEEKDAY(AF95)=7),TEXT(AF95,"aaa"),COUNTIF(祝日,AF95)&gt;0,"祝",TRUE,TEXT(AF95,"aaa"))</f>
        <v>火</v>
      </c>
      <c r="AG96" s="187" t="str" cm="1">
        <f t="array" ref="AG96">_xlfn.IFS(AG95="","",COUNTIF(休み,AG95)&gt;0,"休",OR(WEEKDAY(AG95)=1,WEEKDAY(AG95)=7),TEXT(AG95,"aaa"),COUNTIF(祝日,AG95)&gt;0,"祝",TRUE,TEXT(AG95,"aaa"))</f>
        <v/>
      </c>
      <c r="AH96" s="709"/>
      <c r="AI96" s="710"/>
      <c r="AJ96" s="710"/>
      <c r="AK96" s="711"/>
      <c r="AL96" s="695"/>
      <c r="AM96" s="697"/>
      <c r="AN96" s="700"/>
      <c r="AO96" s="700"/>
      <c r="AP96" s="713"/>
      <c r="AQ96" s="300"/>
      <c r="AR96" s="300"/>
      <c r="AS96" s="300"/>
      <c r="AT96" s="300"/>
      <c r="AU96" s="300"/>
      <c r="AV96" s="300"/>
      <c r="AW96" s="300"/>
      <c r="AX96" s="300"/>
      <c r="AY96" s="300"/>
      <c r="AZ96" s="300"/>
      <c r="BA96" s="300"/>
      <c r="BB96" s="300"/>
      <c r="BC96" s="300"/>
      <c r="BD96" s="300"/>
      <c r="BE96" s="300"/>
      <c r="BF96" s="300"/>
      <c r="BG96" s="300"/>
      <c r="BH96" s="300"/>
      <c r="BI96" s="300"/>
      <c r="BJ96" s="300"/>
      <c r="BK96" s="300"/>
      <c r="BL96" s="300"/>
      <c r="BM96" s="300"/>
      <c r="BN96" s="300"/>
      <c r="BO96" s="300"/>
      <c r="BP96" s="300"/>
      <c r="BQ96" s="188"/>
    </row>
    <row r="97" spans="2:69" s="192" customFormat="1" ht="60" customHeight="1">
      <c r="B97" s="271" t="str">
        <f>IF(C94="","","行事")</f>
        <v>行事</v>
      </c>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90"/>
      <c r="AH97" s="709"/>
      <c r="AI97" s="710"/>
      <c r="AJ97" s="710"/>
      <c r="AK97" s="711"/>
      <c r="AL97" s="695"/>
      <c r="AM97" s="698"/>
      <c r="AN97" s="701"/>
      <c r="AO97" s="701"/>
      <c r="AP97" s="714"/>
      <c r="AQ97" s="300"/>
      <c r="AR97" s="300"/>
      <c r="AS97" s="300"/>
      <c r="AT97" s="300"/>
      <c r="AU97" s="300"/>
      <c r="AV97" s="300"/>
      <c r="AW97" s="300"/>
      <c r="AX97" s="300"/>
      <c r="AY97" s="300"/>
      <c r="AZ97" s="300"/>
      <c r="BA97" s="300"/>
      <c r="BB97" s="300"/>
      <c r="BC97" s="300"/>
      <c r="BD97" s="300"/>
      <c r="BE97" s="300"/>
      <c r="BF97" s="300"/>
      <c r="BG97" s="300"/>
      <c r="BH97" s="300"/>
      <c r="BI97" s="300"/>
      <c r="BJ97" s="300"/>
      <c r="BK97" s="300"/>
      <c r="BL97" s="300"/>
      <c r="BM97" s="300"/>
      <c r="BN97" s="300"/>
      <c r="BO97" s="300"/>
      <c r="BP97" s="300"/>
      <c r="BQ97" s="191"/>
    </row>
    <row r="98" spans="2:69" s="195" customFormat="1" ht="15" customHeight="1">
      <c r="B98" s="184" t="str">
        <f>IF(C94="","","計画")</f>
        <v>計画</v>
      </c>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84">
        <f>IF(C94="","",COUNTIF(C98:AG98,"○"))</f>
        <v>0</v>
      </c>
      <c r="AI98" s="193">
        <f>IF(C94="","",31-COUNTIF(C96:AG96,"")-COUNTIF(C96:AG96,"休")-COUNTIF(C98:AH98,"/"))</f>
        <v>30</v>
      </c>
      <c r="AJ98" s="194">
        <f>IF(C94="","",IFERROR(AH98/AI98,""))</f>
        <v>0</v>
      </c>
      <c r="AK98" s="295" t="str" cm="1">
        <f t="array" ref="AK98">_xlfn.IFS(OR(C94="",AI98=0),"",
      COUNTIFS(C96:AG96,"日",C98:AG98,"")+COUNTIFS(C96:AG96,"日",C98:AG98,"○")+COUNTIFS(C96:AG96,"土",C98:AG98,"")+COUNTIFS(C96:AG96,"土",C98:AG98,"○")&lt;=COUNTIF(C98:AG98,"○"),"○",
        AH98/AI98&gt;=2/7,"○",
         TRUE,"NG")</f>
        <v>NG</v>
      </c>
      <c r="AM98" s="184">
        <f>IF(C94="","",AM91+AH98)</f>
        <v>0</v>
      </c>
      <c r="AN98" s="193">
        <f>IF(C94="","",AN91+AI98)</f>
        <v>354</v>
      </c>
      <c r="AO98" s="194">
        <f>IFERROR(AM98/AN98,"")</f>
        <v>0</v>
      </c>
      <c r="AP98" s="301" t="str">
        <f>IF(C94="","",IF(C101="",IF(AM98/AN98&gt;=2/7,"OK","NG"),"-"))</f>
        <v>-</v>
      </c>
      <c r="AQ98" s="297"/>
      <c r="AR98" s="297"/>
      <c r="AS98" s="297"/>
      <c r="AT98" s="297"/>
      <c r="AU98" s="297"/>
      <c r="AV98" s="297"/>
      <c r="AW98" s="297"/>
      <c r="AX98" s="297"/>
      <c r="AY98" s="297"/>
      <c r="AZ98" s="297"/>
      <c r="BA98" s="297"/>
      <c r="BB98" s="297"/>
      <c r="BC98" s="297"/>
      <c r="BD98" s="297"/>
      <c r="BE98" s="297"/>
      <c r="BF98" s="297"/>
      <c r="BG98" s="297"/>
      <c r="BH98" s="297"/>
      <c r="BI98" s="297"/>
      <c r="BJ98" s="297"/>
      <c r="BK98" s="297"/>
      <c r="BL98" s="297"/>
      <c r="BM98" s="297"/>
      <c r="BN98" s="297"/>
      <c r="BO98" s="297"/>
      <c r="BP98" s="297"/>
      <c r="BQ98" s="196"/>
    </row>
    <row r="99" spans="2:69" s="195" customFormat="1" ht="15" customHeight="1" thickBot="1">
      <c r="B99" s="197" t="str">
        <f>IF(C94="","","実施")</f>
        <v>実施</v>
      </c>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7">
        <f>IF(C94="","",COUNTIF(C99:AG99,"●"))</f>
        <v>0</v>
      </c>
      <c r="AI99" s="198">
        <f>IF(C94="","",31-COUNTIF(C96:AG96,"")-COUNTIF(C96:AG96,"休")-COUNTIF(C99:AH99,"/"))</f>
        <v>30</v>
      </c>
      <c r="AJ99" s="199">
        <f>IF(C94="","",IFERROR(AH99/AI99,""))</f>
        <v>0</v>
      </c>
      <c r="AK99" s="298" t="str" cm="1">
        <f t="array" ref="AK99">_xlfn.IFS(OR(C94="",AI99=0),"",
      COUNTIFS(C96:AG96,"日",C99:AG99,"")+COUNTIFS(C96:AG96,"日",C99:AG99,"●")+COUNTIFS(C96:AG96,"土",C99:AG99,"")+COUNTIFS(C96:AG96,"土",C99:AG99,"●")&lt;=COUNTIF(C99:AG99,"●"),"○",
        AH99/AI99&gt;=2/7,"○",
         TRUE,"NG")</f>
        <v>NG</v>
      </c>
      <c r="AM99" s="197">
        <f>IF(C94="","",AM92+AH99)</f>
        <v>0</v>
      </c>
      <c r="AN99" s="198">
        <f>IF(C94="","",AN92+AI99)</f>
        <v>354</v>
      </c>
      <c r="AO99" s="199">
        <f>IFERROR(AM99/AN99,"")</f>
        <v>0</v>
      </c>
      <c r="AP99" s="302" t="str">
        <f>IF(C94="","",IF(C101="",IF(AM99/AN99&gt;=2/7,"OK","NG"),"-"))</f>
        <v>-</v>
      </c>
      <c r="AQ99" s="222"/>
      <c r="AR99" s="222"/>
      <c r="AS99" s="222"/>
      <c r="AT99" s="222"/>
      <c r="AU99" s="222"/>
      <c r="AV99" s="222"/>
      <c r="AW99" s="222"/>
      <c r="AX99" s="222"/>
      <c r="AY99" s="222"/>
      <c r="AZ99" s="222"/>
      <c r="BA99" s="222"/>
      <c r="BB99" s="222"/>
      <c r="BC99" s="222"/>
      <c r="BD99" s="222"/>
      <c r="BE99" s="222"/>
      <c r="BF99" s="222"/>
      <c r="BG99" s="222"/>
      <c r="BH99" s="222"/>
      <c r="BI99" s="222"/>
      <c r="BJ99" s="222"/>
      <c r="BK99" s="222"/>
      <c r="BL99" s="222"/>
      <c r="BM99" s="222"/>
      <c r="BN99" s="222"/>
      <c r="BO99" s="222"/>
      <c r="BP99" s="222"/>
      <c r="BQ99" s="188"/>
    </row>
    <row r="100" spans="2:69" ht="18" customHeight="1" thickBot="1">
      <c r="AP100" s="195"/>
      <c r="AQ100" s="195"/>
      <c r="AR100" s="195"/>
      <c r="AS100" s="195"/>
      <c r="AT100" s="195"/>
      <c r="AU100" s="195"/>
      <c r="AV100" s="195"/>
      <c r="AW100" s="195"/>
      <c r="AX100" s="195"/>
      <c r="AY100" s="195"/>
      <c r="AZ100" s="195"/>
      <c r="BA100" s="195"/>
      <c r="BB100" s="195"/>
      <c r="BC100" s="195"/>
      <c r="BD100" s="195"/>
      <c r="BE100" s="195"/>
      <c r="BF100" s="195"/>
      <c r="BG100" s="195"/>
      <c r="BH100" s="195"/>
      <c r="BI100" s="195"/>
      <c r="BJ100" s="195"/>
      <c r="BK100" s="195"/>
      <c r="BL100" s="195"/>
      <c r="BM100" s="195"/>
      <c r="BN100" s="195"/>
      <c r="BO100" s="195"/>
      <c r="BP100" s="195"/>
      <c r="BQ100" s="200"/>
    </row>
    <row r="101" spans="2:69" ht="16.899999999999999" customHeight="1">
      <c r="B101" s="183" t="str">
        <f>IF(C101="","","月")</f>
        <v>月</v>
      </c>
      <c r="C101" s="689">
        <f>IFERROR(IF(EOMONTH(C94,0)+1&gt;$L$5,"",EOMONTH(C94,0)+1),"")</f>
        <v>46204</v>
      </c>
      <c r="D101" s="690"/>
      <c r="E101" s="690"/>
      <c r="F101" s="690"/>
      <c r="G101" s="690"/>
      <c r="H101" s="690"/>
      <c r="I101" s="690"/>
      <c r="J101" s="690"/>
      <c r="K101" s="690"/>
      <c r="L101" s="690"/>
      <c r="M101" s="690"/>
      <c r="N101" s="690"/>
      <c r="O101" s="690"/>
      <c r="P101" s="690"/>
      <c r="Q101" s="690"/>
      <c r="R101" s="690"/>
      <c r="S101" s="690"/>
      <c r="T101" s="690"/>
      <c r="U101" s="690"/>
      <c r="V101" s="690"/>
      <c r="W101" s="690"/>
      <c r="X101" s="690"/>
      <c r="Y101" s="690"/>
      <c r="Z101" s="690"/>
      <c r="AA101" s="690"/>
      <c r="AB101" s="690"/>
      <c r="AC101" s="690"/>
      <c r="AD101" s="690"/>
      <c r="AE101" s="690"/>
      <c r="AF101" s="690"/>
      <c r="AG101" s="690"/>
      <c r="AH101" s="691" t="str">
        <f>IF(C101="","","月単位")</f>
        <v>月単位</v>
      </c>
      <c r="AI101" s="692"/>
      <c r="AJ101" s="692"/>
      <c r="AK101" s="693"/>
      <c r="AL101" s="694"/>
      <c r="AM101" s="706" t="str">
        <f>IF(C101="","","累計")</f>
        <v>累計</v>
      </c>
      <c r="AN101" s="707"/>
      <c r="AO101" s="707"/>
      <c r="AP101" s="708"/>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293"/>
      <c r="BO101" s="293"/>
      <c r="BP101" s="293"/>
    </row>
    <row r="102" spans="2:69" ht="15" customHeight="1">
      <c r="B102" s="184" t="str">
        <f>IF(C101="","","日")</f>
        <v>日</v>
      </c>
      <c r="C102" s="185" cm="1">
        <f t="array" ref="C102">_xlfn.IFS($C101="","",
  $C101+COLUMN(C102)-COLUMN($B102)-1&gt;$L$5,"",
   $C101+COLUMN(C102)-COLUMN($B102)-1&gt;=EOMONTH($C101,0)+1,"",
    TRUE,$C101+COLUMN(C102)-COLUMN($B102)-1)</f>
        <v>46204</v>
      </c>
      <c r="D102" s="185" cm="1">
        <f t="array" ref="D102">_xlfn.IFS($C101="","",
  $C101+COLUMN(D102)-COLUMN($B102)-1&gt;$L$5,"",
   $C101+COLUMN(D102)-COLUMN($B102)-1&gt;=EOMONTH($C101,0)+1,"",
    TRUE,$C101+COLUMN(D102)-COLUMN($B102)-1)</f>
        <v>46205</v>
      </c>
      <c r="E102" s="185" cm="1">
        <f t="array" ref="E102">_xlfn.IFS($C101="","",
  $C101+COLUMN(E102)-COLUMN($B102)-1&gt;$L$5,"",
   $C101+COLUMN(E102)-COLUMN($B102)-1&gt;=EOMONTH($C101,0)+1,"",
    TRUE,$C101+COLUMN(E102)-COLUMN($B102)-1)</f>
        <v>46206</v>
      </c>
      <c r="F102" s="185" cm="1">
        <f t="array" ref="F102">_xlfn.IFS($C101="","",
  $C101+COLUMN(F102)-COLUMN($B102)-1&gt;$L$5,"",
   $C101+COLUMN(F102)-COLUMN($B102)-1&gt;=EOMONTH($C101,0)+1,"",
    TRUE,$C101+COLUMN(F102)-COLUMN($B102)-1)</f>
        <v>46207</v>
      </c>
      <c r="G102" s="185" cm="1">
        <f t="array" ref="G102">_xlfn.IFS($C101="","",
  $C101+COLUMN(G102)-COLUMN($B102)-1&gt;$L$5,"",
   $C101+COLUMN(G102)-COLUMN($B102)-1&gt;=EOMONTH($C101,0)+1,"",
    TRUE,$C101+COLUMN(G102)-COLUMN($B102)-1)</f>
        <v>46208</v>
      </c>
      <c r="H102" s="185" cm="1">
        <f t="array" ref="H102">_xlfn.IFS($C101="","",
  $C101+COLUMN(H102)-COLUMN($B102)-1&gt;$L$5,"",
   $C101+COLUMN(H102)-COLUMN($B102)-1&gt;=EOMONTH($C101,0)+1,"",
    TRUE,$C101+COLUMN(H102)-COLUMN($B102)-1)</f>
        <v>46209</v>
      </c>
      <c r="I102" s="185" cm="1">
        <f t="array" ref="I102">_xlfn.IFS($C101="","",
  $C101+COLUMN(I102)-COLUMN($B102)-1&gt;$L$5,"",
   $C101+COLUMN(I102)-COLUMN($B102)-1&gt;=EOMONTH($C101,0)+1,"",
    TRUE,$C101+COLUMN(I102)-COLUMN($B102)-1)</f>
        <v>46210</v>
      </c>
      <c r="J102" s="185" cm="1">
        <f t="array" ref="J102">_xlfn.IFS($C101="","",
  $C101+COLUMN(J102)-COLUMN($B102)-1&gt;$L$5,"",
   $C101+COLUMN(J102)-COLUMN($B102)-1&gt;=EOMONTH($C101,0)+1,"",
    TRUE,$C101+COLUMN(J102)-COLUMN($B102)-1)</f>
        <v>46211</v>
      </c>
      <c r="K102" s="185" cm="1">
        <f t="array" ref="K102">_xlfn.IFS($C101="","",
  $C101+COLUMN(K102)-COLUMN($B102)-1&gt;$L$5,"",
   $C101+COLUMN(K102)-COLUMN($B102)-1&gt;=EOMONTH($C101,0)+1,"",
    TRUE,$C101+COLUMN(K102)-COLUMN($B102)-1)</f>
        <v>46212</v>
      </c>
      <c r="L102" s="185" cm="1">
        <f t="array" ref="L102">_xlfn.IFS($C101="","",
  $C101+COLUMN(L102)-COLUMN($B102)-1&gt;$L$5,"",
   $C101+COLUMN(L102)-COLUMN($B102)-1&gt;=EOMONTH($C101,0)+1,"",
    TRUE,$C101+COLUMN(L102)-COLUMN($B102)-1)</f>
        <v>46213</v>
      </c>
      <c r="M102" s="185" cm="1">
        <f t="array" ref="M102">_xlfn.IFS($C101="","",
  $C101+COLUMN(M102)-COLUMN($B102)-1&gt;$L$5,"",
   $C101+COLUMN(M102)-COLUMN($B102)-1&gt;=EOMONTH($C101,0)+1,"",
    TRUE,$C101+COLUMN(M102)-COLUMN($B102)-1)</f>
        <v>46214</v>
      </c>
      <c r="N102" s="185" cm="1">
        <f t="array" ref="N102">_xlfn.IFS($C101="","",
  $C101+COLUMN(N102)-COLUMN($B102)-1&gt;$L$5,"",
   $C101+COLUMN(N102)-COLUMN($B102)-1&gt;=EOMONTH($C101,0)+1,"",
    TRUE,$C101+COLUMN(N102)-COLUMN($B102)-1)</f>
        <v>46215</v>
      </c>
      <c r="O102" s="185" cm="1">
        <f t="array" ref="O102">_xlfn.IFS($C101="","",
  $C101+COLUMN(O102)-COLUMN($B102)-1&gt;$L$5,"",
   $C101+COLUMN(O102)-COLUMN($B102)-1&gt;=EOMONTH($C101,0)+1,"",
    TRUE,$C101+COLUMN(O102)-COLUMN($B102)-1)</f>
        <v>46216</v>
      </c>
      <c r="P102" s="185" cm="1">
        <f t="array" ref="P102">_xlfn.IFS($C101="","",
  $C101+COLUMN(P102)-COLUMN($B102)-1&gt;$L$5,"",
   $C101+COLUMN(P102)-COLUMN($B102)-1&gt;=EOMONTH($C101,0)+1,"",
    TRUE,$C101+COLUMN(P102)-COLUMN($B102)-1)</f>
        <v>46217</v>
      </c>
      <c r="Q102" s="185" cm="1">
        <f t="array" ref="Q102">_xlfn.IFS($C101="","",
  $C101+COLUMN(Q102)-COLUMN($B102)-1&gt;$L$5,"",
   $C101+COLUMN(Q102)-COLUMN($B102)-1&gt;=EOMONTH($C101,0)+1,"",
    TRUE,$C101+COLUMN(Q102)-COLUMN($B102)-1)</f>
        <v>46218</v>
      </c>
      <c r="R102" s="185" cm="1">
        <f t="array" ref="R102">_xlfn.IFS($C101="","",
  $C101+COLUMN(R102)-COLUMN($B102)-1&gt;$L$5,"",
   $C101+COLUMN(R102)-COLUMN($B102)-1&gt;=EOMONTH($C101,0)+1,"",
    TRUE,$C101+COLUMN(R102)-COLUMN($B102)-1)</f>
        <v>46219</v>
      </c>
      <c r="S102" s="185" cm="1">
        <f t="array" ref="S102">_xlfn.IFS($C101="","",
  $C101+COLUMN(S102)-COLUMN($B102)-1&gt;$L$5,"",
   $C101+COLUMN(S102)-COLUMN($B102)-1&gt;=EOMONTH($C101,0)+1,"",
    TRUE,$C101+COLUMN(S102)-COLUMN($B102)-1)</f>
        <v>46220</v>
      </c>
      <c r="T102" s="185" cm="1">
        <f t="array" ref="T102">_xlfn.IFS($C101="","",
  $C101+COLUMN(T102)-COLUMN($B102)-1&gt;$L$5,"",
   $C101+COLUMN(T102)-COLUMN($B102)-1&gt;=EOMONTH($C101,0)+1,"",
    TRUE,$C101+COLUMN(T102)-COLUMN($B102)-1)</f>
        <v>46221</v>
      </c>
      <c r="U102" s="185" cm="1">
        <f t="array" ref="U102">_xlfn.IFS($C101="","",
  $C101+COLUMN(U102)-COLUMN($B102)-1&gt;$L$5,"",
   $C101+COLUMN(U102)-COLUMN($B102)-1&gt;=EOMONTH($C101,0)+1,"",
    TRUE,$C101+COLUMN(U102)-COLUMN($B102)-1)</f>
        <v>46222</v>
      </c>
      <c r="V102" s="185" cm="1">
        <f t="array" ref="V102">_xlfn.IFS($C101="","",
  $C101+COLUMN(V102)-COLUMN($B102)-1&gt;$L$5,"",
   $C101+COLUMN(V102)-COLUMN($B102)-1&gt;=EOMONTH($C101,0)+1,"",
    TRUE,$C101+COLUMN(V102)-COLUMN($B102)-1)</f>
        <v>46223</v>
      </c>
      <c r="W102" s="185" cm="1">
        <f t="array" ref="W102">_xlfn.IFS($C101="","",
  $C101+COLUMN(W102)-COLUMN($B102)-1&gt;$L$5,"",
   $C101+COLUMN(W102)-COLUMN($B102)-1&gt;=EOMONTH($C101,0)+1,"",
    TRUE,$C101+COLUMN(W102)-COLUMN($B102)-1)</f>
        <v>46224</v>
      </c>
      <c r="X102" s="185" cm="1">
        <f t="array" ref="X102">_xlfn.IFS($C101="","",
  $C101+COLUMN(X102)-COLUMN($B102)-1&gt;$L$5,"",
   $C101+COLUMN(X102)-COLUMN($B102)-1&gt;=EOMONTH($C101,0)+1,"",
    TRUE,$C101+COLUMN(X102)-COLUMN($B102)-1)</f>
        <v>46225</v>
      </c>
      <c r="Y102" s="185" cm="1">
        <f t="array" ref="Y102">_xlfn.IFS($C101="","",
  $C101+COLUMN(Y102)-COLUMN($B102)-1&gt;$L$5,"",
   $C101+COLUMN(Y102)-COLUMN($B102)-1&gt;=EOMONTH($C101,0)+1,"",
    TRUE,$C101+COLUMN(Y102)-COLUMN($B102)-1)</f>
        <v>46226</v>
      </c>
      <c r="Z102" s="185" cm="1">
        <f t="array" ref="Z102">_xlfn.IFS($C101="","",
  $C101+COLUMN(Z102)-COLUMN($B102)-1&gt;$L$5,"",
   $C101+COLUMN(Z102)-COLUMN($B102)-1&gt;=EOMONTH($C101,0)+1,"",
    TRUE,$C101+COLUMN(Z102)-COLUMN($B102)-1)</f>
        <v>46227</v>
      </c>
      <c r="AA102" s="185" cm="1">
        <f t="array" ref="AA102">_xlfn.IFS($C101="","",
  $C101+COLUMN(AA102)-COLUMN($B102)-1&gt;$L$5,"",
   $C101+COLUMN(AA102)-COLUMN($B102)-1&gt;=EOMONTH($C101,0)+1,"",
    TRUE,$C101+COLUMN(AA102)-COLUMN($B102)-1)</f>
        <v>46228</v>
      </c>
      <c r="AB102" s="185" cm="1">
        <f t="array" ref="AB102">_xlfn.IFS($C101="","",
  $C101+COLUMN(AB102)-COLUMN($B102)-1&gt;$L$5,"",
   $C101+COLUMN(AB102)-COLUMN($B102)-1&gt;=EOMONTH($C101,0)+1,"",
    TRUE,$C101+COLUMN(AB102)-COLUMN($B102)-1)</f>
        <v>46229</v>
      </c>
      <c r="AC102" s="185" cm="1">
        <f t="array" ref="AC102">_xlfn.IFS($C101="","",
  $C101+COLUMN(AC102)-COLUMN($B102)-1&gt;$L$5,"",
   $C101+COLUMN(AC102)-COLUMN($B102)-1&gt;=EOMONTH($C101,0)+1,"",
    TRUE,$C101+COLUMN(AC102)-COLUMN($B102)-1)</f>
        <v>46230</v>
      </c>
      <c r="AD102" s="185" cm="1">
        <f t="array" ref="AD102">_xlfn.IFS($C101="","",
  $C101+COLUMN(AD102)-COLUMN($B102)-1&gt;$L$5,"",
   $C101+COLUMN(AD102)-COLUMN($B102)-1&gt;=EOMONTH($C101,0)+1,"",
    TRUE,$C101+COLUMN(AD102)-COLUMN($B102)-1)</f>
        <v>46231</v>
      </c>
      <c r="AE102" s="185" cm="1">
        <f t="array" ref="AE102">_xlfn.IFS($C101="","",
  $C101+COLUMN(AE102)-COLUMN($B102)-1&gt;$L$5,"",
   $C101+COLUMN(AE102)-COLUMN($B102)-1&gt;=EOMONTH($C101,0)+1,"",
    TRUE,$C101+COLUMN(AE102)-COLUMN($B102)-1)</f>
        <v>46232</v>
      </c>
      <c r="AF102" s="185" cm="1">
        <f t="array" ref="AF102">_xlfn.IFS($C101="","",
  $C101+COLUMN(AF102)-COLUMN($B102)-1&gt;$L$5,"",
   $C101+COLUMN(AF102)-COLUMN($B102)-1&gt;=EOMONTH($C101,0)+1,"",
    TRUE,$C101+COLUMN(AF102)-COLUMN($B102)-1)</f>
        <v>46233</v>
      </c>
      <c r="AG102" s="186" cm="1">
        <f t="array" ref="AG102">_xlfn.IFS($C101="","",
  $C101+COLUMN(AG102)-COLUMN($B102)-1&gt;$L$5,"",
   $C101+COLUMN(AG102)-COLUMN($B102)-1&gt;=EOMONTH($C101,0)+1,"",
    TRUE,$C101+COLUMN(AG102)-COLUMN($B102)-1)</f>
        <v>46234</v>
      </c>
      <c r="AH102" s="709" t="str">
        <f>IF(C101="","","閉所日数計")</f>
        <v>閉所日数計</v>
      </c>
      <c r="AI102" s="710" t="str">
        <f>IF(C101="","","対象日数計")</f>
        <v>対象日数計</v>
      </c>
      <c r="AJ102" s="710" t="str">
        <f>IF(C101="","","現場閉所率")</f>
        <v>現場閉所率</v>
      </c>
      <c r="AK102" s="711" t="str">
        <f>IF(C101="","","達成状況")</f>
        <v>達成状況</v>
      </c>
      <c r="AL102" s="695"/>
      <c r="AM102" s="696" t="str">
        <f>IF(C101="","","閉所日数計")</f>
        <v>閉所日数計</v>
      </c>
      <c r="AN102" s="699" t="str">
        <f>IF(C101="","","対象日数計")</f>
        <v>対象日数計</v>
      </c>
      <c r="AO102" s="699" t="str">
        <f>IF(C101="","","現場閉所率")</f>
        <v>現場閉所率</v>
      </c>
      <c r="AP102" s="712" t="str" cm="1">
        <f t="array" ref="AP102">_xlfn.IFS(C101="","",C108="","達成状況",TRUE,"-")</f>
        <v>-</v>
      </c>
      <c r="AQ102" s="300"/>
      <c r="AR102" s="300"/>
      <c r="AS102" s="300"/>
      <c r="AT102" s="300"/>
      <c r="AU102" s="300"/>
      <c r="AV102" s="300"/>
      <c r="AW102" s="300"/>
      <c r="AX102" s="300"/>
      <c r="AY102" s="300"/>
      <c r="AZ102" s="300"/>
      <c r="BA102" s="300"/>
      <c r="BB102" s="300"/>
      <c r="BC102" s="300"/>
      <c r="BD102" s="300"/>
      <c r="BE102" s="300"/>
      <c r="BF102" s="300"/>
      <c r="BG102" s="300"/>
      <c r="BH102" s="300"/>
      <c r="BI102" s="300"/>
      <c r="BJ102" s="300"/>
      <c r="BK102" s="300"/>
      <c r="BL102" s="300"/>
      <c r="BM102" s="300"/>
      <c r="BN102" s="300"/>
      <c r="BO102" s="300"/>
      <c r="BP102" s="300"/>
    </row>
    <row r="103" spans="2:69" ht="15" customHeight="1">
      <c r="B103" s="184" t="str">
        <f>IF(C101="","","曜日")</f>
        <v>曜日</v>
      </c>
      <c r="C103" s="187" t="str" cm="1">
        <f t="array" ref="C103">_xlfn.IFS(C102="","",COUNTIF(休み,C102)&gt;0,"休",OR(WEEKDAY(C102)=1,WEEKDAY(C102)=7),TEXT(C102,"aaa"),COUNTIF(祝日,C102)&gt;0,"祝",TRUE,TEXT(C102,"aaa"))</f>
        <v>水</v>
      </c>
      <c r="D103" s="187" t="str" cm="1">
        <f t="array" ref="D103">_xlfn.IFS(D102="","",COUNTIF(休み,D102)&gt;0,"休",OR(WEEKDAY(D102)=1,WEEKDAY(D102)=7),TEXT(D102,"aaa"),COUNTIF(祝日,D102)&gt;0,"祝",TRUE,TEXT(D102,"aaa"))</f>
        <v>木</v>
      </c>
      <c r="E103" s="187" t="str" cm="1">
        <f t="array" ref="E103">_xlfn.IFS(E102="","",COUNTIF(休み,E102)&gt;0,"休",OR(WEEKDAY(E102)=1,WEEKDAY(E102)=7),TEXT(E102,"aaa"),COUNTIF(祝日,E102)&gt;0,"祝",TRUE,TEXT(E102,"aaa"))</f>
        <v>金</v>
      </c>
      <c r="F103" s="187" t="str" cm="1">
        <f t="array" ref="F103">_xlfn.IFS(F102="","",COUNTIF(休み,F102)&gt;0,"休",OR(WEEKDAY(F102)=1,WEEKDAY(F102)=7),TEXT(F102,"aaa"),COUNTIF(祝日,F102)&gt;0,"祝",TRUE,TEXT(F102,"aaa"))</f>
        <v>土</v>
      </c>
      <c r="G103" s="187" t="str" cm="1">
        <f t="array" ref="G103">_xlfn.IFS(G102="","",COUNTIF(休み,G102)&gt;0,"休",OR(WEEKDAY(G102)=1,WEEKDAY(G102)=7),TEXT(G102,"aaa"),COUNTIF(祝日,G102)&gt;0,"祝",TRUE,TEXT(G102,"aaa"))</f>
        <v>日</v>
      </c>
      <c r="H103" s="187" t="str" cm="1">
        <f t="array" ref="H103">_xlfn.IFS(H102="","",COUNTIF(休み,H102)&gt;0,"休",OR(WEEKDAY(H102)=1,WEEKDAY(H102)=7),TEXT(H102,"aaa"),COUNTIF(祝日,H102)&gt;0,"祝",TRUE,TEXT(H102,"aaa"))</f>
        <v>月</v>
      </c>
      <c r="I103" s="187" t="str" cm="1">
        <f t="array" ref="I103">_xlfn.IFS(I102="","",COUNTIF(休み,I102)&gt;0,"休",OR(WEEKDAY(I102)=1,WEEKDAY(I102)=7),TEXT(I102,"aaa"),COUNTIF(祝日,I102)&gt;0,"祝",TRUE,TEXT(I102,"aaa"))</f>
        <v>火</v>
      </c>
      <c r="J103" s="187" t="str" cm="1">
        <f t="array" ref="J103">_xlfn.IFS(J102="","",COUNTIF(休み,J102)&gt;0,"休",OR(WEEKDAY(J102)=1,WEEKDAY(J102)=7),TEXT(J102,"aaa"),COUNTIF(祝日,J102)&gt;0,"祝",TRUE,TEXT(J102,"aaa"))</f>
        <v>水</v>
      </c>
      <c r="K103" s="187" t="str" cm="1">
        <f t="array" ref="K103">_xlfn.IFS(K102="","",COUNTIF(休み,K102)&gt;0,"休",OR(WEEKDAY(K102)=1,WEEKDAY(K102)=7),TEXT(K102,"aaa"),COUNTIF(祝日,K102)&gt;0,"祝",TRUE,TEXT(K102,"aaa"))</f>
        <v>木</v>
      </c>
      <c r="L103" s="187" t="str" cm="1">
        <f t="array" ref="L103">_xlfn.IFS(L102="","",COUNTIF(休み,L102)&gt;0,"休",OR(WEEKDAY(L102)=1,WEEKDAY(L102)=7),TEXT(L102,"aaa"),COUNTIF(祝日,L102)&gt;0,"祝",TRUE,TEXT(L102,"aaa"))</f>
        <v>金</v>
      </c>
      <c r="M103" s="187" t="str" cm="1">
        <f t="array" ref="M103">_xlfn.IFS(M102="","",COUNTIF(休み,M102)&gt;0,"休",OR(WEEKDAY(M102)=1,WEEKDAY(M102)=7),TEXT(M102,"aaa"),COUNTIF(祝日,M102)&gt;0,"祝",TRUE,TEXT(M102,"aaa"))</f>
        <v>土</v>
      </c>
      <c r="N103" s="187" t="str" cm="1">
        <f t="array" ref="N103">_xlfn.IFS(N102="","",COUNTIF(休み,N102)&gt;0,"休",OR(WEEKDAY(N102)=1,WEEKDAY(N102)=7),TEXT(N102,"aaa"),COUNTIF(祝日,N102)&gt;0,"祝",TRUE,TEXT(N102,"aaa"))</f>
        <v>日</v>
      </c>
      <c r="O103" s="187" t="str" cm="1">
        <f t="array" ref="O103">_xlfn.IFS(O102="","",COUNTIF(休み,O102)&gt;0,"休",OR(WEEKDAY(O102)=1,WEEKDAY(O102)=7),TEXT(O102,"aaa"),COUNTIF(祝日,O102)&gt;0,"祝",TRUE,TEXT(O102,"aaa"))</f>
        <v>月</v>
      </c>
      <c r="P103" s="187" t="str" cm="1">
        <f t="array" ref="P103">_xlfn.IFS(P102="","",COUNTIF(休み,P102)&gt;0,"休",OR(WEEKDAY(P102)=1,WEEKDAY(P102)=7),TEXT(P102,"aaa"),COUNTIF(祝日,P102)&gt;0,"祝",TRUE,TEXT(P102,"aaa"))</f>
        <v>火</v>
      </c>
      <c r="Q103" s="187" t="str" cm="1">
        <f t="array" ref="Q103">_xlfn.IFS(Q102="","",COUNTIF(休み,Q102)&gt;0,"休",OR(WEEKDAY(Q102)=1,WEEKDAY(Q102)=7),TEXT(Q102,"aaa"),COUNTIF(祝日,Q102)&gt;0,"祝",TRUE,TEXT(Q102,"aaa"))</f>
        <v>水</v>
      </c>
      <c r="R103" s="187" t="str" cm="1">
        <f t="array" ref="R103">_xlfn.IFS(R102="","",COUNTIF(休み,R102)&gt;0,"休",OR(WEEKDAY(R102)=1,WEEKDAY(R102)=7),TEXT(R102,"aaa"),COUNTIF(祝日,R102)&gt;0,"祝",TRUE,TEXT(R102,"aaa"))</f>
        <v>木</v>
      </c>
      <c r="S103" s="187" t="str" cm="1">
        <f t="array" ref="S103">_xlfn.IFS(S102="","",COUNTIF(休み,S102)&gt;0,"休",OR(WEEKDAY(S102)=1,WEEKDAY(S102)=7),TEXT(S102,"aaa"),COUNTIF(祝日,S102)&gt;0,"祝",TRUE,TEXT(S102,"aaa"))</f>
        <v>金</v>
      </c>
      <c r="T103" s="187" t="str" cm="1">
        <f t="array" ref="T103">_xlfn.IFS(T102="","",COUNTIF(休み,T102)&gt;0,"休",OR(WEEKDAY(T102)=1,WEEKDAY(T102)=7),TEXT(T102,"aaa"),COUNTIF(祝日,T102)&gt;0,"祝",TRUE,TEXT(T102,"aaa"))</f>
        <v>土</v>
      </c>
      <c r="U103" s="187" t="str" cm="1">
        <f t="array" ref="U103">_xlfn.IFS(U102="","",COUNTIF(休み,U102)&gt;0,"休",OR(WEEKDAY(U102)=1,WEEKDAY(U102)=7),TEXT(U102,"aaa"),COUNTIF(祝日,U102)&gt;0,"祝",TRUE,TEXT(U102,"aaa"))</f>
        <v>日</v>
      </c>
      <c r="V103" s="187" t="str" cm="1">
        <f t="array" ref="V103">_xlfn.IFS(V102="","",COUNTIF(休み,V102)&gt;0,"休",OR(WEEKDAY(V102)=1,WEEKDAY(V102)=7),TEXT(V102,"aaa"),COUNTIF(祝日,V102)&gt;0,"祝",TRUE,TEXT(V102,"aaa"))</f>
        <v>祝</v>
      </c>
      <c r="W103" s="187" t="str" cm="1">
        <f t="array" ref="W103">_xlfn.IFS(W102="","",COUNTIF(休み,W102)&gt;0,"休",OR(WEEKDAY(W102)=1,WEEKDAY(W102)=7),TEXT(W102,"aaa"),COUNTIF(祝日,W102)&gt;0,"祝",TRUE,TEXT(W102,"aaa"))</f>
        <v>火</v>
      </c>
      <c r="X103" s="187" t="str" cm="1">
        <f t="array" ref="X103">_xlfn.IFS(X102="","",COUNTIF(休み,X102)&gt;0,"休",OR(WEEKDAY(X102)=1,WEEKDAY(X102)=7),TEXT(X102,"aaa"),COUNTIF(祝日,X102)&gt;0,"祝",TRUE,TEXT(X102,"aaa"))</f>
        <v>水</v>
      </c>
      <c r="Y103" s="187" t="str" cm="1">
        <f t="array" ref="Y103">_xlfn.IFS(Y102="","",COUNTIF(休み,Y102)&gt;0,"休",OR(WEEKDAY(Y102)=1,WEEKDAY(Y102)=7),TEXT(Y102,"aaa"),COUNTIF(祝日,Y102)&gt;0,"祝",TRUE,TEXT(Y102,"aaa"))</f>
        <v>木</v>
      </c>
      <c r="Z103" s="187" t="str" cm="1">
        <f t="array" ref="Z103">_xlfn.IFS(Z102="","",COUNTIF(休み,Z102)&gt;0,"休",OR(WEEKDAY(Z102)=1,WEEKDAY(Z102)=7),TEXT(Z102,"aaa"),COUNTIF(祝日,Z102)&gt;0,"祝",TRUE,TEXT(Z102,"aaa"))</f>
        <v>金</v>
      </c>
      <c r="AA103" s="187" t="str" cm="1">
        <f t="array" ref="AA103">_xlfn.IFS(AA102="","",COUNTIF(休み,AA102)&gt;0,"休",OR(WEEKDAY(AA102)=1,WEEKDAY(AA102)=7),TEXT(AA102,"aaa"),COUNTIF(祝日,AA102)&gt;0,"祝",TRUE,TEXT(AA102,"aaa"))</f>
        <v>土</v>
      </c>
      <c r="AB103" s="187" t="str" cm="1">
        <f t="array" ref="AB103">_xlfn.IFS(AB102="","",COUNTIF(休み,AB102)&gt;0,"休",OR(WEEKDAY(AB102)=1,WEEKDAY(AB102)=7),TEXT(AB102,"aaa"),COUNTIF(祝日,AB102)&gt;0,"祝",TRUE,TEXT(AB102,"aaa"))</f>
        <v>日</v>
      </c>
      <c r="AC103" s="187" t="str" cm="1">
        <f t="array" ref="AC103">_xlfn.IFS(AC102="","",COUNTIF(休み,AC102)&gt;0,"休",OR(WEEKDAY(AC102)=1,WEEKDAY(AC102)=7),TEXT(AC102,"aaa"),COUNTIF(祝日,AC102)&gt;0,"祝",TRUE,TEXT(AC102,"aaa"))</f>
        <v>月</v>
      </c>
      <c r="AD103" s="187" t="str" cm="1">
        <f t="array" ref="AD103">_xlfn.IFS(AD102="","",COUNTIF(休み,AD102)&gt;0,"休",OR(WEEKDAY(AD102)=1,WEEKDAY(AD102)=7),TEXT(AD102,"aaa"),COUNTIF(祝日,AD102)&gt;0,"祝",TRUE,TEXT(AD102,"aaa"))</f>
        <v>火</v>
      </c>
      <c r="AE103" s="187" t="str" cm="1">
        <f t="array" ref="AE103">_xlfn.IFS(AE102="","",COUNTIF(休み,AE102)&gt;0,"休",OR(WEEKDAY(AE102)=1,WEEKDAY(AE102)=7),TEXT(AE102,"aaa"),COUNTIF(祝日,AE102)&gt;0,"祝",TRUE,TEXT(AE102,"aaa"))</f>
        <v>水</v>
      </c>
      <c r="AF103" s="187" t="str" cm="1">
        <f t="array" ref="AF103">_xlfn.IFS(AF102="","",COUNTIF(休み,AF102)&gt;0,"休",OR(WEEKDAY(AF102)=1,WEEKDAY(AF102)=7),TEXT(AF102,"aaa"),COUNTIF(祝日,AF102)&gt;0,"祝",TRUE,TEXT(AF102,"aaa"))</f>
        <v>木</v>
      </c>
      <c r="AG103" s="187" t="str" cm="1">
        <f t="array" ref="AG103">_xlfn.IFS(AG102="","",COUNTIF(休み,AG102)&gt;0,"休",OR(WEEKDAY(AG102)=1,WEEKDAY(AG102)=7),TEXT(AG102,"aaa"),COUNTIF(祝日,AG102)&gt;0,"祝",TRUE,TEXT(AG102,"aaa"))</f>
        <v>金</v>
      </c>
      <c r="AH103" s="709"/>
      <c r="AI103" s="710"/>
      <c r="AJ103" s="710"/>
      <c r="AK103" s="711"/>
      <c r="AL103" s="695"/>
      <c r="AM103" s="697"/>
      <c r="AN103" s="700"/>
      <c r="AO103" s="700"/>
      <c r="AP103" s="713"/>
      <c r="AQ103" s="300"/>
      <c r="AR103" s="300"/>
      <c r="AS103" s="300"/>
      <c r="AT103" s="300"/>
      <c r="AU103" s="300"/>
      <c r="AV103" s="300"/>
      <c r="AW103" s="300"/>
      <c r="AX103" s="300"/>
      <c r="AY103" s="300"/>
      <c r="AZ103" s="300"/>
      <c r="BA103" s="300"/>
      <c r="BB103" s="300"/>
      <c r="BC103" s="300"/>
      <c r="BD103" s="300"/>
      <c r="BE103" s="300"/>
      <c r="BF103" s="300"/>
      <c r="BG103" s="300"/>
      <c r="BH103" s="300"/>
      <c r="BI103" s="300"/>
      <c r="BJ103" s="300"/>
      <c r="BK103" s="300"/>
      <c r="BL103" s="300"/>
      <c r="BM103" s="300"/>
      <c r="BN103" s="300"/>
      <c r="BO103" s="300"/>
      <c r="BP103" s="300"/>
      <c r="BQ103" s="188"/>
    </row>
    <row r="104" spans="2:69" s="192" customFormat="1" ht="60" customHeight="1">
      <c r="B104" s="271" t="str">
        <f>IF(C101="","","行事")</f>
        <v>行事</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90"/>
      <c r="AH104" s="709"/>
      <c r="AI104" s="710"/>
      <c r="AJ104" s="710"/>
      <c r="AK104" s="711"/>
      <c r="AL104" s="695"/>
      <c r="AM104" s="698"/>
      <c r="AN104" s="701"/>
      <c r="AO104" s="701"/>
      <c r="AP104" s="714"/>
      <c r="AQ104" s="300"/>
      <c r="AR104" s="300"/>
      <c r="AS104" s="300"/>
      <c r="AT104" s="300"/>
      <c r="AU104" s="300"/>
      <c r="AV104" s="300"/>
      <c r="AW104" s="300"/>
      <c r="AX104" s="300"/>
      <c r="AY104" s="300"/>
      <c r="AZ104" s="300"/>
      <c r="BA104" s="300"/>
      <c r="BB104" s="300"/>
      <c r="BC104" s="300"/>
      <c r="BD104" s="300"/>
      <c r="BE104" s="300"/>
      <c r="BF104" s="300"/>
      <c r="BG104" s="300"/>
      <c r="BH104" s="300"/>
      <c r="BI104" s="300"/>
      <c r="BJ104" s="300"/>
      <c r="BK104" s="300"/>
      <c r="BL104" s="300"/>
      <c r="BM104" s="300"/>
      <c r="BN104" s="300"/>
      <c r="BO104" s="300"/>
      <c r="BP104" s="300"/>
      <c r="BQ104" s="191"/>
    </row>
    <row r="105" spans="2:69" s="195" customFormat="1" ht="15" customHeight="1">
      <c r="B105" s="184" t="str">
        <f>IF(C101="","","計画")</f>
        <v>計画</v>
      </c>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84">
        <f>IF(C101="","",COUNTIF(C105:AG105,"○"))</f>
        <v>0</v>
      </c>
      <c r="AI105" s="193">
        <f>IF(C101="","",31-COUNTIF(C103:AG103,"")-COUNTIF(C103:AG103,"休")-COUNTIF(C105:AH105,"/"))</f>
        <v>31</v>
      </c>
      <c r="AJ105" s="194">
        <f>IF(C101="","",IFERROR(AH105/AI105,""))</f>
        <v>0</v>
      </c>
      <c r="AK105" s="295" t="str" cm="1">
        <f t="array" ref="AK105">_xlfn.IFS(OR(C101="",AI105=0),"",
      COUNTIFS(C103:AG103,"日",C105:AG105,"")+COUNTIFS(C103:AG103,"日",C105:AG105,"○")+COUNTIFS(C103:AG103,"土",C105:AG105,"")+COUNTIFS(C103:AG103,"土",C105:AG105,"○")&lt;=COUNTIF(C105:AG105,"○"),"○",
        AH105/AI105&gt;=2/7,"○",
         TRUE,"NG")</f>
        <v>NG</v>
      </c>
      <c r="AM105" s="184">
        <f>IF(C101="","",AM98+AH105)</f>
        <v>0</v>
      </c>
      <c r="AN105" s="193">
        <f>IF(C101="","",AN98+AI105)</f>
        <v>385</v>
      </c>
      <c r="AO105" s="194">
        <f>IFERROR(AM105/AN105,"")</f>
        <v>0</v>
      </c>
      <c r="AP105" s="301" t="str">
        <f>IF(C101="","",IF(C108="",IF(AM105/AN105&gt;=2/7,"OK","NG"),"-"))</f>
        <v>-</v>
      </c>
      <c r="AQ105" s="297"/>
      <c r="AR105" s="297"/>
      <c r="AS105" s="297"/>
      <c r="AT105" s="297"/>
      <c r="AU105" s="297"/>
      <c r="AV105" s="297"/>
      <c r="AW105" s="297"/>
      <c r="AX105" s="297"/>
      <c r="AY105" s="297"/>
      <c r="AZ105" s="297"/>
      <c r="BA105" s="297"/>
      <c r="BB105" s="297"/>
      <c r="BC105" s="297"/>
      <c r="BD105" s="297"/>
      <c r="BE105" s="297"/>
      <c r="BF105" s="297"/>
      <c r="BG105" s="297"/>
      <c r="BH105" s="297"/>
      <c r="BI105" s="297"/>
      <c r="BJ105" s="297"/>
      <c r="BK105" s="297"/>
      <c r="BL105" s="297"/>
      <c r="BM105" s="297"/>
      <c r="BN105" s="297"/>
      <c r="BO105" s="297"/>
      <c r="BP105" s="297"/>
      <c r="BQ105" s="196"/>
    </row>
    <row r="106" spans="2:69" s="195" customFormat="1" ht="15" customHeight="1" thickBot="1">
      <c r="B106" s="197" t="str">
        <f>IF(C101="","","実施")</f>
        <v>実施</v>
      </c>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7">
        <f>IF(C101="","",COUNTIF(C106:AG106,"●"))</f>
        <v>0</v>
      </c>
      <c r="AI106" s="198">
        <f>IF(C101="","",31-COUNTIF(C103:AG103,"")-COUNTIF(C103:AG103,"休")-COUNTIF(C106:AH106,"/"))</f>
        <v>31</v>
      </c>
      <c r="AJ106" s="199">
        <f>IF(C101="","",IFERROR(AH106/AI106,""))</f>
        <v>0</v>
      </c>
      <c r="AK106" s="298" t="str" cm="1">
        <f t="array" ref="AK106">_xlfn.IFS(OR(C101="",AI106=0),"",
      COUNTIFS(C103:AG103,"日",C106:AG106,"")+COUNTIFS(C103:AG103,"日",C106:AG106,"●")+COUNTIFS(C103:AG103,"土",C106:AG106,"")+COUNTIFS(C103:AG103,"土",C106:AG106,"●")&lt;=COUNTIF(C106:AG106,"●"),"○",
        AH106/AI106&gt;=2/7,"○",
         TRUE,"NG")</f>
        <v>NG</v>
      </c>
      <c r="AM106" s="197">
        <f>IF(C101="","",AM99+AH106)</f>
        <v>0</v>
      </c>
      <c r="AN106" s="198">
        <f>IF(C101="","",AN99+AI106)</f>
        <v>385</v>
      </c>
      <c r="AO106" s="199">
        <f>IFERROR(AM106/AN106,"")</f>
        <v>0</v>
      </c>
      <c r="AP106" s="302" t="str">
        <f>IF(C101="","",IF(C108="",IF(AM106/AN106&gt;=2/7,"OK","NG"),"-"))</f>
        <v>-</v>
      </c>
      <c r="AQ106" s="222"/>
      <c r="AR106" s="222"/>
      <c r="AS106" s="222"/>
      <c r="AT106" s="222"/>
      <c r="AU106" s="222"/>
      <c r="AV106" s="222"/>
      <c r="AW106" s="222"/>
      <c r="AX106" s="222"/>
      <c r="AY106" s="222"/>
      <c r="AZ106" s="222"/>
      <c r="BA106" s="222"/>
      <c r="BB106" s="222"/>
      <c r="BC106" s="222"/>
      <c r="BD106" s="222"/>
      <c r="BE106" s="222"/>
      <c r="BF106" s="222"/>
      <c r="BG106" s="222"/>
      <c r="BH106" s="222"/>
      <c r="BI106" s="222"/>
      <c r="BJ106" s="222"/>
      <c r="BK106" s="222"/>
      <c r="BL106" s="222"/>
      <c r="BM106" s="222"/>
      <c r="BN106" s="222"/>
      <c r="BO106" s="222"/>
      <c r="BP106" s="222"/>
      <c r="BQ106" s="188"/>
    </row>
    <row r="107" spans="2:69" ht="18" customHeight="1" thickBot="1">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200"/>
    </row>
    <row r="108" spans="2:69" ht="16.899999999999999" customHeight="1">
      <c r="B108" s="183" t="str">
        <f>IF(C108="","","月")</f>
        <v>月</v>
      </c>
      <c r="C108" s="689">
        <f>IFERROR(IF(EOMONTH(C101,0)+1&gt;$L$5,"",EOMONTH(C101,0)+1),"")</f>
        <v>46235</v>
      </c>
      <c r="D108" s="690"/>
      <c r="E108" s="690"/>
      <c r="F108" s="690"/>
      <c r="G108" s="690"/>
      <c r="H108" s="690"/>
      <c r="I108" s="690"/>
      <c r="J108" s="690"/>
      <c r="K108" s="690"/>
      <c r="L108" s="690"/>
      <c r="M108" s="690"/>
      <c r="N108" s="690"/>
      <c r="O108" s="690"/>
      <c r="P108" s="690"/>
      <c r="Q108" s="690"/>
      <c r="R108" s="690"/>
      <c r="S108" s="690"/>
      <c r="T108" s="690"/>
      <c r="U108" s="690"/>
      <c r="V108" s="690"/>
      <c r="W108" s="690"/>
      <c r="X108" s="690"/>
      <c r="Y108" s="690"/>
      <c r="Z108" s="690"/>
      <c r="AA108" s="690"/>
      <c r="AB108" s="690"/>
      <c r="AC108" s="690"/>
      <c r="AD108" s="690"/>
      <c r="AE108" s="690"/>
      <c r="AF108" s="690"/>
      <c r="AG108" s="690"/>
      <c r="AH108" s="691" t="str">
        <f>IF(C108="","","月単位")</f>
        <v>月単位</v>
      </c>
      <c r="AI108" s="692"/>
      <c r="AJ108" s="692"/>
      <c r="AK108" s="693"/>
      <c r="AL108" s="694"/>
      <c r="AM108" s="706" t="str">
        <f>IF(C108="","","累計")</f>
        <v>累計</v>
      </c>
      <c r="AN108" s="707"/>
      <c r="AO108" s="707"/>
      <c r="AP108" s="708"/>
      <c r="AQ108" s="293"/>
      <c r="AR108" s="293"/>
      <c r="AS108" s="293"/>
      <c r="AT108" s="293"/>
      <c r="AU108" s="293"/>
      <c r="AV108" s="293"/>
      <c r="AW108" s="293"/>
      <c r="AX108" s="293"/>
      <c r="AY108" s="293"/>
      <c r="AZ108" s="293"/>
      <c r="BA108" s="293"/>
      <c r="BB108" s="293"/>
      <c r="BC108" s="293"/>
      <c r="BD108" s="293"/>
      <c r="BE108" s="293"/>
      <c r="BF108" s="293"/>
      <c r="BG108" s="293"/>
      <c r="BH108" s="293"/>
      <c r="BI108" s="293"/>
      <c r="BJ108" s="293"/>
      <c r="BK108" s="293"/>
      <c r="BL108" s="293"/>
      <c r="BM108" s="293"/>
      <c r="BN108" s="293"/>
      <c r="BO108" s="293"/>
      <c r="BP108" s="293"/>
    </row>
    <row r="109" spans="2:69" ht="15" customHeight="1">
      <c r="B109" s="184" t="str">
        <f>IF(C108="","","日")</f>
        <v>日</v>
      </c>
      <c r="C109" s="185" cm="1">
        <f t="array" ref="C109">_xlfn.IFS($C108="","",
  $C108+COLUMN(C109)-COLUMN($B109)-1&gt;$L$5,"",
   $C108+COLUMN(C109)-COLUMN($B109)-1&gt;=EOMONTH($C108,0)+1,"",
    TRUE,$C108+COLUMN(C109)-COLUMN($B109)-1)</f>
        <v>46235</v>
      </c>
      <c r="D109" s="185" cm="1">
        <f t="array" ref="D109">_xlfn.IFS($C108="","",
  $C108+COLUMN(D109)-COLUMN($B109)-1&gt;$L$5,"",
   $C108+COLUMN(D109)-COLUMN($B109)-1&gt;=EOMONTH($C108,0)+1,"",
    TRUE,$C108+COLUMN(D109)-COLUMN($B109)-1)</f>
        <v>46236</v>
      </c>
      <c r="E109" s="185" cm="1">
        <f t="array" ref="E109">_xlfn.IFS($C108="","",
  $C108+COLUMN(E109)-COLUMN($B109)-1&gt;$L$5,"",
   $C108+COLUMN(E109)-COLUMN($B109)-1&gt;=EOMONTH($C108,0)+1,"",
    TRUE,$C108+COLUMN(E109)-COLUMN($B109)-1)</f>
        <v>46237</v>
      </c>
      <c r="F109" s="185" cm="1">
        <f t="array" ref="F109">_xlfn.IFS($C108="","",
  $C108+COLUMN(F109)-COLUMN($B109)-1&gt;$L$5,"",
   $C108+COLUMN(F109)-COLUMN($B109)-1&gt;=EOMONTH($C108,0)+1,"",
    TRUE,$C108+COLUMN(F109)-COLUMN($B109)-1)</f>
        <v>46238</v>
      </c>
      <c r="G109" s="185" cm="1">
        <f t="array" ref="G109">_xlfn.IFS($C108="","",
  $C108+COLUMN(G109)-COLUMN($B109)-1&gt;$L$5,"",
   $C108+COLUMN(G109)-COLUMN($B109)-1&gt;=EOMONTH($C108,0)+1,"",
    TRUE,$C108+COLUMN(G109)-COLUMN($B109)-1)</f>
        <v>46239</v>
      </c>
      <c r="H109" s="185" cm="1">
        <f t="array" ref="H109">_xlfn.IFS($C108="","",
  $C108+COLUMN(H109)-COLUMN($B109)-1&gt;$L$5,"",
   $C108+COLUMN(H109)-COLUMN($B109)-1&gt;=EOMONTH($C108,0)+1,"",
    TRUE,$C108+COLUMN(H109)-COLUMN($B109)-1)</f>
        <v>46240</v>
      </c>
      <c r="I109" s="185" cm="1">
        <f t="array" ref="I109">_xlfn.IFS($C108="","",
  $C108+COLUMN(I109)-COLUMN($B109)-1&gt;$L$5,"",
   $C108+COLUMN(I109)-COLUMN($B109)-1&gt;=EOMONTH($C108,0)+1,"",
    TRUE,$C108+COLUMN(I109)-COLUMN($B109)-1)</f>
        <v>46241</v>
      </c>
      <c r="J109" s="185" cm="1">
        <f t="array" ref="J109">_xlfn.IFS($C108="","",
  $C108+COLUMN(J109)-COLUMN($B109)-1&gt;$L$5,"",
   $C108+COLUMN(J109)-COLUMN($B109)-1&gt;=EOMONTH($C108,0)+1,"",
    TRUE,$C108+COLUMN(J109)-COLUMN($B109)-1)</f>
        <v>46242</v>
      </c>
      <c r="K109" s="185" cm="1">
        <f t="array" ref="K109">_xlfn.IFS($C108="","",
  $C108+COLUMN(K109)-COLUMN($B109)-1&gt;$L$5,"",
   $C108+COLUMN(K109)-COLUMN($B109)-1&gt;=EOMONTH($C108,0)+1,"",
    TRUE,$C108+COLUMN(K109)-COLUMN($B109)-1)</f>
        <v>46243</v>
      </c>
      <c r="L109" s="185" cm="1">
        <f t="array" ref="L109">_xlfn.IFS($C108="","",
  $C108+COLUMN(L109)-COLUMN($B109)-1&gt;$L$5,"",
   $C108+COLUMN(L109)-COLUMN($B109)-1&gt;=EOMONTH($C108,0)+1,"",
    TRUE,$C108+COLUMN(L109)-COLUMN($B109)-1)</f>
        <v>46244</v>
      </c>
      <c r="M109" s="185" cm="1">
        <f t="array" ref="M109">_xlfn.IFS($C108="","",
  $C108+COLUMN(M109)-COLUMN($B109)-1&gt;$L$5,"",
   $C108+COLUMN(M109)-COLUMN($B109)-1&gt;=EOMONTH($C108,0)+1,"",
    TRUE,$C108+COLUMN(M109)-COLUMN($B109)-1)</f>
        <v>46245</v>
      </c>
      <c r="N109" s="185" cm="1">
        <f t="array" ref="N109">_xlfn.IFS($C108="","",
  $C108+COLUMN(N109)-COLUMN($B109)-1&gt;$L$5,"",
   $C108+COLUMN(N109)-COLUMN($B109)-1&gt;=EOMONTH($C108,0)+1,"",
    TRUE,$C108+COLUMN(N109)-COLUMN($B109)-1)</f>
        <v>46246</v>
      </c>
      <c r="O109" s="185" cm="1">
        <f t="array" ref="O109">_xlfn.IFS($C108="","",
  $C108+COLUMN(O109)-COLUMN($B109)-1&gt;$L$5,"",
   $C108+COLUMN(O109)-COLUMN($B109)-1&gt;=EOMONTH($C108,0)+1,"",
    TRUE,$C108+COLUMN(O109)-COLUMN($B109)-1)</f>
        <v>46247</v>
      </c>
      <c r="P109" s="185" cm="1">
        <f t="array" ref="P109">_xlfn.IFS($C108="","",
  $C108+COLUMN(P109)-COLUMN($B109)-1&gt;$L$5,"",
   $C108+COLUMN(P109)-COLUMN($B109)-1&gt;=EOMONTH($C108,0)+1,"",
    TRUE,$C108+COLUMN(P109)-COLUMN($B109)-1)</f>
        <v>46248</v>
      </c>
      <c r="Q109" s="185" cm="1">
        <f t="array" ref="Q109">_xlfn.IFS($C108="","",
  $C108+COLUMN(Q109)-COLUMN($B109)-1&gt;$L$5,"",
   $C108+COLUMN(Q109)-COLUMN($B109)-1&gt;=EOMONTH($C108,0)+1,"",
    TRUE,$C108+COLUMN(Q109)-COLUMN($B109)-1)</f>
        <v>46249</v>
      </c>
      <c r="R109" s="185" cm="1">
        <f t="array" ref="R109">_xlfn.IFS($C108="","",
  $C108+COLUMN(R109)-COLUMN($B109)-1&gt;$L$5,"",
   $C108+COLUMN(R109)-COLUMN($B109)-1&gt;=EOMONTH($C108,0)+1,"",
    TRUE,$C108+COLUMN(R109)-COLUMN($B109)-1)</f>
        <v>46250</v>
      </c>
      <c r="S109" s="185" cm="1">
        <f t="array" ref="S109">_xlfn.IFS($C108="","",
  $C108+COLUMN(S109)-COLUMN($B109)-1&gt;$L$5,"",
   $C108+COLUMN(S109)-COLUMN($B109)-1&gt;=EOMONTH($C108,0)+1,"",
    TRUE,$C108+COLUMN(S109)-COLUMN($B109)-1)</f>
        <v>46251</v>
      </c>
      <c r="T109" s="185" cm="1">
        <f t="array" ref="T109">_xlfn.IFS($C108="","",
  $C108+COLUMN(T109)-COLUMN($B109)-1&gt;$L$5,"",
   $C108+COLUMN(T109)-COLUMN($B109)-1&gt;=EOMONTH($C108,0)+1,"",
    TRUE,$C108+COLUMN(T109)-COLUMN($B109)-1)</f>
        <v>46252</v>
      </c>
      <c r="U109" s="185" cm="1">
        <f t="array" ref="U109">_xlfn.IFS($C108="","",
  $C108+COLUMN(U109)-COLUMN($B109)-1&gt;$L$5,"",
   $C108+COLUMN(U109)-COLUMN($B109)-1&gt;=EOMONTH($C108,0)+1,"",
    TRUE,$C108+COLUMN(U109)-COLUMN($B109)-1)</f>
        <v>46253</v>
      </c>
      <c r="V109" s="185" cm="1">
        <f t="array" ref="V109">_xlfn.IFS($C108="","",
  $C108+COLUMN(V109)-COLUMN($B109)-1&gt;$L$5,"",
   $C108+COLUMN(V109)-COLUMN($B109)-1&gt;=EOMONTH($C108,0)+1,"",
    TRUE,$C108+COLUMN(V109)-COLUMN($B109)-1)</f>
        <v>46254</v>
      </c>
      <c r="W109" s="185" cm="1">
        <f t="array" ref="W109">_xlfn.IFS($C108="","",
  $C108+COLUMN(W109)-COLUMN($B109)-1&gt;$L$5,"",
   $C108+COLUMN(W109)-COLUMN($B109)-1&gt;=EOMONTH($C108,0)+1,"",
    TRUE,$C108+COLUMN(W109)-COLUMN($B109)-1)</f>
        <v>46255</v>
      </c>
      <c r="X109" s="185" cm="1">
        <f t="array" ref="X109">_xlfn.IFS($C108="","",
  $C108+COLUMN(X109)-COLUMN($B109)-1&gt;$L$5,"",
   $C108+COLUMN(X109)-COLUMN($B109)-1&gt;=EOMONTH($C108,0)+1,"",
    TRUE,$C108+COLUMN(X109)-COLUMN($B109)-1)</f>
        <v>46256</v>
      </c>
      <c r="Y109" s="185" cm="1">
        <f t="array" ref="Y109">_xlfn.IFS($C108="","",
  $C108+COLUMN(Y109)-COLUMN($B109)-1&gt;$L$5,"",
   $C108+COLUMN(Y109)-COLUMN($B109)-1&gt;=EOMONTH($C108,0)+1,"",
    TRUE,$C108+COLUMN(Y109)-COLUMN($B109)-1)</f>
        <v>46257</v>
      </c>
      <c r="Z109" s="185" cm="1">
        <f t="array" ref="Z109">_xlfn.IFS($C108="","",
  $C108+COLUMN(Z109)-COLUMN($B109)-1&gt;$L$5,"",
   $C108+COLUMN(Z109)-COLUMN($B109)-1&gt;=EOMONTH($C108,0)+1,"",
    TRUE,$C108+COLUMN(Z109)-COLUMN($B109)-1)</f>
        <v>46258</v>
      </c>
      <c r="AA109" s="185" cm="1">
        <f t="array" ref="AA109">_xlfn.IFS($C108="","",
  $C108+COLUMN(AA109)-COLUMN($B109)-1&gt;$L$5,"",
   $C108+COLUMN(AA109)-COLUMN($B109)-1&gt;=EOMONTH($C108,0)+1,"",
    TRUE,$C108+COLUMN(AA109)-COLUMN($B109)-1)</f>
        <v>46259</v>
      </c>
      <c r="AB109" s="185" cm="1">
        <f t="array" ref="AB109">_xlfn.IFS($C108="","",
  $C108+COLUMN(AB109)-COLUMN($B109)-1&gt;$L$5,"",
   $C108+COLUMN(AB109)-COLUMN($B109)-1&gt;=EOMONTH($C108,0)+1,"",
    TRUE,$C108+COLUMN(AB109)-COLUMN($B109)-1)</f>
        <v>46260</v>
      </c>
      <c r="AC109" s="185" cm="1">
        <f t="array" ref="AC109">_xlfn.IFS($C108="","",
  $C108+COLUMN(AC109)-COLUMN($B109)-1&gt;$L$5,"",
   $C108+COLUMN(AC109)-COLUMN($B109)-1&gt;=EOMONTH($C108,0)+1,"",
    TRUE,$C108+COLUMN(AC109)-COLUMN($B109)-1)</f>
        <v>46261</v>
      </c>
      <c r="AD109" s="185" cm="1">
        <f t="array" ref="AD109">_xlfn.IFS($C108="","",
  $C108+COLUMN(AD109)-COLUMN($B109)-1&gt;$L$5,"",
   $C108+COLUMN(AD109)-COLUMN($B109)-1&gt;=EOMONTH($C108,0)+1,"",
    TRUE,$C108+COLUMN(AD109)-COLUMN($B109)-1)</f>
        <v>46262</v>
      </c>
      <c r="AE109" s="185" cm="1">
        <f t="array" ref="AE109">_xlfn.IFS($C108="","",
  $C108+COLUMN(AE109)-COLUMN($B109)-1&gt;$L$5,"",
   $C108+COLUMN(AE109)-COLUMN($B109)-1&gt;=EOMONTH($C108,0)+1,"",
    TRUE,$C108+COLUMN(AE109)-COLUMN($B109)-1)</f>
        <v>46263</v>
      </c>
      <c r="AF109" s="185" cm="1">
        <f t="array" ref="AF109">_xlfn.IFS($C108="","",
  $C108+COLUMN(AF109)-COLUMN($B109)-1&gt;$L$5,"",
   $C108+COLUMN(AF109)-COLUMN($B109)-1&gt;=EOMONTH($C108,0)+1,"",
    TRUE,$C108+COLUMN(AF109)-COLUMN($B109)-1)</f>
        <v>46264</v>
      </c>
      <c r="AG109" s="186" cm="1">
        <f t="array" ref="AG109">_xlfn.IFS($C108="","",
  $C108+COLUMN(AG109)-COLUMN($B109)-1&gt;$L$5,"",
   $C108+COLUMN(AG109)-COLUMN($B109)-1&gt;=EOMONTH($C108,0)+1,"",
    TRUE,$C108+COLUMN(AG109)-COLUMN($B109)-1)</f>
        <v>46265</v>
      </c>
      <c r="AH109" s="709" t="str">
        <f>IF(C108="","","閉所日数計")</f>
        <v>閉所日数計</v>
      </c>
      <c r="AI109" s="710" t="str">
        <f>IF(C108="","","対象日数計")</f>
        <v>対象日数計</v>
      </c>
      <c r="AJ109" s="710" t="str">
        <f>IF(C108="","","現場閉所率")</f>
        <v>現場閉所率</v>
      </c>
      <c r="AK109" s="711" t="str">
        <f>IF(C108="","","達成状況")</f>
        <v>達成状況</v>
      </c>
      <c r="AL109" s="695"/>
      <c r="AM109" s="696" t="str">
        <f>IF(C108="","","閉所日数計")</f>
        <v>閉所日数計</v>
      </c>
      <c r="AN109" s="699" t="str">
        <f>IF(C108="","","対象日数計")</f>
        <v>対象日数計</v>
      </c>
      <c r="AO109" s="699" t="str">
        <f>IF(C108="","","現場閉所率")</f>
        <v>現場閉所率</v>
      </c>
      <c r="AP109" s="712" t="str" cm="1">
        <f t="array" ref="AP109">_xlfn.IFS(C108="","",C115="","達成状況",TRUE,"-")</f>
        <v>-</v>
      </c>
      <c r="AQ109" s="300"/>
      <c r="AR109" s="300"/>
      <c r="AS109" s="300"/>
      <c r="AT109" s="300"/>
      <c r="AU109" s="300"/>
      <c r="AV109" s="300"/>
      <c r="AW109" s="300"/>
      <c r="AX109" s="300"/>
      <c r="AY109" s="300"/>
      <c r="AZ109" s="300"/>
      <c r="BA109" s="300"/>
      <c r="BB109" s="300"/>
      <c r="BC109" s="300"/>
      <c r="BD109" s="300"/>
      <c r="BE109" s="300"/>
      <c r="BF109" s="300"/>
      <c r="BG109" s="300"/>
      <c r="BH109" s="300"/>
      <c r="BI109" s="300"/>
      <c r="BJ109" s="300"/>
      <c r="BK109" s="300"/>
      <c r="BL109" s="300"/>
      <c r="BM109" s="300"/>
      <c r="BN109" s="300"/>
      <c r="BO109" s="300"/>
      <c r="BP109" s="300"/>
    </row>
    <row r="110" spans="2:69" ht="15" customHeight="1">
      <c r="B110" s="184" t="str">
        <f>IF(C108="","","曜日")</f>
        <v>曜日</v>
      </c>
      <c r="C110" s="187" t="str" cm="1">
        <f t="array" ref="C110">_xlfn.IFS(C109="","",COUNTIF(休み,C109)&gt;0,"休",OR(WEEKDAY(C109)=1,WEEKDAY(C109)=7),TEXT(C109,"aaa"),COUNTIF(祝日,C109)&gt;0,"祝",TRUE,TEXT(C109,"aaa"))</f>
        <v>土</v>
      </c>
      <c r="D110" s="187" t="str" cm="1">
        <f t="array" ref="D110">_xlfn.IFS(D109="","",COUNTIF(休み,D109)&gt;0,"休",OR(WEEKDAY(D109)=1,WEEKDAY(D109)=7),TEXT(D109,"aaa"),COUNTIF(祝日,D109)&gt;0,"祝",TRUE,TEXT(D109,"aaa"))</f>
        <v>日</v>
      </c>
      <c r="E110" s="187" t="str" cm="1">
        <f t="array" ref="E110">_xlfn.IFS(E109="","",COUNTIF(休み,E109)&gt;0,"休",OR(WEEKDAY(E109)=1,WEEKDAY(E109)=7),TEXT(E109,"aaa"),COUNTIF(祝日,E109)&gt;0,"祝",TRUE,TEXT(E109,"aaa"))</f>
        <v>月</v>
      </c>
      <c r="F110" s="187" t="str" cm="1">
        <f t="array" ref="F110">_xlfn.IFS(F109="","",COUNTIF(休み,F109)&gt;0,"休",OR(WEEKDAY(F109)=1,WEEKDAY(F109)=7),TEXT(F109,"aaa"),COUNTIF(祝日,F109)&gt;0,"祝",TRUE,TEXT(F109,"aaa"))</f>
        <v>火</v>
      </c>
      <c r="G110" s="187" t="str" cm="1">
        <f t="array" ref="G110">_xlfn.IFS(G109="","",COUNTIF(休み,G109)&gt;0,"休",OR(WEEKDAY(G109)=1,WEEKDAY(G109)=7),TEXT(G109,"aaa"),COUNTIF(祝日,G109)&gt;0,"祝",TRUE,TEXT(G109,"aaa"))</f>
        <v>水</v>
      </c>
      <c r="H110" s="187" t="str" cm="1">
        <f t="array" ref="H110">_xlfn.IFS(H109="","",COUNTIF(休み,H109)&gt;0,"休",OR(WEEKDAY(H109)=1,WEEKDAY(H109)=7),TEXT(H109,"aaa"),COUNTIF(祝日,H109)&gt;0,"祝",TRUE,TEXT(H109,"aaa"))</f>
        <v>木</v>
      </c>
      <c r="I110" s="187" t="str" cm="1">
        <f t="array" ref="I110">_xlfn.IFS(I109="","",COUNTIF(休み,I109)&gt;0,"休",OR(WEEKDAY(I109)=1,WEEKDAY(I109)=7),TEXT(I109,"aaa"),COUNTIF(祝日,I109)&gt;0,"祝",TRUE,TEXT(I109,"aaa"))</f>
        <v>金</v>
      </c>
      <c r="J110" s="187" t="str" cm="1">
        <f t="array" ref="J110">_xlfn.IFS(J109="","",COUNTIF(休み,J109)&gt;0,"休",OR(WEEKDAY(J109)=1,WEEKDAY(J109)=7),TEXT(J109,"aaa"),COUNTIF(祝日,J109)&gt;0,"祝",TRUE,TEXT(J109,"aaa"))</f>
        <v>土</v>
      </c>
      <c r="K110" s="187" t="str" cm="1">
        <f t="array" ref="K110">_xlfn.IFS(K109="","",COUNTIF(休み,K109)&gt;0,"休",OR(WEEKDAY(K109)=1,WEEKDAY(K109)=7),TEXT(K109,"aaa"),COUNTIF(祝日,K109)&gt;0,"祝",TRUE,TEXT(K109,"aaa"))</f>
        <v>日</v>
      </c>
      <c r="L110" s="187" t="str" cm="1">
        <f t="array" ref="L110">_xlfn.IFS(L109="","",COUNTIF(休み,L109)&gt;0,"休",OR(WEEKDAY(L109)=1,WEEKDAY(L109)=7),TEXT(L109,"aaa"),COUNTIF(祝日,L109)&gt;0,"祝",TRUE,TEXT(L109,"aaa"))</f>
        <v>月</v>
      </c>
      <c r="M110" s="187" t="str" cm="1">
        <f t="array" ref="M110">_xlfn.IFS(M109="","",COUNTIF(休み,M109)&gt;0,"休",OR(WEEKDAY(M109)=1,WEEKDAY(M109)=7),TEXT(M109,"aaa"),COUNTIF(祝日,M109)&gt;0,"祝",TRUE,TEXT(M109,"aaa"))</f>
        <v>祝</v>
      </c>
      <c r="N110" s="187" t="str" cm="1">
        <f t="array" ref="N110">_xlfn.IFS(N109="","",COUNTIF(休み,N109)&gt;0,"休",OR(WEEKDAY(N109)=1,WEEKDAY(N109)=7),TEXT(N109,"aaa"),COUNTIF(祝日,N109)&gt;0,"祝",TRUE,TEXT(N109,"aaa"))</f>
        <v>水</v>
      </c>
      <c r="O110" s="187" t="str" cm="1">
        <f t="array" ref="O110">_xlfn.IFS(O109="","",COUNTIF(休み,O109)&gt;0,"休",OR(WEEKDAY(O109)=1,WEEKDAY(O109)=7),TEXT(O109,"aaa"),COUNTIF(祝日,O109)&gt;0,"祝",TRUE,TEXT(O109,"aaa"))</f>
        <v>休</v>
      </c>
      <c r="P110" s="187" t="str" cm="1">
        <f t="array" ref="P110">_xlfn.IFS(P109="","",COUNTIF(休み,P109)&gt;0,"休",OR(WEEKDAY(P109)=1,WEEKDAY(P109)=7),TEXT(P109,"aaa"),COUNTIF(祝日,P109)&gt;0,"祝",TRUE,TEXT(P109,"aaa"))</f>
        <v>休</v>
      </c>
      <c r="Q110" s="187" t="str" cm="1">
        <f t="array" ref="Q110">_xlfn.IFS(Q109="","",COUNTIF(休み,Q109)&gt;0,"休",OR(WEEKDAY(Q109)=1,WEEKDAY(Q109)=7),TEXT(Q109,"aaa"),COUNTIF(祝日,Q109)&gt;0,"祝",TRUE,TEXT(Q109,"aaa"))</f>
        <v>休</v>
      </c>
      <c r="R110" s="187" t="str" cm="1">
        <f t="array" ref="R110">_xlfn.IFS(R109="","",COUNTIF(休み,R109)&gt;0,"休",OR(WEEKDAY(R109)=1,WEEKDAY(R109)=7),TEXT(R109,"aaa"),COUNTIF(祝日,R109)&gt;0,"祝",TRUE,TEXT(R109,"aaa"))</f>
        <v>日</v>
      </c>
      <c r="S110" s="187" t="str" cm="1">
        <f t="array" ref="S110">_xlfn.IFS(S109="","",COUNTIF(休み,S109)&gt;0,"休",OR(WEEKDAY(S109)=1,WEEKDAY(S109)=7),TEXT(S109,"aaa"),COUNTIF(祝日,S109)&gt;0,"祝",TRUE,TEXT(S109,"aaa"))</f>
        <v>月</v>
      </c>
      <c r="T110" s="187" t="str" cm="1">
        <f t="array" ref="T110">_xlfn.IFS(T109="","",COUNTIF(休み,T109)&gt;0,"休",OR(WEEKDAY(T109)=1,WEEKDAY(T109)=7),TEXT(T109,"aaa"),COUNTIF(祝日,T109)&gt;0,"祝",TRUE,TEXT(T109,"aaa"))</f>
        <v>火</v>
      </c>
      <c r="U110" s="187" t="str" cm="1">
        <f t="array" ref="U110">_xlfn.IFS(U109="","",COUNTIF(休み,U109)&gt;0,"休",OR(WEEKDAY(U109)=1,WEEKDAY(U109)=7),TEXT(U109,"aaa"),COUNTIF(祝日,U109)&gt;0,"祝",TRUE,TEXT(U109,"aaa"))</f>
        <v>水</v>
      </c>
      <c r="V110" s="187" t="str" cm="1">
        <f t="array" ref="V110">_xlfn.IFS(V109="","",COUNTIF(休み,V109)&gt;0,"休",OR(WEEKDAY(V109)=1,WEEKDAY(V109)=7),TEXT(V109,"aaa"),COUNTIF(祝日,V109)&gt;0,"祝",TRUE,TEXT(V109,"aaa"))</f>
        <v>木</v>
      </c>
      <c r="W110" s="187" t="str" cm="1">
        <f t="array" ref="W110">_xlfn.IFS(W109="","",COUNTIF(休み,W109)&gt;0,"休",OR(WEEKDAY(W109)=1,WEEKDAY(W109)=7),TEXT(W109,"aaa"),COUNTIF(祝日,W109)&gt;0,"祝",TRUE,TEXT(W109,"aaa"))</f>
        <v>金</v>
      </c>
      <c r="X110" s="187" t="str" cm="1">
        <f t="array" ref="X110">_xlfn.IFS(X109="","",COUNTIF(休み,X109)&gt;0,"休",OR(WEEKDAY(X109)=1,WEEKDAY(X109)=7),TEXT(X109,"aaa"),COUNTIF(祝日,X109)&gt;0,"祝",TRUE,TEXT(X109,"aaa"))</f>
        <v>土</v>
      </c>
      <c r="Y110" s="187" t="str" cm="1">
        <f t="array" ref="Y110">_xlfn.IFS(Y109="","",COUNTIF(休み,Y109)&gt;0,"休",OR(WEEKDAY(Y109)=1,WEEKDAY(Y109)=7),TEXT(Y109,"aaa"),COUNTIF(祝日,Y109)&gt;0,"祝",TRUE,TEXT(Y109,"aaa"))</f>
        <v>日</v>
      </c>
      <c r="Z110" s="187" t="str" cm="1">
        <f t="array" ref="Z110">_xlfn.IFS(Z109="","",COUNTIF(休み,Z109)&gt;0,"休",OR(WEEKDAY(Z109)=1,WEEKDAY(Z109)=7),TEXT(Z109,"aaa"),COUNTIF(祝日,Z109)&gt;0,"祝",TRUE,TEXT(Z109,"aaa"))</f>
        <v>月</v>
      </c>
      <c r="AA110" s="187" t="str" cm="1">
        <f t="array" ref="AA110">_xlfn.IFS(AA109="","",COUNTIF(休み,AA109)&gt;0,"休",OR(WEEKDAY(AA109)=1,WEEKDAY(AA109)=7),TEXT(AA109,"aaa"),COUNTIF(祝日,AA109)&gt;0,"祝",TRUE,TEXT(AA109,"aaa"))</f>
        <v>火</v>
      </c>
      <c r="AB110" s="187" t="str" cm="1">
        <f t="array" ref="AB110">_xlfn.IFS(AB109="","",COUNTIF(休み,AB109)&gt;0,"休",OR(WEEKDAY(AB109)=1,WEEKDAY(AB109)=7),TEXT(AB109,"aaa"),COUNTIF(祝日,AB109)&gt;0,"祝",TRUE,TEXT(AB109,"aaa"))</f>
        <v>水</v>
      </c>
      <c r="AC110" s="187" t="str" cm="1">
        <f t="array" ref="AC110">_xlfn.IFS(AC109="","",COUNTIF(休み,AC109)&gt;0,"休",OR(WEEKDAY(AC109)=1,WEEKDAY(AC109)=7),TEXT(AC109,"aaa"),COUNTIF(祝日,AC109)&gt;0,"祝",TRUE,TEXT(AC109,"aaa"))</f>
        <v>木</v>
      </c>
      <c r="AD110" s="187" t="str" cm="1">
        <f t="array" ref="AD110">_xlfn.IFS(AD109="","",COUNTIF(休み,AD109)&gt;0,"休",OR(WEEKDAY(AD109)=1,WEEKDAY(AD109)=7),TEXT(AD109,"aaa"),COUNTIF(祝日,AD109)&gt;0,"祝",TRUE,TEXT(AD109,"aaa"))</f>
        <v>金</v>
      </c>
      <c r="AE110" s="187" t="str" cm="1">
        <f t="array" ref="AE110">_xlfn.IFS(AE109="","",COUNTIF(休み,AE109)&gt;0,"休",OR(WEEKDAY(AE109)=1,WEEKDAY(AE109)=7),TEXT(AE109,"aaa"),COUNTIF(祝日,AE109)&gt;0,"祝",TRUE,TEXT(AE109,"aaa"))</f>
        <v>土</v>
      </c>
      <c r="AF110" s="187" t="str" cm="1">
        <f t="array" ref="AF110">_xlfn.IFS(AF109="","",COUNTIF(休み,AF109)&gt;0,"休",OR(WEEKDAY(AF109)=1,WEEKDAY(AF109)=7),TEXT(AF109,"aaa"),COUNTIF(祝日,AF109)&gt;0,"祝",TRUE,TEXT(AF109,"aaa"))</f>
        <v>日</v>
      </c>
      <c r="AG110" s="187" t="str" cm="1">
        <f t="array" ref="AG110">_xlfn.IFS(AG109="","",COUNTIF(休み,AG109)&gt;0,"休",OR(WEEKDAY(AG109)=1,WEEKDAY(AG109)=7),TEXT(AG109,"aaa"),COUNTIF(祝日,AG109)&gt;0,"祝",TRUE,TEXT(AG109,"aaa"))</f>
        <v>月</v>
      </c>
      <c r="AH110" s="709"/>
      <c r="AI110" s="710"/>
      <c r="AJ110" s="710"/>
      <c r="AK110" s="711"/>
      <c r="AL110" s="695"/>
      <c r="AM110" s="697"/>
      <c r="AN110" s="700"/>
      <c r="AO110" s="700"/>
      <c r="AP110" s="713"/>
      <c r="AQ110" s="300"/>
      <c r="AR110" s="300"/>
      <c r="AS110" s="300"/>
      <c r="AT110" s="300"/>
      <c r="AU110" s="300"/>
      <c r="AV110" s="300"/>
      <c r="AW110" s="300"/>
      <c r="AX110" s="300"/>
      <c r="AY110" s="300"/>
      <c r="AZ110" s="300"/>
      <c r="BA110" s="300"/>
      <c r="BB110" s="300"/>
      <c r="BC110" s="300"/>
      <c r="BD110" s="300"/>
      <c r="BE110" s="300"/>
      <c r="BF110" s="300"/>
      <c r="BG110" s="300"/>
      <c r="BH110" s="300"/>
      <c r="BI110" s="300"/>
      <c r="BJ110" s="300"/>
      <c r="BK110" s="300"/>
      <c r="BL110" s="300"/>
      <c r="BM110" s="300"/>
      <c r="BN110" s="300"/>
      <c r="BO110" s="300"/>
      <c r="BP110" s="300"/>
      <c r="BQ110" s="188"/>
    </row>
    <row r="111" spans="2:69" s="192" customFormat="1" ht="60" customHeight="1">
      <c r="B111" s="271" t="str">
        <f>IF(C108="","","行事")</f>
        <v>行事</v>
      </c>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90"/>
      <c r="AH111" s="709"/>
      <c r="AI111" s="710"/>
      <c r="AJ111" s="710"/>
      <c r="AK111" s="711"/>
      <c r="AL111" s="695"/>
      <c r="AM111" s="698"/>
      <c r="AN111" s="701"/>
      <c r="AO111" s="701"/>
      <c r="AP111" s="714"/>
      <c r="AQ111" s="300"/>
      <c r="AR111" s="300"/>
      <c r="AS111" s="300"/>
      <c r="AT111" s="300"/>
      <c r="AU111" s="300"/>
      <c r="AV111" s="300"/>
      <c r="AW111" s="300"/>
      <c r="AX111" s="300"/>
      <c r="AY111" s="300"/>
      <c r="AZ111" s="300"/>
      <c r="BA111" s="300"/>
      <c r="BB111" s="300"/>
      <c r="BC111" s="300"/>
      <c r="BD111" s="300"/>
      <c r="BE111" s="300"/>
      <c r="BF111" s="300"/>
      <c r="BG111" s="300"/>
      <c r="BH111" s="300"/>
      <c r="BI111" s="300"/>
      <c r="BJ111" s="300"/>
      <c r="BK111" s="300"/>
      <c r="BL111" s="300"/>
      <c r="BM111" s="300"/>
      <c r="BN111" s="300"/>
      <c r="BO111" s="300"/>
      <c r="BP111" s="300"/>
      <c r="BQ111" s="191"/>
    </row>
    <row r="112" spans="2:69" s="195" customFormat="1" ht="15" customHeight="1">
      <c r="B112" s="184" t="str">
        <f>IF(C108="","","計画")</f>
        <v>計画</v>
      </c>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84">
        <f>IF(C108="","",COUNTIF(C112:AG112,"○"))</f>
        <v>0</v>
      </c>
      <c r="AI112" s="193">
        <f>IF(C108="","",31-COUNTIF(C110:AG110,"")-COUNTIF(C110:AG110,"休")-COUNTIF(C112:AH112,"/"))</f>
        <v>28</v>
      </c>
      <c r="AJ112" s="194">
        <f>IF(C108="","",IFERROR(AH112/AI112,""))</f>
        <v>0</v>
      </c>
      <c r="AK112" s="295" t="str" cm="1">
        <f t="array" ref="AK112">_xlfn.IFS(OR(C108="",AI112=0),"",
      COUNTIFS(C110:AG110,"日",C112:AG112,"")+COUNTIFS(C110:AG110,"日",C112:AG112,"○")+COUNTIFS(C110:AG110,"土",C112:AG112,"")+COUNTIFS(C110:AG110,"土",C112:AG112,"○")&lt;=COUNTIF(C112:AG112,"○"),"○",
        AH112/AI112&gt;=2/7,"○",
         TRUE,"NG")</f>
        <v>NG</v>
      </c>
      <c r="AM112" s="184">
        <f>IF(C108="","",AM105+AH112)</f>
        <v>0</v>
      </c>
      <c r="AN112" s="193">
        <f>IF(C108="","",AN105+AI112)</f>
        <v>413</v>
      </c>
      <c r="AO112" s="194">
        <f>IFERROR(AM112/AN112,"")</f>
        <v>0</v>
      </c>
      <c r="AP112" s="301" t="str">
        <f>IF(C108="","",IF(C115="",IF(AM112/AN112&gt;=2/7,"OK","NG"),"-"))</f>
        <v>-</v>
      </c>
      <c r="AQ112" s="297"/>
      <c r="AR112" s="297"/>
      <c r="AS112" s="297"/>
      <c r="AT112" s="297"/>
      <c r="AU112" s="297"/>
      <c r="AV112" s="297"/>
      <c r="AW112" s="297"/>
      <c r="AX112" s="297"/>
      <c r="AY112" s="297"/>
      <c r="AZ112" s="297"/>
      <c r="BA112" s="297"/>
      <c r="BB112" s="297"/>
      <c r="BC112" s="297"/>
      <c r="BD112" s="297"/>
      <c r="BE112" s="297"/>
      <c r="BF112" s="297"/>
      <c r="BG112" s="297"/>
      <c r="BH112" s="297"/>
      <c r="BI112" s="297"/>
      <c r="BJ112" s="297"/>
      <c r="BK112" s="297"/>
      <c r="BL112" s="297"/>
      <c r="BM112" s="297"/>
      <c r="BN112" s="297"/>
      <c r="BO112" s="297"/>
      <c r="BP112" s="297"/>
      <c r="BQ112" s="196"/>
    </row>
    <row r="113" spans="2:69" s="195" customFormat="1" ht="15" customHeight="1" thickBot="1">
      <c r="B113" s="197" t="str">
        <f>IF(C108="","","実施")</f>
        <v>実施</v>
      </c>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7">
        <f>IF(C108="","",COUNTIF(C113:AG113,"●"))</f>
        <v>0</v>
      </c>
      <c r="AI113" s="198">
        <f>IF(C108="","",31-COUNTIF(C110:AG110,"")-COUNTIF(C110:AG110,"休")-COUNTIF(C113:AH113,"/"))</f>
        <v>28</v>
      </c>
      <c r="AJ113" s="199">
        <f>IF(C108="","",IFERROR(AH113/AI113,""))</f>
        <v>0</v>
      </c>
      <c r="AK113" s="298" t="str" cm="1">
        <f t="array" ref="AK113">_xlfn.IFS(OR(C108="",AI113=0),"",
      COUNTIFS(C110:AG110,"日",C113:AG113,"")+COUNTIFS(C110:AG110,"日",C113:AG113,"●")+COUNTIFS(C110:AG110,"土",C113:AG113,"")+COUNTIFS(C110:AG110,"土",C113:AG113,"●")&lt;=COUNTIF(C113:AG113,"●"),"○",
        AH113/AI113&gt;=2/7,"○",
         TRUE,"NG")</f>
        <v>NG</v>
      </c>
      <c r="AM113" s="197">
        <f>IF(C108="","",AM106+AH113)</f>
        <v>0</v>
      </c>
      <c r="AN113" s="198">
        <f>IF(C108="","",AN106+AI113)</f>
        <v>413</v>
      </c>
      <c r="AO113" s="199">
        <f>IFERROR(AM113/AN113,"")</f>
        <v>0</v>
      </c>
      <c r="AP113" s="302" t="str">
        <f>IF(C108="","",IF(C115="",IF(AM113/AN113&gt;=2/7,"OK","NG"),"-"))</f>
        <v>-</v>
      </c>
      <c r="AQ113" s="222"/>
      <c r="AR113" s="222"/>
      <c r="AS113" s="222"/>
      <c r="AT113" s="222"/>
      <c r="AU113" s="222"/>
      <c r="AV113" s="222"/>
      <c r="AW113" s="222"/>
      <c r="AX113" s="222"/>
      <c r="AY113" s="222"/>
      <c r="AZ113" s="222"/>
      <c r="BA113" s="222"/>
      <c r="BB113" s="222"/>
      <c r="BC113" s="222"/>
      <c r="BD113" s="222"/>
      <c r="BE113" s="222"/>
      <c r="BF113" s="222"/>
      <c r="BG113" s="222"/>
      <c r="BH113" s="222"/>
      <c r="BI113" s="222"/>
      <c r="BJ113" s="222"/>
      <c r="BK113" s="222"/>
      <c r="BL113" s="222"/>
      <c r="BM113" s="222"/>
      <c r="BN113" s="222"/>
      <c r="BO113" s="222"/>
      <c r="BP113" s="222"/>
      <c r="BQ113" s="188"/>
    </row>
    <row r="114" spans="2:69" ht="18" customHeight="1" thickBot="1">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200"/>
    </row>
    <row r="115" spans="2:69" ht="16.899999999999999" customHeight="1">
      <c r="B115" s="183" t="str">
        <f>IF(C115="","","月")</f>
        <v>月</v>
      </c>
      <c r="C115" s="689">
        <f>IFERROR(IF(EOMONTH(C108,0)+1&gt;$L$5,"",EOMONTH(C108,0)+1),"")</f>
        <v>46266</v>
      </c>
      <c r="D115" s="690"/>
      <c r="E115" s="690"/>
      <c r="F115" s="690"/>
      <c r="G115" s="690"/>
      <c r="H115" s="690"/>
      <c r="I115" s="690"/>
      <c r="J115" s="690"/>
      <c r="K115" s="690"/>
      <c r="L115" s="690"/>
      <c r="M115" s="690"/>
      <c r="N115" s="690"/>
      <c r="O115" s="690"/>
      <c r="P115" s="690"/>
      <c r="Q115" s="690"/>
      <c r="R115" s="690"/>
      <c r="S115" s="690"/>
      <c r="T115" s="690"/>
      <c r="U115" s="690"/>
      <c r="V115" s="690"/>
      <c r="W115" s="690"/>
      <c r="X115" s="690"/>
      <c r="Y115" s="690"/>
      <c r="Z115" s="690"/>
      <c r="AA115" s="690"/>
      <c r="AB115" s="690"/>
      <c r="AC115" s="690"/>
      <c r="AD115" s="690"/>
      <c r="AE115" s="690"/>
      <c r="AF115" s="690"/>
      <c r="AG115" s="690"/>
      <c r="AH115" s="691" t="str">
        <f>IF(C115="","","月単位")</f>
        <v>月単位</v>
      </c>
      <c r="AI115" s="692"/>
      <c r="AJ115" s="692"/>
      <c r="AK115" s="693"/>
      <c r="AL115" s="694"/>
      <c r="AM115" s="706" t="str">
        <f>IF(C115="","","累計")</f>
        <v>累計</v>
      </c>
      <c r="AN115" s="707"/>
      <c r="AO115" s="707"/>
      <c r="AP115" s="708"/>
      <c r="AQ115" s="293"/>
      <c r="AR115" s="293"/>
      <c r="AS115" s="293"/>
      <c r="AT115" s="293"/>
      <c r="AU115" s="293"/>
      <c r="AV115" s="293"/>
      <c r="AW115" s="293"/>
      <c r="AX115" s="293"/>
      <c r="AY115" s="293"/>
      <c r="AZ115" s="293"/>
      <c r="BA115" s="293"/>
      <c r="BB115" s="293"/>
      <c r="BC115" s="293"/>
      <c r="BD115" s="293"/>
      <c r="BE115" s="293"/>
      <c r="BF115" s="293"/>
      <c r="BG115" s="293"/>
      <c r="BH115" s="293"/>
      <c r="BI115" s="293"/>
      <c r="BJ115" s="293"/>
      <c r="BK115" s="293"/>
      <c r="BL115" s="293"/>
      <c r="BM115" s="293"/>
      <c r="BN115" s="293"/>
      <c r="BO115" s="293"/>
      <c r="BP115" s="293"/>
    </row>
    <row r="116" spans="2:69" ht="15" customHeight="1">
      <c r="B116" s="184" t="str">
        <f>IF(C115="","","日")</f>
        <v>日</v>
      </c>
      <c r="C116" s="185" cm="1">
        <f t="array" ref="C116">_xlfn.IFS($C115="","",
  $C115+COLUMN(C116)-COLUMN($B116)-1&gt;$L$5,"",
   $C115+COLUMN(C116)-COLUMN($B116)-1&gt;=EOMONTH($C115,0)+1,"",
    TRUE,$C115+COLUMN(C116)-COLUMN($B116)-1)</f>
        <v>46266</v>
      </c>
      <c r="D116" s="185" cm="1">
        <f t="array" ref="D116">_xlfn.IFS($C115="","",
  $C115+COLUMN(D116)-COLUMN($B116)-1&gt;$L$5,"",
   $C115+COLUMN(D116)-COLUMN($B116)-1&gt;=EOMONTH($C115,0)+1,"",
    TRUE,$C115+COLUMN(D116)-COLUMN($B116)-1)</f>
        <v>46267</v>
      </c>
      <c r="E116" s="185" cm="1">
        <f t="array" ref="E116">_xlfn.IFS($C115="","",
  $C115+COLUMN(E116)-COLUMN($B116)-1&gt;$L$5,"",
   $C115+COLUMN(E116)-COLUMN($B116)-1&gt;=EOMONTH($C115,0)+1,"",
    TRUE,$C115+COLUMN(E116)-COLUMN($B116)-1)</f>
        <v>46268</v>
      </c>
      <c r="F116" s="185" cm="1">
        <f t="array" ref="F116">_xlfn.IFS($C115="","",
  $C115+COLUMN(F116)-COLUMN($B116)-1&gt;$L$5,"",
   $C115+COLUMN(F116)-COLUMN($B116)-1&gt;=EOMONTH($C115,0)+1,"",
    TRUE,$C115+COLUMN(F116)-COLUMN($B116)-1)</f>
        <v>46269</v>
      </c>
      <c r="G116" s="185" cm="1">
        <f t="array" ref="G116">_xlfn.IFS($C115="","",
  $C115+COLUMN(G116)-COLUMN($B116)-1&gt;$L$5,"",
   $C115+COLUMN(G116)-COLUMN($B116)-1&gt;=EOMONTH($C115,0)+1,"",
    TRUE,$C115+COLUMN(G116)-COLUMN($B116)-1)</f>
        <v>46270</v>
      </c>
      <c r="H116" s="185" cm="1">
        <f t="array" ref="H116">_xlfn.IFS($C115="","",
  $C115+COLUMN(H116)-COLUMN($B116)-1&gt;$L$5,"",
   $C115+COLUMN(H116)-COLUMN($B116)-1&gt;=EOMONTH($C115,0)+1,"",
    TRUE,$C115+COLUMN(H116)-COLUMN($B116)-1)</f>
        <v>46271</v>
      </c>
      <c r="I116" s="185" cm="1">
        <f t="array" ref="I116">_xlfn.IFS($C115="","",
  $C115+COLUMN(I116)-COLUMN($B116)-1&gt;$L$5,"",
   $C115+COLUMN(I116)-COLUMN($B116)-1&gt;=EOMONTH($C115,0)+1,"",
    TRUE,$C115+COLUMN(I116)-COLUMN($B116)-1)</f>
        <v>46272</v>
      </c>
      <c r="J116" s="185" cm="1">
        <f t="array" ref="J116">_xlfn.IFS($C115="","",
  $C115+COLUMN(J116)-COLUMN($B116)-1&gt;$L$5,"",
   $C115+COLUMN(J116)-COLUMN($B116)-1&gt;=EOMONTH($C115,0)+1,"",
    TRUE,$C115+COLUMN(J116)-COLUMN($B116)-1)</f>
        <v>46273</v>
      </c>
      <c r="K116" s="185" cm="1">
        <f t="array" ref="K116">_xlfn.IFS($C115="","",
  $C115+COLUMN(K116)-COLUMN($B116)-1&gt;$L$5,"",
   $C115+COLUMN(K116)-COLUMN($B116)-1&gt;=EOMONTH($C115,0)+1,"",
    TRUE,$C115+COLUMN(K116)-COLUMN($B116)-1)</f>
        <v>46274</v>
      </c>
      <c r="L116" s="185" cm="1">
        <f t="array" ref="L116">_xlfn.IFS($C115="","",
  $C115+COLUMN(L116)-COLUMN($B116)-1&gt;$L$5,"",
   $C115+COLUMN(L116)-COLUMN($B116)-1&gt;=EOMONTH($C115,0)+1,"",
    TRUE,$C115+COLUMN(L116)-COLUMN($B116)-1)</f>
        <v>46275</v>
      </c>
      <c r="M116" s="185" cm="1">
        <f t="array" ref="M116">_xlfn.IFS($C115="","",
  $C115+COLUMN(M116)-COLUMN($B116)-1&gt;$L$5,"",
   $C115+COLUMN(M116)-COLUMN($B116)-1&gt;=EOMONTH($C115,0)+1,"",
    TRUE,$C115+COLUMN(M116)-COLUMN($B116)-1)</f>
        <v>46276</v>
      </c>
      <c r="N116" s="185" cm="1">
        <f t="array" ref="N116">_xlfn.IFS($C115="","",
  $C115+COLUMN(N116)-COLUMN($B116)-1&gt;$L$5,"",
   $C115+COLUMN(N116)-COLUMN($B116)-1&gt;=EOMONTH($C115,0)+1,"",
    TRUE,$C115+COLUMN(N116)-COLUMN($B116)-1)</f>
        <v>46277</v>
      </c>
      <c r="O116" s="185" cm="1">
        <f t="array" ref="O116">_xlfn.IFS($C115="","",
  $C115+COLUMN(O116)-COLUMN($B116)-1&gt;$L$5,"",
   $C115+COLUMN(O116)-COLUMN($B116)-1&gt;=EOMONTH($C115,0)+1,"",
    TRUE,$C115+COLUMN(O116)-COLUMN($B116)-1)</f>
        <v>46278</v>
      </c>
      <c r="P116" s="185" cm="1">
        <f t="array" ref="P116">_xlfn.IFS($C115="","",
  $C115+COLUMN(P116)-COLUMN($B116)-1&gt;$L$5,"",
   $C115+COLUMN(P116)-COLUMN($B116)-1&gt;=EOMONTH($C115,0)+1,"",
    TRUE,$C115+COLUMN(P116)-COLUMN($B116)-1)</f>
        <v>46279</v>
      </c>
      <c r="Q116" s="185" cm="1">
        <f t="array" ref="Q116">_xlfn.IFS($C115="","",
  $C115+COLUMN(Q116)-COLUMN($B116)-1&gt;$L$5,"",
   $C115+COLUMN(Q116)-COLUMN($B116)-1&gt;=EOMONTH($C115,0)+1,"",
    TRUE,$C115+COLUMN(Q116)-COLUMN($B116)-1)</f>
        <v>46280</v>
      </c>
      <c r="R116" s="185" cm="1">
        <f t="array" ref="R116">_xlfn.IFS($C115="","",
  $C115+COLUMN(R116)-COLUMN($B116)-1&gt;$L$5,"",
   $C115+COLUMN(R116)-COLUMN($B116)-1&gt;=EOMONTH($C115,0)+1,"",
    TRUE,$C115+COLUMN(R116)-COLUMN($B116)-1)</f>
        <v>46281</v>
      </c>
      <c r="S116" s="185" cm="1">
        <f t="array" ref="S116">_xlfn.IFS($C115="","",
  $C115+COLUMN(S116)-COLUMN($B116)-1&gt;$L$5,"",
   $C115+COLUMN(S116)-COLUMN($B116)-1&gt;=EOMONTH($C115,0)+1,"",
    TRUE,$C115+COLUMN(S116)-COLUMN($B116)-1)</f>
        <v>46282</v>
      </c>
      <c r="T116" s="185" cm="1">
        <f t="array" ref="T116">_xlfn.IFS($C115="","",
  $C115+COLUMN(T116)-COLUMN($B116)-1&gt;$L$5,"",
   $C115+COLUMN(T116)-COLUMN($B116)-1&gt;=EOMONTH($C115,0)+1,"",
    TRUE,$C115+COLUMN(T116)-COLUMN($B116)-1)</f>
        <v>46283</v>
      </c>
      <c r="U116" s="185" cm="1">
        <f t="array" ref="U116">_xlfn.IFS($C115="","",
  $C115+COLUMN(U116)-COLUMN($B116)-1&gt;$L$5,"",
   $C115+COLUMN(U116)-COLUMN($B116)-1&gt;=EOMONTH($C115,0)+1,"",
    TRUE,$C115+COLUMN(U116)-COLUMN($B116)-1)</f>
        <v>46284</v>
      </c>
      <c r="V116" s="185" cm="1">
        <f t="array" ref="V116">_xlfn.IFS($C115="","",
  $C115+COLUMN(V116)-COLUMN($B116)-1&gt;$L$5,"",
   $C115+COLUMN(V116)-COLUMN($B116)-1&gt;=EOMONTH($C115,0)+1,"",
    TRUE,$C115+COLUMN(V116)-COLUMN($B116)-1)</f>
        <v>46285</v>
      </c>
      <c r="W116" s="185" cm="1">
        <f t="array" ref="W116">_xlfn.IFS($C115="","",
  $C115+COLUMN(W116)-COLUMN($B116)-1&gt;$L$5,"",
   $C115+COLUMN(W116)-COLUMN($B116)-1&gt;=EOMONTH($C115,0)+1,"",
    TRUE,$C115+COLUMN(W116)-COLUMN($B116)-1)</f>
        <v>46286</v>
      </c>
      <c r="X116" s="185" cm="1">
        <f t="array" ref="X116">_xlfn.IFS($C115="","",
  $C115+COLUMN(X116)-COLUMN($B116)-1&gt;$L$5,"",
   $C115+COLUMN(X116)-COLUMN($B116)-1&gt;=EOMONTH($C115,0)+1,"",
    TRUE,$C115+COLUMN(X116)-COLUMN($B116)-1)</f>
        <v>46287</v>
      </c>
      <c r="Y116" s="185" cm="1">
        <f t="array" ref="Y116">_xlfn.IFS($C115="","",
  $C115+COLUMN(Y116)-COLUMN($B116)-1&gt;$L$5,"",
   $C115+COLUMN(Y116)-COLUMN($B116)-1&gt;=EOMONTH($C115,0)+1,"",
    TRUE,$C115+COLUMN(Y116)-COLUMN($B116)-1)</f>
        <v>46288</v>
      </c>
      <c r="Z116" s="185" cm="1">
        <f t="array" ref="Z116">_xlfn.IFS($C115="","",
  $C115+COLUMN(Z116)-COLUMN($B116)-1&gt;$L$5,"",
   $C115+COLUMN(Z116)-COLUMN($B116)-1&gt;=EOMONTH($C115,0)+1,"",
    TRUE,$C115+COLUMN(Z116)-COLUMN($B116)-1)</f>
        <v>46289</v>
      </c>
      <c r="AA116" s="185" cm="1">
        <f t="array" ref="AA116">_xlfn.IFS($C115="","",
  $C115+COLUMN(AA116)-COLUMN($B116)-1&gt;$L$5,"",
   $C115+COLUMN(AA116)-COLUMN($B116)-1&gt;=EOMONTH($C115,0)+1,"",
    TRUE,$C115+COLUMN(AA116)-COLUMN($B116)-1)</f>
        <v>46290</v>
      </c>
      <c r="AB116" s="185" cm="1">
        <f t="array" ref="AB116">_xlfn.IFS($C115="","",
  $C115+COLUMN(AB116)-COLUMN($B116)-1&gt;$L$5,"",
   $C115+COLUMN(AB116)-COLUMN($B116)-1&gt;=EOMONTH($C115,0)+1,"",
    TRUE,$C115+COLUMN(AB116)-COLUMN($B116)-1)</f>
        <v>46291</v>
      </c>
      <c r="AC116" s="185" cm="1">
        <f t="array" ref="AC116">_xlfn.IFS($C115="","",
  $C115+COLUMN(AC116)-COLUMN($B116)-1&gt;$L$5,"",
   $C115+COLUMN(AC116)-COLUMN($B116)-1&gt;=EOMONTH($C115,0)+1,"",
    TRUE,$C115+COLUMN(AC116)-COLUMN($B116)-1)</f>
        <v>46292</v>
      </c>
      <c r="AD116" s="185" cm="1">
        <f t="array" ref="AD116">_xlfn.IFS($C115="","",
  $C115+COLUMN(AD116)-COLUMN($B116)-1&gt;$L$5,"",
   $C115+COLUMN(AD116)-COLUMN($B116)-1&gt;=EOMONTH($C115,0)+1,"",
    TRUE,$C115+COLUMN(AD116)-COLUMN($B116)-1)</f>
        <v>46293</v>
      </c>
      <c r="AE116" s="185" cm="1">
        <f t="array" ref="AE116">_xlfn.IFS($C115="","",
  $C115+COLUMN(AE116)-COLUMN($B116)-1&gt;$L$5,"",
   $C115+COLUMN(AE116)-COLUMN($B116)-1&gt;=EOMONTH($C115,0)+1,"",
    TRUE,$C115+COLUMN(AE116)-COLUMN($B116)-1)</f>
        <v>46294</v>
      </c>
      <c r="AF116" s="185" cm="1">
        <f t="array" ref="AF116">_xlfn.IFS($C115="","",
  $C115+COLUMN(AF116)-COLUMN($B116)-1&gt;$L$5,"",
   $C115+COLUMN(AF116)-COLUMN($B116)-1&gt;=EOMONTH($C115,0)+1,"",
    TRUE,$C115+COLUMN(AF116)-COLUMN($B116)-1)</f>
        <v>46295</v>
      </c>
      <c r="AG116" s="186" t="str" cm="1">
        <f t="array" ref="AG116">_xlfn.IFS($C115="","",
  $C115+COLUMN(AG116)-COLUMN($B116)-1&gt;$L$5,"",
   $C115+COLUMN(AG116)-COLUMN($B116)-1&gt;=EOMONTH($C115,0)+1,"",
    TRUE,$C115+COLUMN(AG116)-COLUMN($B116)-1)</f>
        <v/>
      </c>
      <c r="AH116" s="709" t="str">
        <f>IF(C115="","","閉所日数計")</f>
        <v>閉所日数計</v>
      </c>
      <c r="AI116" s="710" t="str">
        <f>IF(C115="","","対象日数計")</f>
        <v>対象日数計</v>
      </c>
      <c r="AJ116" s="710" t="str">
        <f>IF(C115="","","現場閉所率")</f>
        <v>現場閉所率</v>
      </c>
      <c r="AK116" s="711" t="str">
        <f>IF(C115="","","達成状況")</f>
        <v>達成状況</v>
      </c>
      <c r="AL116" s="695"/>
      <c r="AM116" s="696" t="str">
        <f>IF(C115="","","閉所日数計")</f>
        <v>閉所日数計</v>
      </c>
      <c r="AN116" s="699" t="str">
        <f>IF(C115="","","対象日数計")</f>
        <v>対象日数計</v>
      </c>
      <c r="AO116" s="699" t="str">
        <f>IF(C115="","","現場閉所率")</f>
        <v>現場閉所率</v>
      </c>
      <c r="AP116" s="712" t="str" cm="1">
        <f t="array" ref="AP116">_xlfn.IFS(C115="","",C122="","達成状況",TRUE,"-")</f>
        <v>-</v>
      </c>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0"/>
      <c r="BM116" s="300"/>
      <c r="BN116" s="300"/>
      <c r="BO116" s="300"/>
      <c r="BP116" s="300"/>
    </row>
    <row r="117" spans="2:69" ht="15" customHeight="1">
      <c r="B117" s="184" t="str">
        <f>IF(C115="","","曜日")</f>
        <v>曜日</v>
      </c>
      <c r="C117" s="187" t="str" cm="1">
        <f t="array" ref="C117">_xlfn.IFS(C116="","",COUNTIF(休み,C116)&gt;0,"休",OR(WEEKDAY(C116)=1,WEEKDAY(C116)=7),TEXT(C116,"aaa"),COUNTIF(祝日,C116)&gt;0,"祝",TRUE,TEXT(C116,"aaa"))</f>
        <v>火</v>
      </c>
      <c r="D117" s="187" t="str" cm="1">
        <f t="array" ref="D117">_xlfn.IFS(D116="","",COUNTIF(休み,D116)&gt;0,"休",OR(WEEKDAY(D116)=1,WEEKDAY(D116)=7),TEXT(D116,"aaa"),COUNTIF(祝日,D116)&gt;0,"祝",TRUE,TEXT(D116,"aaa"))</f>
        <v>水</v>
      </c>
      <c r="E117" s="187" t="str" cm="1">
        <f t="array" ref="E117">_xlfn.IFS(E116="","",COUNTIF(休み,E116)&gt;0,"休",OR(WEEKDAY(E116)=1,WEEKDAY(E116)=7),TEXT(E116,"aaa"),COUNTIF(祝日,E116)&gt;0,"祝",TRUE,TEXT(E116,"aaa"))</f>
        <v>木</v>
      </c>
      <c r="F117" s="187" t="str" cm="1">
        <f t="array" ref="F117">_xlfn.IFS(F116="","",COUNTIF(休み,F116)&gt;0,"休",OR(WEEKDAY(F116)=1,WEEKDAY(F116)=7),TEXT(F116,"aaa"),COUNTIF(祝日,F116)&gt;0,"祝",TRUE,TEXT(F116,"aaa"))</f>
        <v>金</v>
      </c>
      <c r="G117" s="187" t="str" cm="1">
        <f t="array" ref="G117">_xlfn.IFS(G116="","",COUNTIF(休み,G116)&gt;0,"休",OR(WEEKDAY(G116)=1,WEEKDAY(G116)=7),TEXT(G116,"aaa"),COUNTIF(祝日,G116)&gt;0,"祝",TRUE,TEXT(G116,"aaa"))</f>
        <v>土</v>
      </c>
      <c r="H117" s="187" t="str" cm="1">
        <f t="array" ref="H117">_xlfn.IFS(H116="","",COUNTIF(休み,H116)&gt;0,"休",OR(WEEKDAY(H116)=1,WEEKDAY(H116)=7),TEXT(H116,"aaa"),COUNTIF(祝日,H116)&gt;0,"祝",TRUE,TEXT(H116,"aaa"))</f>
        <v>日</v>
      </c>
      <c r="I117" s="187" t="str" cm="1">
        <f t="array" ref="I117">_xlfn.IFS(I116="","",COUNTIF(休み,I116)&gt;0,"休",OR(WEEKDAY(I116)=1,WEEKDAY(I116)=7),TEXT(I116,"aaa"),COUNTIF(祝日,I116)&gt;0,"祝",TRUE,TEXT(I116,"aaa"))</f>
        <v>月</v>
      </c>
      <c r="J117" s="187" t="str" cm="1">
        <f t="array" ref="J117">_xlfn.IFS(J116="","",COUNTIF(休み,J116)&gt;0,"休",OR(WEEKDAY(J116)=1,WEEKDAY(J116)=7),TEXT(J116,"aaa"),COUNTIF(祝日,J116)&gt;0,"祝",TRUE,TEXT(J116,"aaa"))</f>
        <v>火</v>
      </c>
      <c r="K117" s="187" t="str" cm="1">
        <f t="array" ref="K117">_xlfn.IFS(K116="","",COUNTIF(休み,K116)&gt;0,"休",OR(WEEKDAY(K116)=1,WEEKDAY(K116)=7),TEXT(K116,"aaa"),COUNTIF(祝日,K116)&gt;0,"祝",TRUE,TEXT(K116,"aaa"))</f>
        <v>水</v>
      </c>
      <c r="L117" s="187" t="str" cm="1">
        <f t="array" ref="L117">_xlfn.IFS(L116="","",COUNTIF(休み,L116)&gt;0,"休",OR(WEEKDAY(L116)=1,WEEKDAY(L116)=7),TEXT(L116,"aaa"),COUNTIF(祝日,L116)&gt;0,"祝",TRUE,TEXT(L116,"aaa"))</f>
        <v>木</v>
      </c>
      <c r="M117" s="187" t="str" cm="1">
        <f t="array" ref="M117">_xlfn.IFS(M116="","",COUNTIF(休み,M116)&gt;0,"休",OR(WEEKDAY(M116)=1,WEEKDAY(M116)=7),TEXT(M116,"aaa"),COUNTIF(祝日,M116)&gt;0,"祝",TRUE,TEXT(M116,"aaa"))</f>
        <v>金</v>
      </c>
      <c r="N117" s="187" t="str" cm="1">
        <f t="array" ref="N117">_xlfn.IFS(N116="","",COUNTIF(休み,N116)&gt;0,"休",OR(WEEKDAY(N116)=1,WEEKDAY(N116)=7),TEXT(N116,"aaa"),COUNTIF(祝日,N116)&gt;0,"祝",TRUE,TEXT(N116,"aaa"))</f>
        <v>土</v>
      </c>
      <c r="O117" s="187" t="str" cm="1">
        <f t="array" ref="O117">_xlfn.IFS(O116="","",COUNTIF(休み,O116)&gt;0,"休",OR(WEEKDAY(O116)=1,WEEKDAY(O116)=7),TEXT(O116,"aaa"),COUNTIF(祝日,O116)&gt;0,"祝",TRUE,TEXT(O116,"aaa"))</f>
        <v>日</v>
      </c>
      <c r="P117" s="187" t="str" cm="1">
        <f t="array" ref="P117">_xlfn.IFS(P116="","",COUNTIF(休み,P116)&gt;0,"休",OR(WEEKDAY(P116)=1,WEEKDAY(P116)=7),TEXT(P116,"aaa"),COUNTIF(祝日,P116)&gt;0,"祝",TRUE,TEXT(P116,"aaa"))</f>
        <v>月</v>
      </c>
      <c r="Q117" s="187" t="str" cm="1">
        <f t="array" ref="Q117">_xlfn.IFS(Q116="","",COUNTIF(休み,Q116)&gt;0,"休",OR(WEEKDAY(Q116)=1,WEEKDAY(Q116)=7),TEXT(Q116,"aaa"),COUNTIF(祝日,Q116)&gt;0,"祝",TRUE,TEXT(Q116,"aaa"))</f>
        <v>火</v>
      </c>
      <c r="R117" s="187" t="str" cm="1">
        <f t="array" ref="R117">_xlfn.IFS(R116="","",COUNTIF(休み,R116)&gt;0,"休",OR(WEEKDAY(R116)=1,WEEKDAY(R116)=7),TEXT(R116,"aaa"),COUNTIF(祝日,R116)&gt;0,"祝",TRUE,TEXT(R116,"aaa"))</f>
        <v>水</v>
      </c>
      <c r="S117" s="187" t="str" cm="1">
        <f t="array" ref="S117">_xlfn.IFS(S116="","",COUNTIF(休み,S116)&gt;0,"休",OR(WEEKDAY(S116)=1,WEEKDAY(S116)=7),TEXT(S116,"aaa"),COUNTIF(祝日,S116)&gt;0,"祝",TRUE,TEXT(S116,"aaa"))</f>
        <v>木</v>
      </c>
      <c r="T117" s="187" t="str" cm="1">
        <f t="array" ref="T117">_xlfn.IFS(T116="","",COUNTIF(休み,T116)&gt;0,"休",OR(WEEKDAY(T116)=1,WEEKDAY(T116)=7),TEXT(T116,"aaa"),COUNTIF(祝日,T116)&gt;0,"祝",TRUE,TEXT(T116,"aaa"))</f>
        <v>金</v>
      </c>
      <c r="U117" s="187" t="str" cm="1">
        <f t="array" ref="U117">_xlfn.IFS(U116="","",COUNTIF(休み,U116)&gt;0,"休",OR(WEEKDAY(U116)=1,WEEKDAY(U116)=7),TEXT(U116,"aaa"),COUNTIF(祝日,U116)&gt;0,"祝",TRUE,TEXT(U116,"aaa"))</f>
        <v>土</v>
      </c>
      <c r="V117" s="187" t="str" cm="1">
        <f t="array" ref="V117">_xlfn.IFS(V116="","",COUNTIF(休み,V116)&gt;0,"休",OR(WEEKDAY(V116)=1,WEEKDAY(V116)=7),TEXT(V116,"aaa"),COUNTIF(祝日,V116)&gt;0,"祝",TRUE,TEXT(V116,"aaa"))</f>
        <v>日</v>
      </c>
      <c r="W117" s="187" t="str" cm="1">
        <f t="array" ref="W117">_xlfn.IFS(W116="","",COUNTIF(休み,W116)&gt;0,"休",OR(WEEKDAY(W116)=1,WEEKDAY(W116)=7),TEXT(W116,"aaa"),COUNTIF(祝日,W116)&gt;0,"祝",TRUE,TEXT(W116,"aaa"))</f>
        <v>祝</v>
      </c>
      <c r="X117" s="187" t="str" cm="1">
        <f t="array" ref="X117">_xlfn.IFS(X116="","",COUNTIF(休み,X116)&gt;0,"休",OR(WEEKDAY(X116)=1,WEEKDAY(X116)=7),TEXT(X116,"aaa"),COUNTIF(祝日,X116)&gt;0,"祝",TRUE,TEXT(X116,"aaa"))</f>
        <v>祝</v>
      </c>
      <c r="Y117" s="187" t="str" cm="1">
        <f t="array" ref="Y117">_xlfn.IFS(Y116="","",COUNTIF(休み,Y116)&gt;0,"休",OR(WEEKDAY(Y116)=1,WEEKDAY(Y116)=7),TEXT(Y116,"aaa"),COUNTIF(祝日,Y116)&gt;0,"祝",TRUE,TEXT(Y116,"aaa"))</f>
        <v>祝</v>
      </c>
      <c r="Z117" s="187" t="str" cm="1">
        <f t="array" ref="Z117">_xlfn.IFS(Z116="","",COUNTIF(休み,Z116)&gt;0,"休",OR(WEEKDAY(Z116)=1,WEEKDAY(Z116)=7),TEXT(Z116,"aaa"),COUNTIF(祝日,Z116)&gt;0,"祝",TRUE,TEXT(Z116,"aaa"))</f>
        <v>木</v>
      </c>
      <c r="AA117" s="187" t="str" cm="1">
        <f t="array" ref="AA117">_xlfn.IFS(AA116="","",COUNTIF(休み,AA116)&gt;0,"休",OR(WEEKDAY(AA116)=1,WEEKDAY(AA116)=7),TEXT(AA116,"aaa"),COUNTIF(祝日,AA116)&gt;0,"祝",TRUE,TEXT(AA116,"aaa"))</f>
        <v>金</v>
      </c>
      <c r="AB117" s="187" t="str" cm="1">
        <f t="array" ref="AB117">_xlfn.IFS(AB116="","",COUNTIF(休み,AB116)&gt;0,"休",OR(WEEKDAY(AB116)=1,WEEKDAY(AB116)=7),TEXT(AB116,"aaa"),COUNTIF(祝日,AB116)&gt;0,"祝",TRUE,TEXT(AB116,"aaa"))</f>
        <v>土</v>
      </c>
      <c r="AC117" s="187" t="str" cm="1">
        <f t="array" ref="AC117">_xlfn.IFS(AC116="","",COUNTIF(休み,AC116)&gt;0,"休",OR(WEEKDAY(AC116)=1,WEEKDAY(AC116)=7),TEXT(AC116,"aaa"),COUNTIF(祝日,AC116)&gt;0,"祝",TRUE,TEXT(AC116,"aaa"))</f>
        <v>日</v>
      </c>
      <c r="AD117" s="187" t="str" cm="1">
        <f t="array" ref="AD117">_xlfn.IFS(AD116="","",COUNTIF(休み,AD116)&gt;0,"休",OR(WEEKDAY(AD116)=1,WEEKDAY(AD116)=7),TEXT(AD116,"aaa"),COUNTIF(祝日,AD116)&gt;0,"祝",TRUE,TEXT(AD116,"aaa"))</f>
        <v>月</v>
      </c>
      <c r="AE117" s="187" t="str" cm="1">
        <f t="array" ref="AE117">_xlfn.IFS(AE116="","",COUNTIF(休み,AE116)&gt;0,"休",OR(WEEKDAY(AE116)=1,WEEKDAY(AE116)=7),TEXT(AE116,"aaa"),COUNTIF(祝日,AE116)&gt;0,"祝",TRUE,TEXT(AE116,"aaa"))</f>
        <v>火</v>
      </c>
      <c r="AF117" s="187" t="str" cm="1">
        <f t="array" ref="AF117">_xlfn.IFS(AF116="","",COUNTIF(休み,AF116)&gt;0,"休",OR(WEEKDAY(AF116)=1,WEEKDAY(AF116)=7),TEXT(AF116,"aaa"),COUNTIF(祝日,AF116)&gt;0,"祝",TRUE,TEXT(AF116,"aaa"))</f>
        <v>水</v>
      </c>
      <c r="AG117" s="187" t="str" cm="1">
        <f t="array" ref="AG117">_xlfn.IFS(AG116="","",COUNTIF(休み,AG116)&gt;0,"休",OR(WEEKDAY(AG116)=1,WEEKDAY(AG116)=7),TEXT(AG116,"aaa"),COUNTIF(祝日,AG116)&gt;0,"祝",TRUE,TEXT(AG116,"aaa"))</f>
        <v/>
      </c>
      <c r="AH117" s="709"/>
      <c r="AI117" s="710"/>
      <c r="AJ117" s="710"/>
      <c r="AK117" s="711"/>
      <c r="AL117" s="695"/>
      <c r="AM117" s="697"/>
      <c r="AN117" s="700"/>
      <c r="AO117" s="700"/>
      <c r="AP117" s="713"/>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0"/>
      <c r="BM117" s="300"/>
      <c r="BN117" s="300"/>
      <c r="BO117" s="300"/>
      <c r="BP117" s="300"/>
      <c r="BQ117" s="188"/>
    </row>
    <row r="118" spans="2:69" s="192" customFormat="1" ht="60" customHeight="1">
      <c r="B118" s="271" t="str">
        <f>IF(C115="","","行事")</f>
        <v>行事</v>
      </c>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90"/>
      <c r="AH118" s="709"/>
      <c r="AI118" s="710"/>
      <c r="AJ118" s="710"/>
      <c r="AK118" s="711"/>
      <c r="AL118" s="695"/>
      <c r="AM118" s="698"/>
      <c r="AN118" s="701"/>
      <c r="AO118" s="701"/>
      <c r="AP118" s="714"/>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0"/>
      <c r="BM118" s="300"/>
      <c r="BN118" s="300"/>
      <c r="BO118" s="300"/>
      <c r="BP118" s="300"/>
      <c r="BQ118" s="191"/>
    </row>
    <row r="119" spans="2:69" s="195" customFormat="1" ht="15" customHeight="1">
      <c r="B119" s="184" t="str">
        <f>IF(C115="","","計画")</f>
        <v>計画</v>
      </c>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93"/>
      <c r="AF119" s="193"/>
      <c r="AG119" s="193"/>
      <c r="AH119" s="184">
        <f>IF(C115="","",COUNTIF(C119:AG119,"○"))</f>
        <v>0</v>
      </c>
      <c r="AI119" s="193">
        <f>IF(C115="","",31-COUNTIF(C117:AG117,"")-COUNTIF(C117:AG117,"休")-COUNTIF(C119:AH119,"/"))</f>
        <v>30</v>
      </c>
      <c r="AJ119" s="194">
        <f>IF(C115="","",IFERROR(AH119/AI119,""))</f>
        <v>0</v>
      </c>
      <c r="AK119" s="295" t="str" cm="1">
        <f t="array" ref="AK119">_xlfn.IFS(OR(C115="",AI119=0),"",
      COUNTIFS(C117:AG117,"日",C119:AG119,"")+COUNTIFS(C117:AG117,"日",C119:AG119,"○")+COUNTIFS(C117:AG117,"土",C119:AG119,"")+COUNTIFS(C117:AG117,"土",C119:AG119,"○")&lt;=COUNTIF(C119:AG119,"○"),"○",
        AH119/AI119&gt;=2/7,"○",
         TRUE,"NG")</f>
        <v>NG</v>
      </c>
      <c r="AM119" s="184">
        <f>IF(C115="","",AM112+AH119)</f>
        <v>0</v>
      </c>
      <c r="AN119" s="193">
        <f>IF(C115="","",AN112+AI119)</f>
        <v>443</v>
      </c>
      <c r="AO119" s="194">
        <f>IFERROR(AM119/AN119,"")</f>
        <v>0</v>
      </c>
      <c r="AP119" s="301" t="str">
        <f>IF(C115="","",IF(C122="",IF(AM119/AN119&gt;=2/7,"OK","NG"),"-"))</f>
        <v>-</v>
      </c>
      <c r="AQ119" s="297"/>
      <c r="AR119" s="297"/>
      <c r="AS119" s="297"/>
      <c r="AT119" s="297"/>
      <c r="AU119" s="297"/>
      <c r="AV119" s="297"/>
      <c r="AW119" s="297"/>
      <c r="AX119" s="297"/>
      <c r="AY119" s="297"/>
      <c r="AZ119" s="297"/>
      <c r="BA119" s="297"/>
      <c r="BB119" s="297"/>
      <c r="BC119" s="297"/>
      <c r="BD119" s="297"/>
      <c r="BE119" s="297"/>
      <c r="BF119" s="297"/>
      <c r="BG119" s="297"/>
      <c r="BH119" s="297"/>
      <c r="BI119" s="297"/>
      <c r="BJ119" s="297"/>
      <c r="BK119" s="297"/>
      <c r="BL119" s="297"/>
      <c r="BM119" s="297"/>
      <c r="BN119" s="297"/>
      <c r="BO119" s="297"/>
      <c r="BP119" s="297"/>
      <c r="BQ119" s="196"/>
    </row>
    <row r="120" spans="2:69" s="195" customFormat="1" ht="15" customHeight="1" thickBot="1">
      <c r="B120" s="197" t="str">
        <f>IF(C115="","","実施")</f>
        <v>実施</v>
      </c>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7">
        <f>IF(C115="","",COUNTIF(C120:AG120,"●"))</f>
        <v>0</v>
      </c>
      <c r="AI120" s="198">
        <f>IF(C115="","",31-COUNTIF(C117:AG117,"")-COUNTIF(C117:AG117,"休")-COUNTIF(C120:AH120,"/"))</f>
        <v>30</v>
      </c>
      <c r="AJ120" s="199">
        <f>IF(C115="","",IFERROR(AH120/AI120,""))</f>
        <v>0</v>
      </c>
      <c r="AK120" s="298" t="str" cm="1">
        <f t="array" ref="AK120">_xlfn.IFS(OR(C115="",AI120=0),"",
      COUNTIFS(C117:AG117,"日",C120:AG120,"")+COUNTIFS(C117:AG117,"日",C120:AG120,"●")+COUNTIFS(C117:AG117,"土",C120:AG120,"")+COUNTIFS(C117:AG117,"土",C120:AG120,"●")&lt;=COUNTIF(C120:AG120,"●"),"○",
        AH120/AI120&gt;=2/7,"○",
         TRUE,"NG")</f>
        <v>NG</v>
      </c>
      <c r="AM120" s="197">
        <f>IF(C115="","",AM113+AH120)</f>
        <v>0</v>
      </c>
      <c r="AN120" s="198">
        <f>IF(C115="","",AN113+AI120)</f>
        <v>443</v>
      </c>
      <c r="AO120" s="199">
        <f>IFERROR(AM120/AN120,"")</f>
        <v>0</v>
      </c>
      <c r="AP120" s="302" t="str">
        <f>IF(C115="","",IF(C122="",IF(AM120/AN120&gt;=2/7,"OK","NG"),"-"))</f>
        <v>-</v>
      </c>
      <c r="AQ120" s="222"/>
      <c r="AR120" s="222"/>
      <c r="AS120" s="222"/>
      <c r="AT120" s="222"/>
      <c r="AU120" s="222"/>
      <c r="AV120" s="222"/>
      <c r="AW120" s="222"/>
      <c r="AX120" s="222"/>
      <c r="AY120" s="222"/>
      <c r="AZ120" s="222"/>
      <c r="BA120" s="222"/>
      <c r="BB120" s="222"/>
      <c r="BC120" s="222"/>
      <c r="BD120" s="222"/>
      <c r="BE120" s="222"/>
      <c r="BF120" s="222"/>
      <c r="BG120" s="222"/>
      <c r="BH120" s="222"/>
      <c r="BI120" s="222"/>
      <c r="BJ120" s="222"/>
      <c r="BK120" s="222"/>
      <c r="BL120" s="222"/>
      <c r="BM120" s="222"/>
      <c r="BN120" s="222"/>
      <c r="BO120" s="222"/>
      <c r="BP120" s="222"/>
      <c r="BQ120" s="188"/>
    </row>
    <row r="121" spans="2:69" ht="18" customHeight="1" thickBot="1">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200"/>
    </row>
    <row r="122" spans="2:69" ht="16.899999999999999" customHeight="1">
      <c r="B122" s="183" t="str">
        <f>IF(C122="","","月")</f>
        <v>月</v>
      </c>
      <c r="C122" s="689">
        <f>IFERROR(IF(EOMONTH(C115,0)+1&gt;$L$5,"",EOMONTH(C115,0)+1),"")</f>
        <v>46296</v>
      </c>
      <c r="D122" s="690"/>
      <c r="E122" s="690"/>
      <c r="F122" s="690"/>
      <c r="G122" s="690"/>
      <c r="H122" s="690"/>
      <c r="I122" s="690"/>
      <c r="J122" s="690"/>
      <c r="K122" s="690"/>
      <c r="L122" s="690"/>
      <c r="M122" s="690"/>
      <c r="N122" s="690"/>
      <c r="O122" s="690"/>
      <c r="P122" s="690"/>
      <c r="Q122" s="690"/>
      <c r="R122" s="690"/>
      <c r="S122" s="690"/>
      <c r="T122" s="690"/>
      <c r="U122" s="690"/>
      <c r="V122" s="690"/>
      <c r="W122" s="690"/>
      <c r="X122" s="690"/>
      <c r="Y122" s="690"/>
      <c r="Z122" s="690"/>
      <c r="AA122" s="690"/>
      <c r="AB122" s="690"/>
      <c r="AC122" s="690"/>
      <c r="AD122" s="690"/>
      <c r="AE122" s="690"/>
      <c r="AF122" s="690"/>
      <c r="AG122" s="690"/>
      <c r="AH122" s="691" t="str">
        <f>IF(C122="","","月単位")</f>
        <v>月単位</v>
      </c>
      <c r="AI122" s="692"/>
      <c r="AJ122" s="692"/>
      <c r="AK122" s="693"/>
      <c r="AL122" s="694"/>
      <c r="AM122" s="706" t="str">
        <f>IF(C122="","","累計")</f>
        <v>累計</v>
      </c>
      <c r="AN122" s="707"/>
      <c r="AO122" s="707"/>
      <c r="AP122" s="708"/>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293"/>
      <c r="BN122" s="293"/>
      <c r="BO122" s="293"/>
      <c r="BP122" s="293"/>
    </row>
    <row r="123" spans="2:69" ht="15" customHeight="1">
      <c r="B123" s="184" t="str">
        <f>IF(C122="","","日")</f>
        <v>日</v>
      </c>
      <c r="C123" s="185" cm="1">
        <f t="array" ref="C123">_xlfn.IFS($C122="","",
  $C122+COLUMN(C123)-COLUMN($B123)-1&gt;$L$5,"",
   $C122+COLUMN(C123)-COLUMN($B123)-1&gt;=EOMONTH($C122,0)+1,"",
    TRUE,$C122+COLUMN(C123)-COLUMN($B123)-1)</f>
        <v>46296</v>
      </c>
      <c r="D123" s="185" cm="1">
        <f t="array" ref="D123">_xlfn.IFS($C122="","",
  $C122+COLUMN(D123)-COLUMN($B123)-1&gt;$L$5,"",
   $C122+COLUMN(D123)-COLUMN($B123)-1&gt;=EOMONTH($C122,0)+1,"",
    TRUE,$C122+COLUMN(D123)-COLUMN($B123)-1)</f>
        <v>46297</v>
      </c>
      <c r="E123" s="185" cm="1">
        <f t="array" ref="E123">_xlfn.IFS($C122="","",
  $C122+COLUMN(E123)-COLUMN($B123)-1&gt;$L$5,"",
   $C122+COLUMN(E123)-COLUMN($B123)-1&gt;=EOMONTH($C122,0)+1,"",
    TRUE,$C122+COLUMN(E123)-COLUMN($B123)-1)</f>
        <v>46298</v>
      </c>
      <c r="F123" s="185" cm="1">
        <f t="array" ref="F123">_xlfn.IFS($C122="","",
  $C122+COLUMN(F123)-COLUMN($B123)-1&gt;$L$5,"",
   $C122+COLUMN(F123)-COLUMN($B123)-1&gt;=EOMONTH($C122,0)+1,"",
    TRUE,$C122+COLUMN(F123)-COLUMN($B123)-1)</f>
        <v>46299</v>
      </c>
      <c r="G123" s="185" cm="1">
        <f t="array" ref="G123">_xlfn.IFS($C122="","",
  $C122+COLUMN(G123)-COLUMN($B123)-1&gt;$L$5,"",
   $C122+COLUMN(G123)-COLUMN($B123)-1&gt;=EOMONTH($C122,0)+1,"",
    TRUE,$C122+COLUMN(G123)-COLUMN($B123)-1)</f>
        <v>46300</v>
      </c>
      <c r="H123" s="185" cm="1">
        <f t="array" ref="H123">_xlfn.IFS($C122="","",
  $C122+COLUMN(H123)-COLUMN($B123)-1&gt;$L$5,"",
   $C122+COLUMN(H123)-COLUMN($B123)-1&gt;=EOMONTH($C122,0)+1,"",
    TRUE,$C122+COLUMN(H123)-COLUMN($B123)-1)</f>
        <v>46301</v>
      </c>
      <c r="I123" s="185" cm="1">
        <f t="array" ref="I123">_xlfn.IFS($C122="","",
  $C122+COLUMN(I123)-COLUMN($B123)-1&gt;$L$5,"",
   $C122+COLUMN(I123)-COLUMN($B123)-1&gt;=EOMONTH($C122,0)+1,"",
    TRUE,$C122+COLUMN(I123)-COLUMN($B123)-1)</f>
        <v>46302</v>
      </c>
      <c r="J123" s="185" cm="1">
        <f t="array" ref="J123">_xlfn.IFS($C122="","",
  $C122+COLUMN(J123)-COLUMN($B123)-1&gt;$L$5,"",
   $C122+COLUMN(J123)-COLUMN($B123)-1&gt;=EOMONTH($C122,0)+1,"",
    TRUE,$C122+COLUMN(J123)-COLUMN($B123)-1)</f>
        <v>46303</v>
      </c>
      <c r="K123" s="185" cm="1">
        <f t="array" ref="K123">_xlfn.IFS($C122="","",
  $C122+COLUMN(K123)-COLUMN($B123)-1&gt;$L$5,"",
   $C122+COLUMN(K123)-COLUMN($B123)-1&gt;=EOMONTH($C122,0)+1,"",
    TRUE,$C122+COLUMN(K123)-COLUMN($B123)-1)</f>
        <v>46304</v>
      </c>
      <c r="L123" s="185" cm="1">
        <f t="array" ref="L123">_xlfn.IFS($C122="","",
  $C122+COLUMN(L123)-COLUMN($B123)-1&gt;$L$5,"",
   $C122+COLUMN(L123)-COLUMN($B123)-1&gt;=EOMONTH($C122,0)+1,"",
    TRUE,$C122+COLUMN(L123)-COLUMN($B123)-1)</f>
        <v>46305</v>
      </c>
      <c r="M123" s="185" cm="1">
        <f t="array" ref="M123">_xlfn.IFS($C122="","",
  $C122+COLUMN(M123)-COLUMN($B123)-1&gt;$L$5,"",
   $C122+COLUMN(M123)-COLUMN($B123)-1&gt;=EOMONTH($C122,0)+1,"",
    TRUE,$C122+COLUMN(M123)-COLUMN($B123)-1)</f>
        <v>46306</v>
      </c>
      <c r="N123" s="185" cm="1">
        <f t="array" ref="N123">_xlfn.IFS($C122="","",
  $C122+COLUMN(N123)-COLUMN($B123)-1&gt;$L$5,"",
   $C122+COLUMN(N123)-COLUMN($B123)-1&gt;=EOMONTH($C122,0)+1,"",
    TRUE,$C122+COLUMN(N123)-COLUMN($B123)-1)</f>
        <v>46307</v>
      </c>
      <c r="O123" s="185" cm="1">
        <f t="array" ref="O123">_xlfn.IFS($C122="","",
  $C122+COLUMN(O123)-COLUMN($B123)-1&gt;$L$5,"",
   $C122+COLUMN(O123)-COLUMN($B123)-1&gt;=EOMONTH($C122,0)+1,"",
    TRUE,$C122+COLUMN(O123)-COLUMN($B123)-1)</f>
        <v>46308</v>
      </c>
      <c r="P123" s="185" cm="1">
        <f t="array" ref="P123">_xlfn.IFS($C122="","",
  $C122+COLUMN(P123)-COLUMN($B123)-1&gt;$L$5,"",
   $C122+COLUMN(P123)-COLUMN($B123)-1&gt;=EOMONTH($C122,0)+1,"",
    TRUE,$C122+COLUMN(P123)-COLUMN($B123)-1)</f>
        <v>46309</v>
      </c>
      <c r="Q123" s="185" cm="1">
        <f t="array" ref="Q123">_xlfn.IFS($C122="","",
  $C122+COLUMN(Q123)-COLUMN($B123)-1&gt;$L$5,"",
   $C122+COLUMN(Q123)-COLUMN($B123)-1&gt;=EOMONTH($C122,0)+1,"",
    TRUE,$C122+COLUMN(Q123)-COLUMN($B123)-1)</f>
        <v>46310</v>
      </c>
      <c r="R123" s="185" cm="1">
        <f t="array" ref="R123">_xlfn.IFS($C122="","",
  $C122+COLUMN(R123)-COLUMN($B123)-1&gt;$L$5,"",
   $C122+COLUMN(R123)-COLUMN($B123)-1&gt;=EOMONTH($C122,0)+1,"",
    TRUE,$C122+COLUMN(R123)-COLUMN($B123)-1)</f>
        <v>46311</v>
      </c>
      <c r="S123" s="185" cm="1">
        <f t="array" ref="S123">_xlfn.IFS($C122="","",
  $C122+COLUMN(S123)-COLUMN($B123)-1&gt;$L$5,"",
   $C122+COLUMN(S123)-COLUMN($B123)-1&gt;=EOMONTH($C122,0)+1,"",
    TRUE,$C122+COLUMN(S123)-COLUMN($B123)-1)</f>
        <v>46312</v>
      </c>
      <c r="T123" s="185" cm="1">
        <f t="array" ref="T123">_xlfn.IFS($C122="","",
  $C122+COLUMN(T123)-COLUMN($B123)-1&gt;$L$5,"",
   $C122+COLUMN(T123)-COLUMN($B123)-1&gt;=EOMONTH($C122,0)+1,"",
    TRUE,$C122+COLUMN(T123)-COLUMN($B123)-1)</f>
        <v>46313</v>
      </c>
      <c r="U123" s="185" cm="1">
        <f t="array" ref="U123">_xlfn.IFS($C122="","",
  $C122+COLUMN(U123)-COLUMN($B123)-1&gt;$L$5,"",
   $C122+COLUMN(U123)-COLUMN($B123)-1&gt;=EOMONTH($C122,0)+1,"",
    TRUE,$C122+COLUMN(U123)-COLUMN($B123)-1)</f>
        <v>46314</v>
      </c>
      <c r="V123" s="185" cm="1">
        <f t="array" ref="V123">_xlfn.IFS($C122="","",
  $C122+COLUMN(V123)-COLUMN($B123)-1&gt;$L$5,"",
   $C122+COLUMN(V123)-COLUMN($B123)-1&gt;=EOMONTH($C122,0)+1,"",
    TRUE,$C122+COLUMN(V123)-COLUMN($B123)-1)</f>
        <v>46315</v>
      </c>
      <c r="W123" s="185" t="str" cm="1">
        <f t="array" ref="W123">_xlfn.IFS($C122="","",
  $C122+COLUMN(W123)-COLUMN($B123)-1&gt;$L$5,"",
   $C122+COLUMN(W123)-COLUMN($B123)-1&gt;=EOMONTH($C122,0)+1,"",
    TRUE,$C122+COLUMN(W123)-COLUMN($B123)-1)</f>
        <v/>
      </c>
      <c r="X123" s="185" t="str" cm="1">
        <f t="array" ref="X123">_xlfn.IFS($C122="","",
  $C122+COLUMN(X123)-COLUMN($B123)-1&gt;$L$5,"",
   $C122+COLUMN(X123)-COLUMN($B123)-1&gt;=EOMONTH($C122,0)+1,"",
    TRUE,$C122+COLUMN(X123)-COLUMN($B123)-1)</f>
        <v/>
      </c>
      <c r="Y123" s="185" t="str" cm="1">
        <f t="array" ref="Y123">_xlfn.IFS($C122="","",
  $C122+COLUMN(Y123)-COLUMN($B123)-1&gt;$L$5,"",
   $C122+COLUMN(Y123)-COLUMN($B123)-1&gt;=EOMONTH($C122,0)+1,"",
    TRUE,$C122+COLUMN(Y123)-COLUMN($B123)-1)</f>
        <v/>
      </c>
      <c r="Z123" s="185" t="str" cm="1">
        <f t="array" ref="Z123">_xlfn.IFS($C122="","",
  $C122+COLUMN(Z123)-COLUMN($B123)-1&gt;$L$5,"",
   $C122+COLUMN(Z123)-COLUMN($B123)-1&gt;=EOMONTH($C122,0)+1,"",
    TRUE,$C122+COLUMN(Z123)-COLUMN($B123)-1)</f>
        <v/>
      </c>
      <c r="AA123" s="185" t="str" cm="1">
        <f t="array" ref="AA123">_xlfn.IFS($C122="","",
  $C122+COLUMN(AA123)-COLUMN($B123)-1&gt;$L$5,"",
   $C122+COLUMN(AA123)-COLUMN($B123)-1&gt;=EOMONTH($C122,0)+1,"",
    TRUE,$C122+COLUMN(AA123)-COLUMN($B123)-1)</f>
        <v/>
      </c>
      <c r="AB123" s="185" t="str" cm="1">
        <f t="array" ref="AB123">_xlfn.IFS($C122="","",
  $C122+COLUMN(AB123)-COLUMN($B123)-1&gt;$L$5,"",
   $C122+COLUMN(AB123)-COLUMN($B123)-1&gt;=EOMONTH($C122,0)+1,"",
    TRUE,$C122+COLUMN(AB123)-COLUMN($B123)-1)</f>
        <v/>
      </c>
      <c r="AC123" s="185" t="str" cm="1">
        <f t="array" ref="AC123">_xlfn.IFS($C122="","",
  $C122+COLUMN(AC123)-COLUMN($B123)-1&gt;$L$5,"",
   $C122+COLUMN(AC123)-COLUMN($B123)-1&gt;=EOMONTH($C122,0)+1,"",
    TRUE,$C122+COLUMN(AC123)-COLUMN($B123)-1)</f>
        <v/>
      </c>
      <c r="AD123" s="185" t="str" cm="1">
        <f t="array" ref="AD123">_xlfn.IFS($C122="","",
  $C122+COLUMN(AD123)-COLUMN($B123)-1&gt;$L$5,"",
   $C122+COLUMN(AD123)-COLUMN($B123)-1&gt;=EOMONTH($C122,0)+1,"",
    TRUE,$C122+COLUMN(AD123)-COLUMN($B123)-1)</f>
        <v/>
      </c>
      <c r="AE123" s="185" t="str" cm="1">
        <f t="array" ref="AE123">_xlfn.IFS($C122="","",
  $C122+COLUMN(AE123)-COLUMN($B123)-1&gt;$L$5,"",
   $C122+COLUMN(AE123)-COLUMN($B123)-1&gt;=EOMONTH($C122,0)+1,"",
    TRUE,$C122+COLUMN(AE123)-COLUMN($B123)-1)</f>
        <v/>
      </c>
      <c r="AF123" s="185" t="str" cm="1">
        <f t="array" ref="AF123">_xlfn.IFS($C122="","",
  $C122+COLUMN(AF123)-COLUMN($B123)-1&gt;$L$5,"",
   $C122+COLUMN(AF123)-COLUMN($B123)-1&gt;=EOMONTH($C122,0)+1,"",
    TRUE,$C122+COLUMN(AF123)-COLUMN($B123)-1)</f>
        <v/>
      </c>
      <c r="AG123" s="186" t="str" cm="1">
        <f t="array" ref="AG123">_xlfn.IFS($C122="","",
  $C122+COLUMN(AG123)-COLUMN($B123)-1&gt;$L$5,"",
   $C122+COLUMN(AG123)-COLUMN($B123)-1&gt;=EOMONTH($C122,0)+1,"",
    TRUE,$C122+COLUMN(AG123)-COLUMN($B123)-1)</f>
        <v/>
      </c>
      <c r="AH123" s="709" t="str">
        <f>IF(C122="","","閉所日数計")</f>
        <v>閉所日数計</v>
      </c>
      <c r="AI123" s="710" t="str">
        <f>IF(C122="","","対象日数計")</f>
        <v>対象日数計</v>
      </c>
      <c r="AJ123" s="710" t="str">
        <f>IF(C122="","","現場閉所率")</f>
        <v>現場閉所率</v>
      </c>
      <c r="AK123" s="711" t="str">
        <f>IF(C122="","","達成状況")</f>
        <v>達成状況</v>
      </c>
      <c r="AL123" s="695"/>
      <c r="AM123" s="696" t="str">
        <f>IF(C122="","","閉所日数計")</f>
        <v>閉所日数計</v>
      </c>
      <c r="AN123" s="699" t="str">
        <f>IF(C122="","","対象日数計")</f>
        <v>対象日数計</v>
      </c>
      <c r="AO123" s="699" t="str">
        <f>IF(C122="","","現場閉所率")</f>
        <v>現場閉所率</v>
      </c>
      <c r="AP123" s="712" t="str" cm="1">
        <f t="array" ref="AP123">_xlfn.IFS(C122="","",C129="","達成状況",TRUE,"-")</f>
        <v>達成状況</v>
      </c>
      <c r="AQ123" s="300"/>
      <c r="AR123" s="300"/>
      <c r="AS123" s="300"/>
      <c r="AT123" s="300"/>
      <c r="AU123" s="300"/>
      <c r="AV123" s="300"/>
      <c r="AW123" s="300"/>
      <c r="AX123" s="300"/>
      <c r="AY123" s="300"/>
      <c r="AZ123" s="300"/>
      <c r="BA123" s="300"/>
      <c r="BB123" s="300"/>
      <c r="BC123" s="300"/>
      <c r="BD123" s="300"/>
      <c r="BE123" s="300"/>
      <c r="BF123" s="300"/>
      <c r="BG123" s="300"/>
      <c r="BH123" s="300"/>
      <c r="BI123" s="300"/>
      <c r="BJ123" s="300"/>
      <c r="BK123" s="300"/>
      <c r="BL123" s="300"/>
      <c r="BM123" s="300"/>
      <c r="BN123" s="300"/>
      <c r="BO123" s="300"/>
      <c r="BP123" s="300"/>
    </row>
    <row r="124" spans="2:69" ht="15" customHeight="1">
      <c r="B124" s="184" t="str">
        <f>IF(C122="","","曜日")</f>
        <v>曜日</v>
      </c>
      <c r="C124" s="187" t="str" cm="1">
        <f t="array" ref="C124">_xlfn.IFS(C123="","",COUNTIF(休み,C123)&gt;0,"休",OR(WEEKDAY(C123)=1,WEEKDAY(C123)=7),TEXT(C123,"aaa"),COUNTIF(祝日,C123)&gt;0,"祝",TRUE,TEXT(C123,"aaa"))</f>
        <v>木</v>
      </c>
      <c r="D124" s="187" t="str" cm="1">
        <f t="array" ref="D124">_xlfn.IFS(D123="","",COUNTIF(休み,D123)&gt;0,"休",OR(WEEKDAY(D123)=1,WEEKDAY(D123)=7),TEXT(D123,"aaa"),COUNTIF(祝日,D123)&gt;0,"祝",TRUE,TEXT(D123,"aaa"))</f>
        <v>金</v>
      </c>
      <c r="E124" s="187" t="str" cm="1">
        <f t="array" ref="E124">_xlfn.IFS(E123="","",COUNTIF(休み,E123)&gt;0,"休",OR(WEEKDAY(E123)=1,WEEKDAY(E123)=7),TEXT(E123,"aaa"),COUNTIF(祝日,E123)&gt;0,"祝",TRUE,TEXT(E123,"aaa"))</f>
        <v>土</v>
      </c>
      <c r="F124" s="187" t="str" cm="1">
        <f t="array" ref="F124">_xlfn.IFS(F123="","",COUNTIF(休み,F123)&gt;0,"休",OR(WEEKDAY(F123)=1,WEEKDAY(F123)=7),TEXT(F123,"aaa"),COUNTIF(祝日,F123)&gt;0,"祝",TRUE,TEXT(F123,"aaa"))</f>
        <v>日</v>
      </c>
      <c r="G124" s="187" t="str" cm="1">
        <f t="array" ref="G124">_xlfn.IFS(G123="","",COUNTIF(休み,G123)&gt;0,"休",OR(WEEKDAY(G123)=1,WEEKDAY(G123)=7),TEXT(G123,"aaa"),COUNTIF(祝日,G123)&gt;0,"祝",TRUE,TEXT(G123,"aaa"))</f>
        <v>月</v>
      </c>
      <c r="H124" s="187" t="str" cm="1">
        <f t="array" ref="H124">_xlfn.IFS(H123="","",COUNTIF(休み,H123)&gt;0,"休",OR(WEEKDAY(H123)=1,WEEKDAY(H123)=7),TEXT(H123,"aaa"),COUNTIF(祝日,H123)&gt;0,"祝",TRUE,TEXT(H123,"aaa"))</f>
        <v>火</v>
      </c>
      <c r="I124" s="187" t="str" cm="1">
        <f t="array" ref="I124">_xlfn.IFS(I123="","",COUNTIF(休み,I123)&gt;0,"休",OR(WEEKDAY(I123)=1,WEEKDAY(I123)=7),TEXT(I123,"aaa"),COUNTIF(祝日,I123)&gt;0,"祝",TRUE,TEXT(I123,"aaa"))</f>
        <v>水</v>
      </c>
      <c r="J124" s="187" t="str" cm="1">
        <f t="array" ref="J124">_xlfn.IFS(J123="","",COUNTIF(休み,J123)&gt;0,"休",OR(WEEKDAY(J123)=1,WEEKDAY(J123)=7),TEXT(J123,"aaa"),COUNTIF(祝日,J123)&gt;0,"祝",TRUE,TEXT(J123,"aaa"))</f>
        <v>木</v>
      </c>
      <c r="K124" s="187" t="str" cm="1">
        <f t="array" ref="K124">_xlfn.IFS(K123="","",COUNTIF(休み,K123)&gt;0,"休",OR(WEEKDAY(K123)=1,WEEKDAY(K123)=7),TEXT(K123,"aaa"),COUNTIF(祝日,K123)&gt;0,"祝",TRUE,TEXT(K123,"aaa"))</f>
        <v>金</v>
      </c>
      <c r="L124" s="187" t="str" cm="1">
        <f t="array" ref="L124">_xlfn.IFS(L123="","",COUNTIF(休み,L123)&gt;0,"休",OR(WEEKDAY(L123)=1,WEEKDAY(L123)=7),TEXT(L123,"aaa"),COUNTIF(祝日,L123)&gt;0,"祝",TRUE,TEXT(L123,"aaa"))</f>
        <v>土</v>
      </c>
      <c r="M124" s="187" t="str" cm="1">
        <f t="array" ref="M124">_xlfn.IFS(M123="","",COUNTIF(休み,M123)&gt;0,"休",OR(WEEKDAY(M123)=1,WEEKDAY(M123)=7),TEXT(M123,"aaa"),COUNTIF(祝日,M123)&gt;0,"祝",TRUE,TEXT(M123,"aaa"))</f>
        <v>日</v>
      </c>
      <c r="N124" s="187" t="str" cm="1">
        <f t="array" ref="N124">_xlfn.IFS(N123="","",COUNTIF(休み,N123)&gt;0,"休",OR(WEEKDAY(N123)=1,WEEKDAY(N123)=7),TEXT(N123,"aaa"),COUNTIF(祝日,N123)&gt;0,"祝",TRUE,TEXT(N123,"aaa"))</f>
        <v>祝</v>
      </c>
      <c r="O124" s="187" t="str" cm="1">
        <f t="array" ref="O124">_xlfn.IFS(O123="","",COUNTIF(休み,O123)&gt;0,"休",OR(WEEKDAY(O123)=1,WEEKDAY(O123)=7),TEXT(O123,"aaa"),COUNTIF(祝日,O123)&gt;0,"祝",TRUE,TEXT(O123,"aaa"))</f>
        <v>火</v>
      </c>
      <c r="P124" s="187" t="str" cm="1">
        <f t="array" ref="P124">_xlfn.IFS(P123="","",COUNTIF(休み,P123)&gt;0,"休",OR(WEEKDAY(P123)=1,WEEKDAY(P123)=7),TEXT(P123,"aaa"),COUNTIF(祝日,P123)&gt;0,"祝",TRUE,TEXT(P123,"aaa"))</f>
        <v>水</v>
      </c>
      <c r="Q124" s="187" t="str" cm="1">
        <f t="array" ref="Q124">_xlfn.IFS(Q123="","",COUNTIF(休み,Q123)&gt;0,"休",OR(WEEKDAY(Q123)=1,WEEKDAY(Q123)=7),TEXT(Q123,"aaa"),COUNTIF(祝日,Q123)&gt;0,"祝",TRUE,TEXT(Q123,"aaa"))</f>
        <v>木</v>
      </c>
      <c r="R124" s="187" t="str" cm="1">
        <f t="array" ref="R124">_xlfn.IFS(R123="","",COUNTIF(休み,R123)&gt;0,"休",OR(WEEKDAY(R123)=1,WEEKDAY(R123)=7),TEXT(R123,"aaa"),COUNTIF(祝日,R123)&gt;0,"祝",TRUE,TEXT(R123,"aaa"))</f>
        <v>金</v>
      </c>
      <c r="S124" s="187" t="str" cm="1">
        <f t="array" ref="S124">_xlfn.IFS(S123="","",COUNTIF(休み,S123)&gt;0,"休",OR(WEEKDAY(S123)=1,WEEKDAY(S123)=7),TEXT(S123,"aaa"),COUNTIF(祝日,S123)&gt;0,"祝",TRUE,TEXT(S123,"aaa"))</f>
        <v>土</v>
      </c>
      <c r="T124" s="187" t="str" cm="1">
        <f t="array" ref="T124">_xlfn.IFS(T123="","",COUNTIF(休み,T123)&gt;0,"休",OR(WEEKDAY(T123)=1,WEEKDAY(T123)=7),TEXT(T123,"aaa"),COUNTIF(祝日,T123)&gt;0,"祝",TRUE,TEXT(T123,"aaa"))</f>
        <v>日</v>
      </c>
      <c r="U124" s="187" t="str" cm="1">
        <f t="array" ref="U124">_xlfn.IFS(U123="","",COUNTIF(休み,U123)&gt;0,"休",OR(WEEKDAY(U123)=1,WEEKDAY(U123)=7),TEXT(U123,"aaa"),COUNTIF(祝日,U123)&gt;0,"祝",TRUE,TEXT(U123,"aaa"))</f>
        <v>月</v>
      </c>
      <c r="V124" s="187" t="str" cm="1">
        <f t="array" ref="V124">_xlfn.IFS(V123="","",COUNTIF(休み,V123)&gt;0,"休",OR(WEEKDAY(V123)=1,WEEKDAY(V123)=7),TEXT(V123,"aaa"),COUNTIF(祝日,V123)&gt;0,"祝",TRUE,TEXT(V123,"aaa"))</f>
        <v>火</v>
      </c>
      <c r="W124" s="187" t="str" cm="1">
        <f t="array" ref="W124">_xlfn.IFS(W123="","",COUNTIF(休み,W123)&gt;0,"休",OR(WEEKDAY(W123)=1,WEEKDAY(W123)=7),TEXT(W123,"aaa"),COUNTIF(祝日,W123)&gt;0,"祝",TRUE,TEXT(W123,"aaa"))</f>
        <v/>
      </c>
      <c r="X124" s="187" t="str" cm="1">
        <f t="array" ref="X124">_xlfn.IFS(X123="","",COUNTIF(休み,X123)&gt;0,"休",OR(WEEKDAY(X123)=1,WEEKDAY(X123)=7),TEXT(X123,"aaa"),COUNTIF(祝日,X123)&gt;0,"祝",TRUE,TEXT(X123,"aaa"))</f>
        <v/>
      </c>
      <c r="Y124" s="187" t="str" cm="1">
        <f t="array" ref="Y124">_xlfn.IFS(Y123="","",COUNTIF(休み,Y123)&gt;0,"休",OR(WEEKDAY(Y123)=1,WEEKDAY(Y123)=7),TEXT(Y123,"aaa"),COUNTIF(祝日,Y123)&gt;0,"祝",TRUE,TEXT(Y123,"aaa"))</f>
        <v/>
      </c>
      <c r="Z124" s="187" t="str" cm="1">
        <f t="array" ref="Z124">_xlfn.IFS(Z123="","",COUNTIF(休み,Z123)&gt;0,"休",OR(WEEKDAY(Z123)=1,WEEKDAY(Z123)=7),TEXT(Z123,"aaa"),COUNTIF(祝日,Z123)&gt;0,"祝",TRUE,TEXT(Z123,"aaa"))</f>
        <v/>
      </c>
      <c r="AA124" s="187" t="str" cm="1">
        <f t="array" ref="AA124">_xlfn.IFS(AA123="","",COUNTIF(休み,AA123)&gt;0,"休",OR(WEEKDAY(AA123)=1,WEEKDAY(AA123)=7),TEXT(AA123,"aaa"),COUNTIF(祝日,AA123)&gt;0,"祝",TRUE,TEXT(AA123,"aaa"))</f>
        <v/>
      </c>
      <c r="AB124" s="187" t="str" cm="1">
        <f t="array" ref="AB124">_xlfn.IFS(AB123="","",COUNTIF(休み,AB123)&gt;0,"休",OR(WEEKDAY(AB123)=1,WEEKDAY(AB123)=7),TEXT(AB123,"aaa"),COUNTIF(祝日,AB123)&gt;0,"祝",TRUE,TEXT(AB123,"aaa"))</f>
        <v/>
      </c>
      <c r="AC124" s="187" t="str" cm="1">
        <f t="array" ref="AC124">_xlfn.IFS(AC123="","",COUNTIF(休み,AC123)&gt;0,"休",OR(WEEKDAY(AC123)=1,WEEKDAY(AC123)=7),TEXT(AC123,"aaa"),COUNTIF(祝日,AC123)&gt;0,"祝",TRUE,TEXT(AC123,"aaa"))</f>
        <v/>
      </c>
      <c r="AD124" s="187" t="str" cm="1">
        <f t="array" ref="AD124">_xlfn.IFS(AD123="","",COUNTIF(休み,AD123)&gt;0,"休",OR(WEEKDAY(AD123)=1,WEEKDAY(AD123)=7),TEXT(AD123,"aaa"),COUNTIF(祝日,AD123)&gt;0,"祝",TRUE,TEXT(AD123,"aaa"))</f>
        <v/>
      </c>
      <c r="AE124" s="187" t="str" cm="1">
        <f t="array" ref="AE124">_xlfn.IFS(AE123="","",COUNTIF(休み,AE123)&gt;0,"休",OR(WEEKDAY(AE123)=1,WEEKDAY(AE123)=7),TEXT(AE123,"aaa"),COUNTIF(祝日,AE123)&gt;0,"祝",TRUE,TEXT(AE123,"aaa"))</f>
        <v/>
      </c>
      <c r="AF124" s="187" t="str" cm="1">
        <f t="array" ref="AF124">_xlfn.IFS(AF123="","",COUNTIF(休み,AF123)&gt;0,"休",OR(WEEKDAY(AF123)=1,WEEKDAY(AF123)=7),TEXT(AF123,"aaa"),COUNTIF(祝日,AF123)&gt;0,"祝",TRUE,TEXT(AF123,"aaa"))</f>
        <v/>
      </c>
      <c r="AG124" s="187" t="str" cm="1">
        <f t="array" ref="AG124">_xlfn.IFS(AG123="","",COUNTIF(休み,AG123)&gt;0,"休",OR(WEEKDAY(AG123)=1,WEEKDAY(AG123)=7),TEXT(AG123,"aaa"),COUNTIF(祝日,AG123)&gt;0,"祝",TRUE,TEXT(AG123,"aaa"))</f>
        <v/>
      </c>
      <c r="AH124" s="709"/>
      <c r="AI124" s="710"/>
      <c r="AJ124" s="710"/>
      <c r="AK124" s="711"/>
      <c r="AL124" s="695"/>
      <c r="AM124" s="697"/>
      <c r="AN124" s="700"/>
      <c r="AO124" s="700"/>
      <c r="AP124" s="713"/>
      <c r="AQ124" s="300"/>
      <c r="AR124" s="300"/>
      <c r="AS124" s="300"/>
      <c r="AT124" s="300"/>
      <c r="AU124" s="300"/>
      <c r="AV124" s="300"/>
      <c r="AW124" s="300"/>
      <c r="AX124" s="300"/>
      <c r="AY124" s="300"/>
      <c r="AZ124" s="300"/>
      <c r="BA124" s="300"/>
      <c r="BB124" s="300"/>
      <c r="BC124" s="300"/>
      <c r="BD124" s="300"/>
      <c r="BE124" s="300"/>
      <c r="BF124" s="300"/>
      <c r="BG124" s="300"/>
      <c r="BH124" s="300"/>
      <c r="BI124" s="300"/>
      <c r="BJ124" s="300"/>
      <c r="BK124" s="300"/>
      <c r="BL124" s="300"/>
      <c r="BM124" s="300"/>
      <c r="BN124" s="300"/>
      <c r="BO124" s="300"/>
      <c r="BP124" s="300"/>
      <c r="BQ124" s="188"/>
    </row>
    <row r="125" spans="2:69" s="192" customFormat="1" ht="60" customHeight="1">
      <c r="B125" s="271" t="str">
        <f>IF(C122="","","行事")</f>
        <v>行事</v>
      </c>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90"/>
      <c r="AH125" s="709"/>
      <c r="AI125" s="710"/>
      <c r="AJ125" s="710"/>
      <c r="AK125" s="711"/>
      <c r="AL125" s="695"/>
      <c r="AM125" s="698"/>
      <c r="AN125" s="701"/>
      <c r="AO125" s="701"/>
      <c r="AP125" s="714"/>
      <c r="AQ125" s="300"/>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0"/>
      <c r="BM125" s="300"/>
      <c r="BN125" s="300"/>
      <c r="BO125" s="300"/>
      <c r="BP125" s="300"/>
      <c r="BQ125" s="191"/>
    </row>
    <row r="126" spans="2:69" s="195" customFormat="1" ht="15" customHeight="1">
      <c r="B126" s="184" t="str">
        <f>IF(C122="","","計画")</f>
        <v>計画</v>
      </c>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84">
        <f>IF(C122="","",COUNTIF(C126:AG126,"○"))</f>
        <v>0</v>
      </c>
      <c r="AI126" s="193">
        <f>IF(C122="","",31-COUNTIF(C124:AG124,"")-COUNTIF(C124:AG124,"休")-COUNTIF(C126:AH126,"/"))</f>
        <v>20</v>
      </c>
      <c r="AJ126" s="194">
        <f>IF(C122="","",IFERROR(AH126/AI126,""))</f>
        <v>0</v>
      </c>
      <c r="AK126" s="295" t="str" cm="1">
        <f t="array" ref="AK126">_xlfn.IFS(OR(C122="",AI126=0),"",
      COUNTIFS(C124:AG124,"日",C126:AG126,"")+COUNTIFS(C124:AG124,"日",C126:AG126,"○")+COUNTIFS(C124:AG124,"土",C126:AG126,"")+COUNTIFS(C124:AG124,"土",C126:AG126,"○")&lt;=COUNTIF(C126:AG126,"○"),"○",
        AH126/AI126&gt;=2/7,"○",
         TRUE,"NG")</f>
        <v>NG</v>
      </c>
      <c r="AM126" s="184">
        <f>IF(C122="","",AM119+AH126)</f>
        <v>0</v>
      </c>
      <c r="AN126" s="193">
        <f>IF(C122="","",AN119+AI126)</f>
        <v>463</v>
      </c>
      <c r="AO126" s="194">
        <f>IFERROR(AM126/AN126,"")</f>
        <v>0</v>
      </c>
      <c r="AP126" s="301" t="str">
        <f>IF(C122="","",IF(C129="",IF(AM126/AN126&gt;=2/7,"OK","NG"),"-"))</f>
        <v>NG</v>
      </c>
      <c r="AQ126" s="297"/>
      <c r="AR126" s="297"/>
      <c r="AS126" s="297"/>
      <c r="AT126" s="297"/>
      <c r="AU126" s="297"/>
      <c r="AV126" s="297"/>
      <c r="AW126" s="297"/>
      <c r="AX126" s="297"/>
      <c r="AY126" s="297"/>
      <c r="AZ126" s="297"/>
      <c r="BA126" s="297"/>
      <c r="BB126" s="297"/>
      <c r="BC126" s="297"/>
      <c r="BD126" s="297"/>
      <c r="BE126" s="297"/>
      <c r="BF126" s="297"/>
      <c r="BG126" s="297"/>
      <c r="BH126" s="297"/>
      <c r="BI126" s="297"/>
      <c r="BJ126" s="297"/>
      <c r="BK126" s="297"/>
      <c r="BL126" s="297"/>
      <c r="BM126" s="297"/>
      <c r="BN126" s="297"/>
      <c r="BO126" s="297"/>
      <c r="BP126" s="297"/>
      <c r="BQ126" s="196"/>
    </row>
    <row r="127" spans="2:69" s="195" customFormat="1" ht="15" customHeight="1" thickBot="1">
      <c r="B127" s="197" t="str">
        <f>IF(C122="","","実施")</f>
        <v>実施</v>
      </c>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7">
        <f>IF(C122="","",COUNTIF(C127:AG127,"●"))</f>
        <v>0</v>
      </c>
      <c r="AI127" s="198">
        <f>IF(C122="","",31-COUNTIF(C124:AG124,"")-COUNTIF(C124:AG124,"休")-COUNTIF(C127:AH127,"/"))</f>
        <v>20</v>
      </c>
      <c r="AJ127" s="199">
        <f>IF(C122="","",IFERROR(AH127/AI127,""))</f>
        <v>0</v>
      </c>
      <c r="AK127" s="298" t="str" cm="1">
        <f t="array" ref="AK127">_xlfn.IFS(OR(C122="",AI127=0),"",
      COUNTIFS(C124:AG124,"日",C127:AG127,"")+COUNTIFS(C124:AG124,"日",C127:AG127,"●")+COUNTIFS(C124:AG124,"土",C127:AG127,"")+COUNTIFS(C124:AG124,"土",C127:AG127,"●")&lt;=COUNTIF(C127:AG127,"●"),"○",
        AH127/AI127&gt;=2/7,"○",
         TRUE,"NG")</f>
        <v>NG</v>
      </c>
      <c r="AM127" s="197">
        <f>IF(C122="","",AM120+AH127)</f>
        <v>0</v>
      </c>
      <c r="AN127" s="198">
        <f>IF(C122="","",AN120+AI127)</f>
        <v>463</v>
      </c>
      <c r="AO127" s="199">
        <f>IFERROR(AM127/AN127,"")</f>
        <v>0</v>
      </c>
      <c r="AP127" s="302" t="str">
        <f>IF(C122="","",IF(C129="",IF(AM127/AN127&gt;=2/7,"OK","NG"),"-"))</f>
        <v>NG</v>
      </c>
      <c r="AQ127" s="222"/>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c r="BN127" s="222"/>
      <c r="BO127" s="222"/>
      <c r="BP127" s="222"/>
      <c r="BQ127" s="188"/>
    </row>
    <row r="128" spans="2:69" ht="18" customHeight="1" thickBot="1">
      <c r="AP128" s="195"/>
      <c r="AQ128" s="195"/>
      <c r="AR128" s="195"/>
      <c r="AS128" s="195"/>
      <c r="AT128" s="195"/>
      <c r="AU128" s="195"/>
      <c r="AV128" s="195"/>
      <c r="AW128" s="195"/>
      <c r="AX128" s="195"/>
      <c r="AY128" s="195"/>
      <c r="AZ128" s="195"/>
      <c r="BA128" s="195"/>
      <c r="BB128" s="195"/>
      <c r="BC128" s="195"/>
      <c r="BD128" s="195"/>
      <c r="BE128" s="195"/>
      <c r="BF128" s="195"/>
      <c r="BG128" s="195"/>
      <c r="BH128" s="195"/>
      <c r="BI128" s="195"/>
      <c r="BJ128" s="195"/>
      <c r="BK128" s="195"/>
      <c r="BL128" s="195"/>
      <c r="BM128" s="195"/>
      <c r="BN128" s="195"/>
      <c r="BO128" s="195"/>
      <c r="BP128" s="195"/>
      <c r="BQ128" s="200"/>
    </row>
    <row r="129" spans="2:69" ht="16.899999999999999" customHeight="1">
      <c r="B129" s="183" t="str">
        <f>IF(C129="","","月")</f>
        <v/>
      </c>
      <c r="C129" s="689" t="str">
        <f>IFERROR(IF(EOMONTH(C122,0)+1&gt;$L$5,"",EOMONTH(C122,0)+1),"")</f>
        <v/>
      </c>
      <c r="D129" s="690"/>
      <c r="E129" s="690"/>
      <c r="F129" s="690"/>
      <c r="G129" s="690"/>
      <c r="H129" s="690"/>
      <c r="I129" s="690"/>
      <c r="J129" s="690"/>
      <c r="K129" s="690"/>
      <c r="L129" s="690"/>
      <c r="M129" s="690"/>
      <c r="N129" s="690"/>
      <c r="O129" s="690"/>
      <c r="P129" s="690"/>
      <c r="Q129" s="690"/>
      <c r="R129" s="690"/>
      <c r="S129" s="690"/>
      <c r="T129" s="690"/>
      <c r="U129" s="690"/>
      <c r="V129" s="690"/>
      <c r="W129" s="690"/>
      <c r="X129" s="690"/>
      <c r="Y129" s="690"/>
      <c r="Z129" s="690"/>
      <c r="AA129" s="690"/>
      <c r="AB129" s="690"/>
      <c r="AC129" s="690"/>
      <c r="AD129" s="690"/>
      <c r="AE129" s="690"/>
      <c r="AF129" s="690"/>
      <c r="AG129" s="690"/>
      <c r="AH129" s="691" t="str">
        <f>IF(C129="","","月単位")</f>
        <v/>
      </c>
      <c r="AI129" s="692"/>
      <c r="AJ129" s="692"/>
      <c r="AK129" s="693"/>
      <c r="AL129" s="694"/>
      <c r="AM129" s="706" t="str">
        <f>IF(C129="","","累計")</f>
        <v/>
      </c>
      <c r="AN129" s="707"/>
      <c r="AO129" s="707"/>
      <c r="AP129" s="708"/>
      <c r="AQ129" s="293"/>
      <c r="AR129" s="293"/>
      <c r="AS129" s="293"/>
      <c r="AT129" s="293"/>
      <c r="AU129" s="293"/>
      <c r="AV129" s="293"/>
      <c r="AW129" s="293"/>
      <c r="AX129" s="293"/>
      <c r="AY129" s="293"/>
      <c r="AZ129" s="293"/>
      <c r="BA129" s="293"/>
      <c r="BB129" s="293"/>
      <c r="BC129" s="293"/>
      <c r="BD129" s="293"/>
      <c r="BE129" s="293"/>
      <c r="BF129" s="293"/>
      <c r="BG129" s="293"/>
      <c r="BH129" s="293"/>
      <c r="BI129" s="293"/>
      <c r="BJ129" s="293"/>
      <c r="BK129" s="293"/>
      <c r="BL129" s="293"/>
      <c r="BM129" s="293"/>
      <c r="BN129" s="293"/>
      <c r="BO129" s="293"/>
      <c r="BP129" s="293"/>
    </row>
    <row r="130" spans="2:69" ht="15" customHeight="1">
      <c r="B130" s="184" t="str">
        <f>IF(C129="","","日")</f>
        <v/>
      </c>
      <c r="C130" s="185" t="str" cm="1">
        <f t="array" ref="C130">_xlfn.IFS($C129="","",
  $C129+COLUMN(C130)-COLUMN($B130)-1&gt;$L$5,"",
   $C129+COLUMN(C130)-COLUMN($B130)-1&gt;=EOMONTH($C129,0)+1,"",
    TRUE,$C129+COLUMN(C130)-COLUMN($B130)-1)</f>
        <v/>
      </c>
      <c r="D130" s="185" t="str" cm="1">
        <f t="array" ref="D130">_xlfn.IFS($C129="","",
  $C129+COLUMN(D130)-COLUMN($B130)-1&gt;$L$5,"",
   $C129+COLUMN(D130)-COLUMN($B130)-1&gt;=EOMONTH($C129,0)+1,"",
    TRUE,$C129+COLUMN(D130)-COLUMN($B130)-1)</f>
        <v/>
      </c>
      <c r="E130" s="185" t="str" cm="1">
        <f t="array" ref="E130">_xlfn.IFS($C129="","",
  $C129+COLUMN(E130)-COLUMN($B130)-1&gt;$L$5,"",
   $C129+COLUMN(E130)-COLUMN($B130)-1&gt;=EOMONTH($C129,0)+1,"",
    TRUE,$C129+COLUMN(E130)-COLUMN($B130)-1)</f>
        <v/>
      </c>
      <c r="F130" s="185" t="str" cm="1">
        <f t="array" ref="F130">_xlfn.IFS($C129="","",
  $C129+COLUMN(F130)-COLUMN($B130)-1&gt;$L$5,"",
   $C129+COLUMN(F130)-COLUMN($B130)-1&gt;=EOMONTH($C129,0)+1,"",
    TRUE,$C129+COLUMN(F130)-COLUMN($B130)-1)</f>
        <v/>
      </c>
      <c r="G130" s="185" t="str" cm="1">
        <f t="array" ref="G130">_xlfn.IFS($C129="","",
  $C129+COLUMN(G130)-COLUMN($B130)-1&gt;$L$5,"",
   $C129+COLUMN(G130)-COLUMN($B130)-1&gt;=EOMONTH($C129,0)+1,"",
    TRUE,$C129+COLUMN(G130)-COLUMN($B130)-1)</f>
        <v/>
      </c>
      <c r="H130" s="185" t="str" cm="1">
        <f t="array" ref="H130">_xlfn.IFS($C129="","",
  $C129+COLUMN(H130)-COLUMN($B130)-1&gt;$L$5,"",
   $C129+COLUMN(H130)-COLUMN($B130)-1&gt;=EOMONTH($C129,0)+1,"",
    TRUE,$C129+COLUMN(H130)-COLUMN($B130)-1)</f>
        <v/>
      </c>
      <c r="I130" s="185" t="str" cm="1">
        <f t="array" ref="I130">_xlfn.IFS($C129="","",
  $C129+COLUMN(I130)-COLUMN($B130)-1&gt;$L$5,"",
   $C129+COLUMN(I130)-COLUMN($B130)-1&gt;=EOMONTH($C129,0)+1,"",
    TRUE,$C129+COLUMN(I130)-COLUMN($B130)-1)</f>
        <v/>
      </c>
      <c r="J130" s="185" t="str" cm="1">
        <f t="array" ref="J130">_xlfn.IFS($C129="","",
  $C129+COLUMN(J130)-COLUMN($B130)-1&gt;$L$5,"",
   $C129+COLUMN(J130)-COLUMN($B130)-1&gt;=EOMONTH($C129,0)+1,"",
    TRUE,$C129+COLUMN(J130)-COLUMN($B130)-1)</f>
        <v/>
      </c>
      <c r="K130" s="185" t="str" cm="1">
        <f t="array" ref="K130">_xlfn.IFS($C129="","",
  $C129+COLUMN(K130)-COLUMN($B130)-1&gt;$L$5,"",
   $C129+COLUMN(K130)-COLUMN($B130)-1&gt;=EOMONTH($C129,0)+1,"",
    TRUE,$C129+COLUMN(K130)-COLUMN($B130)-1)</f>
        <v/>
      </c>
      <c r="L130" s="185" t="str" cm="1">
        <f t="array" ref="L130">_xlfn.IFS($C129="","",
  $C129+COLUMN(L130)-COLUMN($B130)-1&gt;$L$5,"",
   $C129+COLUMN(L130)-COLUMN($B130)-1&gt;=EOMONTH($C129,0)+1,"",
    TRUE,$C129+COLUMN(L130)-COLUMN($B130)-1)</f>
        <v/>
      </c>
      <c r="M130" s="185" t="str" cm="1">
        <f t="array" ref="M130">_xlfn.IFS($C129="","",
  $C129+COLUMN(M130)-COLUMN($B130)-1&gt;$L$5,"",
   $C129+COLUMN(M130)-COLUMN($B130)-1&gt;=EOMONTH($C129,0)+1,"",
    TRUE,$C129+COLUMN(M130)-COLUMN($B130)-1)</f>
        <v/>
      </c>
      <c r="N130" s="185" t="str" cm="1">
        <f t="array" ref="N130">_xlfn.IFS($C129="","",
  $C129+COLUMN(N130)-COLUMN($B130)-1&gt;$L$5,"",
   $C129+COLUMN(N130)-COLUMN($B130)-1&gt;=EOMONTH($C129,0)+1,"",
    TRUE,$C129+COLUMN(N130)-COLUMN($B130)-1)</f>
        <v/>
      </c>
      <c r="O130" s="185" t="str" cm="1">
        <f t="array" ref="O130">_xlfn.IFS($C129="","",
  $C129+COLUMN(O130)-COLUMN($B130)-1&gt;$L$5,"",
   $C129+COLUMN(O130)-COLUMN($B130)-1&gt;=EOMONTH($C129,0)+1,"",
    TRUE,$C129+COLUMN(O130)-COLUMN($B130)-1)</f>
        <v/>
      </c>
      <c r="P130" s="185" t="str" cm="1">
        <f t="array" ref="P130">_xlfn.IFS($C129="","",
  $C129+COLUMN(P130)-COLUMN($B130)-1&gt;$L$5,"",
   $C129+COLUMN(P130)-COLUMN($B130)-1&gt;=EOMONTH($C129,0)+1,"",
    TRUE,$C129+COLUMN(P130)-COLUMN($B130)-1)</f>
        <v/>
      </c>
      <c r="Q130" s="185" t="str" cm="1">
        <f t="array" ref="Q130">_xlfn.IFS($C129="","",
  $C129+COLUMN(Q130)-COLUMN($B130)-1&gt;$L$5,"",
   $C129+COLUMN(Q130)-COLUMN($B130)-1&gt;=EOMONTH($C129,0)+1,"",
    TRUE,$C129+COLUMN(Q130)-COLUMN($B130)-1)</f>
        <v/>
      </c>
      <c r="R130" s="185" t="str" cm="1">
        <f t="array" ref="R130">_xlfn.IFS($C129="","",
  $C129+COLUMN(R130)-COLUMN($B130)-1&gt;$L$5,"",
   $C129+COLUMN(R130)-COLUMN($B130)-1&gt;=EOMONTH($C129,0)+1,"",
    TRUE,$C129+COLUMN(R130)-COLUMN($B130)-1)</f>
        <v/>
      </c>
      <c r="S130" s="185" t="str" cm="1">
        <f t="array" ref="S130">_xlfn.IFS($C129="","",
  $C129+COLUMN(S130)-COLUMN($B130)-1&gt;$L$5,"",
   $C129+COLUMN(S130)-COLUMN($B130)-1&gt;=EOMONTH($C129,0)+1,"",
    TRUE,$C129+COLUMN(S130)-COLUMN($B130)-1)</f>
        <v/>
      </c>
      <c r="T130" s="185" t="str" cm="1">
        <f t="array" ref="T130">_xlfn.IFS($C129="","",
  $C129+COLUMN(T130)-COLUMN($B130)-1&gt;$L$5,"",
   $C129+COLUMN(T130)-COLUMN($B130)-1&gt;=EOMONTH($C129,0)+1,"",
    TRUE,$C129+COLUMN(T130)-COLUMN($B130)-1)</f>
        <v/>
      </c>
      <c r="U130" s="185" t="str" cm="1">
        <f t="array" ref="U130">_xlfn.IFS($C129="","",
  $C129+COLUMN(U130)-COLUMN($B130)-1&gt;$L$5,"",
   $C129+COLUMN(U130)-COLUMN($B130)-1&gt;=EOMONTH($C129,0)+1,"",
    TRUE,$C129+COLUMN(U130)-COLUMN($B130)-1)</f>
        <v/>
      </c>
      <c r="V130" s="185" t="str" cm="1">
        <f t="array" ref="V130">_xlfn.IFS($C129="","",
  $C129+COLUMN(V130)-COLUMN($B130)-1&gt;$L$5,"",
   $C129+COLUMN(V130)-COLUMN($B130)-1&gt;=EOMONTH($C129,0)+1,"",
    TRUE,$C129+COLUMN(V130)-COLUMN($B130)-1)</f>
        <v/>
      </c>
      <c r="W130" s="185" t="str" cm="1">
        <f t="array" ref="W130">_xlfn.IFS($C129="","",
  $C129+COLUMN(W130)-COLUMN($B130)-1&gt;$L$5,"",
   $C129+COLUMN(W130)-COLUMN($B130)-1&gt;=EOMONTH($C129,0)+1,"",
    TRUE,$C129+COLUMN(W130)-COLUMN($B130)-1)</f>
        <v/>
      </c>
      <c r="X130" s="185" t="str" cm="1">
        <f t="array" ref="X130">_xlfn.IFS($C129="","",
  $C129+COLUMN(X130)-COLUMN($B130)-1&gt;$L$5,"",
   $C129+COLUMN(X130)-COLUMN($B130)-1&gt;=EOMONTH($C129,0)+1,"",
    TRUE,$C129+COLUMN(X130)-COLUMN($B130)-1)</f>
        <v/>
      </c>
      <c r="Y130" s="185" t="str" cm="1">
        <f t="array" ref="Y130">_xlfn.IFS($C129="","",
  $C129+COLUMN(Y130)-COLUMN($B130)-1&gt;$L$5,"",
   $C129+COLUMN(Y130)-COLUMN($B130)-1&gt;=EOMONTH($C129,0)+1,"",
    TRUE,$C129+COLUMN(Y130)-COLUMN($B130)-1)</f>
        <v/>
      </c>
      <c r="Z130" s="185" t="str" cm="1">
        <f t="array" ref="Z130">_xlfn.IFS($C129="","",
  $C129+COLUMN(Z130)-COLUMN($B130)-1&gt;$L$5,"",
   $C129+COLUMN(Z130)-COLUMN($B130)-1&gt;=EOMONTH($C129,0)+1,"",
    TRUE,$C129+COLUMN(Z130)-COLUMN($B130)-1)</f>
        <v/>
      </c>
      <c r="AA130" s="185" t="str" cm="1">
        <f t="array" ref="AA130">_xlfn.IFS($C129="","",
  $C129+COLUMN(AA130)-COLUMN($B130)-1&gt;$L$5,"",
   $C129+COLUMN(AA130)-COLUMN($B130)-1&gt;=EOMONTH($C129,0)+1,"",
    TRUE,$C129+COLUMN(AA130)-COLUMN($B130)-1)</f>
        <v/>
      </c>
      <c r="AB130" s="185" t="str" cm="1">
        <f t="array" ref="AB130">_xlfn.IFS($C129="","",
  $C129+COLUMN(AB130)-COLUMN($B130)-1&gt;$L$5,"",
   $C129+COLUMN(AB130)-COLUMN($B130)-1&gt;=EOMONTH($C129,0)+1,"",
    TRUE,$C129+COLUMN(AB130)-COLUMN($B130)-1)</f>
        <v/>
      </c>
      <c r="AC130" s="185" t="str" cm="1">
        <f t="array" ref="AC130">_xlfn.IFS($C129="","",
  $C129+COLUMN(AC130)-COLUMN($B130)-1&gt;$L$5,"",
   $C129+COLUMN(AC130)-COLUMN($B130)-1&gt;=EOMONTH($C129,0)+1,"",
    TRUE,$C129+COLUMN(AC130)-COLUMN($B130)-1)</f>
        <v/>
      </c>
      <c r="AD130" s="185" t="str" cm="1">
        <f t="array" ref="AD130">_xlfn.IFS($C129="","",
  $C129+COLUMN(AD130)-COLUMN($B130)-1&gt;$L$5,"",
   $C129+COLUMN(AD130)-COLUMN($B130)-1&gt;=EOMONTH($C129,0)+1,"",
    TRUE,$C129+COLUMN(AD130)-COLUMN($B130)-1)</f>
        <v/>
      </c>
      <c r="AE130" s="185" t="str" cm="1">
        <f t="array" ref="AE130">_xlfn.IFS($C129="","",
  $C129+COLUMN(AE130)-COLUMN($B130)-1&gt;$L$5,"",
   $C129+COLUMN(AE130)-COLUMN($B130)-1&gt;=EOMONTH($C129,0)+1,"",
    TRUE,$C129+COLUMN(AE130)-COLUMN($B130)-1)</f>
        <v/>
      </c>
      <c r="AF130" s="185" t="str" cm="1">
        <f t="array" ref="AF130">_xlfn.IFS($C129="","",
  $C129+COLUMN(AF130)-COLUMN($B130)-1&gt;$L$5,"",
   $C129+COLUMN(AF130)-COLUMN($B130)-1&gt;=EOMONTH($C129,0)+1,"",
    TRUE,$C129+COLUMN(AF130)-COLUMN($B130)-1)</f>
        <v/>
      </c>
      <c r="AG130" s="186" t="str" cm="1">
        <f t="array" ref="AG130">_xlfn.IFS($C129="","",
  $C129+COLUMN(AG130)-COLUMN($B130)-1&gt;$L$5,"",
   $C129+COLUMN(AG130)-COLUMN($B130)-1&gt;=EOMONTH($C129,0)+1,"",
    TRUE,$C129+COLUMN(AG130)-COLUMN($B130)-1)</f>
        <v/>
      </c>
      <c r="AH130" s="709" t="str">
        <f>IF(C129="","","閉所日数計")</f>
        <v/>
      </c>
      <c r="AI130" s="710" t="str">
        <f>IF(C129="","","対象日数計")</f>
        <v/>
      </c>
      <c r="AJ130" s="710" t="str">
        <f>IF(C129="","","現場閉所率")</f>
        <v/>
      </c>
      <c r="AK130" s="711" t="str">
        <f>IF(C129="","","達成状況")</f>
        <v/>
      </c>
      <c r="AL130" s="695"/>
      <c r="AM130" s="696" t="str">
        <f>IF(C129="","","閉所日数計")</f>
        <v/>
      </c>
      <c r="AN130" s="699" t="str">
        <f>IF(C129="","","対象日数計")</f>
        <v/>
      </c>
      <c r="AO130" s="699" t="str">
        <f>IF(C129="","","現場閉所率")</f>
        <v/>
      </c>
      <c r="AP130" s="712" t="str" cm="1">
        <f t="array" ref="AP130">_xlfn.IFS(C129="","",C136="","達成状況",TRUE,"-")</f>
        <v/>
      </c>
      <c r="AQ130" s="300"/>
      <c r="AR130" s="300"/>
      <c r="AS130" s="300"/>
      <c r="AT130" s="300"/>
      <c r="AU130" s="300"/>
      <c r="AV130" s="300"/>
      <c r="AW130" s="300"/>
      <c r="AX130" s="300"/>
      <c r="AY130" s="300"/>
      <c r="AZ130" s="300"/>
      <c r="BA130" s="300"/>
      <c r="BB130" s="300"/>
      <c r="BC130" s="300"/>
      <c r="BD130" s="300"/>
      <c r="BE130" s="300"/>
      <c r="BF130" s="300"/>
      <c r="BG130" s="300"/>
      <c r="BH130" s="300"/>
      <c r="BI130" s="300"/>
      <c r="BJ130" s="300"/>
      <c r="BK130" s="300"/>
      <c r="BL130" s="300"/>
      <c r="BM130" s="300"/>
      <c r="BN130" s="300"/>
      <c r="BO130" s="300"/>
      <c r="BP130" s="300"/>
    </row>
    <row r="131" spans="2:69" ht="15" customHeight="1">
      <c r="B131" s="184" t="str">
        <f>IF(C129="","","曜日")</f>
        <v/>
      </c>
      <c r="C131" s="187" t="str" cm="1">
        <f t="array" ref="C131">_xlfn.IFS(C130="","",COUNTIF(休み,C130)&gt;0,"休",OR(WEEKDAY(C130)=1,WEEKDAY(C130)=7),TEXT(C130,"aaa"),COUNTIF(祝日,C130)&gt;0,"祝",TRUE,TEXT(C130,"aaa"))</f>
        <v/>
      </c>
      <c r="D131" s="187" t="str" cm="1">
        <f t="array" ref="D131">_xlfn.IFS(D130="","",COUNTIF(休み,D130)&gt;0,"休",OR(WEEKDAY(D130)=1,WEEKDAY(D130)=7),TEXT(D130,"aaa"),COUNTIF(祝日,D130)&gt;0,"祝",TRUE,TEXT(D130,"aaa"))</f>
        <v/>
      </c>
      <c r="E131" s="187" t="str" cm="1">
        <f t="array" ref="E131">_xlfn.IFS(E130="","",COUNTIF(休み,E130)&gt;0,"休",OR(WEEKDAY(E130)=1,WEEKDAY(E130)=7),TEXT(E130,"aaa"),COUNTIF(祝日,E130)&gt;0,"祝",TRUE,TEXT(E130,"aaa"))</f>
        <v/>
      </c>
      <c r="F131" s="187" t="str" cm="1">
        <f t="array" ref="F131">_xlfn.IFS(F130="","",COUNTIF(休み,F130)&gt;0,"休",OR(WEEKDAY(F130)=1,WEEKDAY(F130)=7),TEXT(F130,"aaa"),COUNTIF(祝日,F130)&gt;0,"祝",TRUE,TEXT(F130,"aaa"))</f>
        <v/>
      </c>
      <c r="G131" s="187" t="str" cm="1">
        <f t="array" ref="G131">_xlfn.IFS(G130="","",COUNTIF(休み,G130)&gt;0,"休",OR(WEEKDAY(G130)=1,WEEKDAY(G130)=7),TEXT(G130,"aaa"),COUNTIF(祝日,G130)&gt;0,"祝",TRUE,TEXT(G130,"aaa"))</f>
        <v/>
      </c>
      <c r="H131" s="187" t="str" cm="1">
        <f t="array" ref="H131">_xlfn.IFS(H130="","",COUNTIF(休み,H130)&gt;0,"休",OR(WEEKDAY(H130)=1,WEEKDAY(H130)=7),TEXT(H130,"aaa"),COUNTIF(祝日,H130)&gt;0,"祝",TRUE,TEXT(H130,"aaa"))</f>
        <v/>
      </c>
      <c r="I131" s="187" t="str" cm="1">
        <f t="array" ref="I131">_xlfn.IFS(I130="","",COUNTIF(休み,I130)&gt;0,"休",OR(WEEKDAY(I130)=1,WEEKDAY(I130)=7),TEXT(I130,"aaa"),COUNTIF(祝日,I130)&gt;0,"祝",TRUE,TEXT(I130,"aaa"))</f>
        <v/>
      </c>
      <c r="J131" s="187" t="str" cm="1">
        <f t="array" ref="J131">_xlfn.IFS(J130="","",COUNTIF(休み,J130)&gt;0,"休",OR(WEEKDAY(J130)=1,WEEKDAY(J130)=7),TEXT(J130,"aaa"),COUNTIF(祝日,J130)&gt;0,"祝",TRUE,TEXT(J130,"aaa"))</f>
        <v/>
      </c>
      <c r="K131" s="187" t="str" cm="1">
        <f t="array" ref="K131">_xlfn.IFS(K130="","",COUNTIF(休み,K130)&gt;0,"休",OR(WEEKDAY(K130)=1,WEEKDAY(K130)=7),TEXT(K130,"aaa"),COUNTIF(祝日,K130)&gt;0,"祝",TRUE,TEXT(K130,"aaa"))</f>
        <v/>
      </c>
      <c r="L131" s="187" t="str" cm="1">
        <f t="array" ref="L131">_xlfn.IFS(L130="","",COUNTIF(休み,L130)&gt;0,"休",OR(WEEKDAY(L130)=1,WEEKDAY(L130)=7),TEXT(L130,"aaa"),COUNTIF(祝日,L130)&gt;0,"祝",TRUE,TEXT(L130,"aaa"))</f>
        <v/>
      </c>
      <c r="M131" s="187" t="str" cm="1">
        <f t="array" ref="M131">_xlfn.IFS(M130="","",COUNTIF(休み,M130)&gt;0,"休",OR(WEEKDAY(M130)=1,WEEKDAY(M130)=7),TEXT(M130,"aaa"),COUNTIF(祝日,M130)&gt;0,"祝",TRUE,TEXT(M130,"aaa"))</f>
        <v/>
      </c>
      <c r="N131" s="187" t="str" cm="1">
        <f t="array" ref="N131">_xlfn.IFS(N130="","",COUNTIF(休み,N130)&gt;0,"休",OR(WEEKDAY(N130)=1,WEEKDAY(N130)=7),TEXT(N130,"aaa"),COUNTIF(祝日,N130)&gt;0,"祝",TRUE,TEXT(N130,"aaa"))</f>
        <v/>
      </c>
      <c r="O131" s="187" t="str" cm="1">
        <f t="array" ref="O131">_xlfn.IFS(O130="","",COUNTIF(休み,O130)&gt;0,"休",OR(WEEKDAY(O130)=1,WEEKDAY(O130)=7),TEXT(O130,"aaa"),COUNTIF(祝日,O130)&gt;0,"祝",TRUE,TEXT(O130,"aaa"))</f>
        <v/>
      </c>
      <c r="P131" s="187" t="str" cm="1">
        <f t="array" ref="P131">_xlfn.IFS(P130="","",COUNTIF(休み,P130)&gt;0,"休",OR(WEEKDAY(P130)=1,WEEKDAY(P130)=7),TEXT(P130,"aaa"),COUNTIF(祝日,P130)&gt;0,"祝",TRUE,TEXT(P130,"aaa"))</f>
        <v/>
      </c>
      <c r="Q131" s="187" t="str" cm="1">
        <f t="array" ref="Q131">_xlfn.IFS(Q130="","",COUNTIF(休み,Q130)&gt;0,"休",OR(WEEKDAY(Q130)=1,WEEKDAY(Q130)=7),TEXT(Q130,"aaa"),COUNTIF(祝日,Q130)&gt;0,"祝",TRUE,TEXT(Q130,"aaa"))</f>
        <v/>
      </c>
      <c r="R131" s="187" t="str" cm="1">
        <f t="array" ref="R131">_xlfn.IFS(R130="","",COUNTIF(休み,R130)&gt;0,"休",OR(WEEKDAY(R130)=1,WEEKDAY(R130)=7),TEXT(R130,"aaa"),COUNTIF(祝日,R130)&gt;0,"祝",TRUE,TEXT(R130,"aaa"))</f>
        <v/>
      </c>
      <c r="S131" s="187" t="str" cm="1">
        <f t="array" ref="S131">_xlfn.IFS(S130="","",COUNTIF(休み,S130)&gt;0,"休",OR(WEEKDAY(S130)=1,WEEKDAY(S130)=7),TEXT(S130,"aaa"),COUNTIF(祝日,S130)&gt;0,"祝",TRUE,TEXT(S130,"aaa"))</f>
        <v/>
      </c>
      <c r="T131" s="187" t="str" cm="1">
        <f t="array" ref="T131">_xlfn.IFS(T130="","",COUNTIF(休み,T130)&gt;0,"休",OR(WEEKDAY(T130)=1,WEEKDAY(T130)=7),TEXT(T130,"aaa"),COUNTIF(祝日,T130)&gt;0,"祝",TRUE,TEXT(T130,"aaa"))</f>
        <v/>
      </c>
      <c r="U131" s="187" t="str" cm="1">
        <f t="array" ref="U131">_xlfn.IFS(U130="","",COUNTIF(休み,U130)&gt;0,"休",OR(WEEKDAY(U130)=1,WEEKDAY(U130)=7),TEXT(U130,"aaa"),COUNTIF(祝日,U130)&gt;0,"祝",TRUE,TEXT(U130,"aaa"))</f>
        <v/>
      </c>
      <c r="V131" s="187" t="str" cm="1">
        <f t="array" ref="V131">_xlfn.IFS(V130="","",COUNTIF(休み,V130)&gt;0,"休",OR(WEEKDAY(V130)=1,WEEKDAY(V130)=7),TEXT(V130,"aaa"),COUNTIF(祝日,V130)&gt;0,"祝",TRUE,TEXT(V130,"aaa"))</f>
        <v/>
      </c>
      <c r="W131" s="187" t="str" cm="1">
        <f t="array" ref="W131">_xlfn.IFS(W130="","",COUNTIF(休み,W130)&gt;0,"休",OR(WEEKDAY(W130)=1,WEEKDAY(W130)=7),TEXT(W130,"aaa"),COUNTIF(祝日,W130)&gt;0,"祝",TRUE,TEXT(W130,"aaa"))</f>
        <v/>
      </c>
      <c r="X131" s="187" t="str" cm="1">
        <f t="array" ref="X131">_xlfn.IFS(X130="","",COUNTIF(休み,X130)&gt;0,"休",OR(WEEKDAY(X130)=1,WEEKDAY(X130)=7),TEXT(X130,"aaa"),COUNTIF(祝日,X130)&gt;0,"祝",TRUE,TEXT(X130,"aaa"))</f>
        <v/>
      </c>
      <c r="Y131" s="187" t="str" cm="1">
        <f t="array" ref="Y131">_xlfn.IFS(Y130="","",COUNTIF(休み,Y130)&gt;0,"休",OR(WEEKDAY(Y130)=1,WEEKDAY(Y130)=7),TEXT(Y130,"aaa"),COUNTIF(祝日,Y130)&gt;0,"祝",TRUE,TEXT(Y130,"aaa"))</f>
        <v/>
      </c>
      <c r="Z131" s="187" t="str" cm="1">
        <f t="array" ref="Z131">_xlfn.IFS(Z130="","",COUNTIF(休み,Z130)&gt;0,"休",OR(WEEKDAY(Z130)=1,WEEKDAY(Z130)=7),TEXT(Z130,"aaa"),COUNTIF(祝日,Z130)&gt;0,"祝",TRUE,TEXT(Z130,"aaa"))</f>
        <v/>
      </c>
      <c r="AA131" s="187" t="str" cm="1">
        <f t="array" ref="AA131">_xlfn.IFS(AA130="","",COUNTIF(休み,AA130)&gt;0,"休",OR(WEEKDAY(AA130)=1,WEEKDAY(AA130)=7),TEXT(AA130,"aaa"),COUNTIF(祝日,AA130)&gt;0,"祝",TRUE,TEXT(AA130,"aaa"))</f>
        <v/>
      </c>
      <c r="AB131" s="187" t="str" cm="1">
        <f t="array" ref="AB131">_xlfn.IFS(AB130="","",COUNTIF(休み,AB130)&gt;0,"休",OR(WEEKDAY(AB130)=1,WEEKDAY(AB130)=7),TEXT(AB130,"aaa"),COUNTIF(祝日,AB130)&gt;0,"祝",TRUE,TEXT(AB130,"aaa"))</f>
        <v/>
      </c>
      <c r="AC131" s="187" t="str" cm="1">
        <f t="array" ref="AC131">_xlfn.IFS(AC130="","",COUNTIF(休み,AC130)&gt;0,"休",OR(WEEKDAY(AC130)=1,WEEKDAY(AC130)=7),TEXT(AC130,"aaa"),COUNTIF(祝日,AC130)&gt;0,"祝",TRUE,TEXT(AC130,"aaa"))</f>
        <v/>
      </c>
      <c r="AD131" s="187" t="str" cm="1">
        <f t="array" ref="AD131">_xlfn.IFS(AD130="","",COUNTIF(休み,AD130)&gt;0,"休",OR(WEEKDAY(AD130)=1,WEEKDAY(AD130)=7),TEXT(AD130,"aaa"),COUNTIF(祝日,AD130)&gt;0,"祝",TRUE,TEXT(AD130,"aaa"))</f>
        <v/>
      </c>
      <c r="AE131" s="187" t="str" cm="1">
        <f t="array" ref="AE131">_xlfn.IFS(AE130="","",COUNTIF(休み,AE130)&gt;0,"休",OR(WEEKDAY(AE130)=1,WEEKDAY(AE130)=7),TEXT(AE130,"aaa"),COUNTIF(祝日,AE130)&gt;0,"祝",TRUE,TEXT(AE130,"aaa"))</f>
        <v/>
      </c>
      <c r="AF131" s="187" t="str" cm="1">
        <f t="array" ref="AF131">_xlfn.IFS(AF130="","",COUNTIF(休み,AF130)&gt;0,"休",OR(WEEKDAY(AF130)=1,WEEKDAY(AF130)=7),TEXT(AF130,"aaa"),COUNTIF(祝日,AF130)&gt;0,"祝",TRUE,TEXT(AF130,"aaa"))</f>
        <v/>
      </c>
      <c r="AG131" s="187" t="str" cm="1">
        <f t="array" ref="AG131">_xlfn.IFS(AG130="","",COUNTIF(休み,AG130)&gt;0,"休",OR(WEEKDAY(AG130)=1,WEEKDAY(AG130)=7),TEXT(AG130,"aaa"),COUNTIF(祝日,AG130)&gt;0,"祝",TRUE,TEXT(AG130,"aaa"))</f>
        <v/>
      </c>
      <c r="AH131" s="709"/>
      <c r="AI131" s="710"/>
      <c r="AJ131" s="710"/>
      <c r="AK131" s="711"/>
      <c r="AL131" s="695"/>
      <c r="AM131" s="697"/>
      <c r="AN131" s="700"/>
      <c r="AO131" s="700"/>
      <c r="AP131" s="713"/>
      <c r="AQ131" s="300"/>
      <c r="AR131" s="300"/>
      <c r="AS131" s="300"/>
      <c r="AT131" s="300"/>
      <c r="AU131" s="300"/>
      <c r="AV131" s="300"/>
      <c r="AW131" s="300"/>
      <c r="AX131" s="300"/>
      <c r="AY131" s="300"/>
      <c r="AZ131" s="300"/>
      <c r="BA131" s="300"/>
      <c r="BB131" s="300"/>
      <c r="BC131" s="300"/>
      <c r="BD131" s="300"/>
      <c r="BE131" s="300"/>
      <c r="BF131" s="300"/>
      <c r="BG131" s="300"/>
      <c r="BH131" s="300"/>
      <c r="BI131" s="300"/>
      <c r="BJ131" s="300"/>
      <c r="BK131" s="300"/>
      <c r="BL131" s="300"/>
      <c r="BM131" s="300"/>
      <c r="BN131" s="300"/>
      <c r="BO131" s="300"/>
      <c r="BP131" s="300"/>
      <c r="BQ131" s="188"/>
    </row>
    <row r="132" spans="2:69" s="192" customFormat="1" ht="60" customHeight="1">
      <c r="B132" s="271" t="str">
        <f>IF(C129="","","行事")</f>
        <v/>
      </c>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90"/>
      <c r="AH132" s="709"/>
      <c r="AI132" s="710"/>
      <c r="AJ132" s="710"/>
      <c r="AK132" s="711"/>
      <c r="AL132" s="695"/>
      <c r="AM132" s="698"/>
      <c r="AN132" s="701"/>
      <c r="AO132" s="701"/>
      <c r="AP132" s="714"/>
      <c r="AQ132" s="300"/>
      <c r="AR132" s="300"/>
      <c r="AS132" s="300"/>
      <c r="AT132" s="300"/>
      <c r="AU132" s="300"/>
      <c r="AV132" s="300"/>
      <c r="AW132" s="300"/>
      <c r="AX132" s="300"/>
      <c r="AY132" s="300"/>
      <c r="AZ132" s="300"/>
      <c r="BA132" s="300"/>
      <c r="BB132" s="300"/>
      <c r="BC132" s="300"/>
      <c r="BD132" s="300"/>
      <c r="BE132" s="300"/>
      <c r="BF132" s="300"/>
      <c r="BG132" s="300"/>
      <c r="BH132" s="300"/>
      <c r="BI132" s="300"/>
      <c r="BJ132" s="300"/>
      <c r="BK132" s="300"/>
      <c r="BL132" s="300"/>
      <c r="BM132" s="300"/>
      <c r="BN132" s="300"/>
      <c r="BO132" s="300"/>
      <c r="BP132" s="300"/>
      <c r="BQ132" s="191"/>
    </row>
    <row r="133" spans="2:69" s="195" customFormat="1" ht="15" customHeight="1">
      <c r="B133" s="184" t="str">
        <f>IF(C129="","","計画")</f>
        <v/>
      </c>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84" t="str">
        <f>IF(C129="","",COUNTIF(C133:AG133,"○"))</f>
        <v/>
      </c>
      <c r="AI133" s="193" t="str">
        <f>IF(C129="","",31-COUNTIF(C131:AG131,"")-COUNTIF(C131:AG131,"休")-COUNTIF(C133:AH133,"/"))</f>
        <v/>
      </c>
      <c r="AJ133" s="194" t="str">
        <f>IF(C129="","",IFERROR(AH133/AI133,""))</f>
        <v/>
      </c>
      <c r="AK133" s="295" t="str" cm="1">
        <f t="array" ref="AK133">_xlfn.IFS(OR(C129="",AI133=0),"",
      COUNTIFS(C131:AG131,"日",C133:AG133,"")+COUNTIFS(C131:AG131,"日",C133:AG133,"○")+COUNTIFS(C131:AG131,"土",C133:AG133,"")+COUNTIFS(C131:AG131,"土",C133:AG133,"○")&lt;=COUNTIF(C133:AG133,"○"),"○",
        AH133/AI133&gt;=2/7,"○",
         TRUE,"NG")</f>
        <v/>
      </c>
      <c r="AM133" s="184" t="str">
        <f>IF(C129="","",AM126+AH133)</f>
        <v/>
      </c>
      <c r="AN133" s="193" t="str">
        <f>IF(C129="","",AN126+AI133)</f>
        <v/>
      </c>
      <c r="AO133" s="194" t="str">
        <f>IFERROR(AM133/AN133,"")</f>
        <v/>
      </c>
      <c r="AP133" s="301" t="str">
        <f>IF(C129="","",IF(C136="",IF(AM133/AN133&gt;=2/7,"OK","NG"),"-"))</f>
        <v/>
      </c>
      <c r="AQ133" s="297"/>
      <c r="AR133" s="297"/>
      <c r="AS133" s="297"/>
      <c r="AT133" s="297"/>
      <c r="AU133" s="297"/>
      <c r="AV133" s="297"/>
      <c r="AW133" s="297"/>
      <c r="AX133" s="297"/>
      <c r="AY133" s="297"/>
      <c r="AZ133" s="297"/>
      <c r="BA133" s="297"/>
      <c r="BB133" s="297"/>
      <c r="BC133" s="297"/>
      <c r="BD133" s="297"/>
      <c r="BE133" s="297"/>
      <c r="BF133" s="297"/>
      <c r="BG133" s="297"/>
      <c r="BH133" s="297"/>
      <c r="BI133" s="297"/>
      <c r="BJ133" s="297"/>
      <c r="BK133" s="297"/>
      <c r="BL133" s="297"/>
      <c r="BM133" s="297"/>
      <c r="BN133" s="297"/>
      <c r="BO133" s="297"/>
      <c r="BP133" s="297"/>
      <c r="BQ133" s="196"/>
    </row>
    <row r="134" spans="2:69" s="195" customFormat="1" ht="15" customHeight="1" thickBot="1">
      <c r="B134" s="197" t="str">
        <f>IF(C129="","","実施")</f>
        <v/>
      </c>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7" t="str">
        <f>IF(C129="","",COUNTIF(C134:AG134,"●"))</f>
        <v/>
      </c>
      <c r="AI134" s="198" t="str">
        <f>IF(C129="","",31-COUNTIF(C131:AG131,"")-COUNTIF(C131:AG131,"休")-COUNTIF(C134:AH134,"/"))</f>
        <v/>
      </c>
      <c r="AJ134" s="199" t="str">
        <f>IF(C129="","",IFERROR(AH134/AI134,""))</f>
        <v/>
      </c>
      <c r="AK134" s="298" t="str" cm="1">
        <f t="array" ref="AK134">_xlfn.IFS(OR(C129="",AI134=0),"",
      COUNTIFS(C131:AG131,"日",C134:AG134,"")+COUNTIFS(C131:AG131,"日",C134:AG134,"●")+COUNTIFS(C131:AG131,"土",C134:AG134,"")+COUNTIFS(C131:AG131,"土",C134:AG134,"●")&lt;=COUNTIF(C134:AG134,"●"),"○",
        AH134/AI134&gt;=2/7,"○",
         TRUE,"NG")</f>
        <v/>
      </c>
      <c r="AM134" s="197" t="str">
        <f>IF(C129="","",AM127+AH134)</f>
        <v/>
      </c>
      <c r="AN134" s="198" t="str">
        <f>IF(C129="","",AN127+AI134)</f>
        <v/>
      </c>
      <c r="AO134" s="199" t="str">
        <f>IFERROR(AM134/AN134,"")</f>
        <v/>
      </c>
      <c r="AP134" s="302" t="str">
        <f>IF(C129="","",IF(C136="",IF(AM134/AN134&gt;=2/7,"OK","NG"),"-"))</f>
        <v/>
      </c>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188"/>
    </row>
    <row r="135" spans="2:69" ht="18" customHeight="1" thickBot="1">
      <c r="AP135" s="195"/>
      <c r="AQ135" s="195"/>
      <c r="AR135" s="195"/>
      <c r="AS135" s="195"/>
      <c r="AT135" s="195"/>
      <c r="AU135" s="195"/>
      <c r="AV135" s="195"/>
      <c r="AW135" s="195"/>
      <c r="AX135" s="195"/>
      <c r="AY135" s="195"/>
      <c r="AZ135" s="195"/>
      <c r="BA135" s="195"/>
      <c r="BB135" s="195"/>
      <c r="BC135" s="195"/>
      <c r="BD135" s="195"/>
      <c r="BE135" s="195"/>
      <c r="BF135" s="195"/>
      <c r="BG135" s="195"/>
      <c r="BH135" s="195"/>
      <c r="BI135" s="195"/>
      <c r="BJ135" s="195"/>
      <c r="BK135" s="195"/>
      <c r="BL135" s="195"/>
      <c r="BM135" s="195"/>
      <c r="BN135" s="195"/>
      <c r="BO135" s="195"/>
      <c r="BP135" s="195"/>
      <c r="BQ135" s="200"/>
    </row>
    <row r="136" spans="2:69" ht="16.899999999999999" customHeight="1">
      <c r="B136" s="183" t="str">
        <f>IF(C136="","","月")</f>
        <v/>
      </c>
      <c r="C136" s="689" t="str">
        <f>IFERROR(IF(EOMONTH(C129,0)+1&gt;$L$5,"",EOMONTH(C129,0)+1),"")</f>
        <v/>
      </c>
      <c r="D136" s="690"/>
      <c r="E136" s="690"/>
      <c r="F136" s="690"/>
      <c r="G136" s="690"/>
      <c r="H136" s="690"/>
      <c r="I136" s="690"/>
      <c r="J136" s="690"/>
      <c r="K136" s="690"/>
      <c r="L136" s="690"/>
      <c r="M136" s="690"/>
      <c r="N136" s="690"/>
      <c r="O136" s="690"/>
      <c r="P136" s="690"/>
      <c r="Q136" s="690"/>
      <c r="R136" s="690"/>
      <c r="S136" s="690"/>
      <c r="T136" s="690"/>
      <c r="U136" s="690"/>
      <c r="V136" s="690"/>
      <c r="W136" s="690"/>
      <c r="X136" s="690"/>
      <c r="Y136" s="690"/>
      <c r="Z136" s="690"/>
      <c r="AA136" s="690"/>
      <c r="AB136" s="690"/>
      <c r="AC136" s="690"/>
      <c r="AD136" s="690"/>
      <c r="AE136" s="690"/>
      <c r="AF136" s="690"/>
      <c r="AG136" s="690"/>
      <c r="AH136" s="691" t="str">
        <f>IF(C136="","","月単位")</f>
        <v/>
      </c>
      <c r="AI136" s="692"/>
      <c r="AJ136" s="692"/>
      <c r="AK136" s="693"/>
      <c r="AL136" s="694"/>
      <c r="AM136" s="706" t="str">
        <f>IF(C136="","","累計")</f>
        <v/>
      </c>
      <c r="AN136" s="707"/>
      <c r="AO136" s="707"/>
      <c r="AP136" s="708"/>
      <c r="AQ136" s="293"/>
      <c r="AR136" s="293"/>
      <c r="AS136" s="293"/>
      <c r="AT136" s="293"/>
      <c r="AU136" s="293"/>
      <c r="AV136" s="293"/>
      <c r="AW136" s="293"/>
      <c r="AX136" s="293"/>
      <c r="AY136" s="293"/>
      <c r="AZ136" s="293"/>
      <c r="BA136" s="293"/>
      <c r="BB136" s="293"/>
      <c r="BC136" s="293"/>
      <c r="BD136" s="293"/>
      <c r="BE136" s="293"/>
      <c r="BF136" s="293"/>
      <c r="BG136" s="293"/>
      <c r="BH136" s="293"/>
      <c r="BI136" s="293"/>
      <c r="BJ136" s="293"/>
      <c r="BK136" s="293"/>
      <c r="BL136" s="293"/>
      <c r="BM136" s="293"/>
      <c r="BN136" s="293"/>
      <c r="BO136" s="293"/>
      <c r="BP136" s="293"/>
    </row>
    <row r="137" spans="2:69" ht="15" customHeight="1">
      <c r="B137" s="184" t="str">
        <f>IF(C136="","","日")</f>
        <v/>
      </c>
      <c r="C137" s="185" t="str" cm="1">
        <f t="array" ref="C137">_xlfn.IFS($C136="","",
  $C136+COLUMN(C137)-COLUMN($B137)-1&gt;$L$5,"",
   $C136+COLUMN(C137)-COLUMN($B137)-1&gt;=EOMONTH($C136,0)+1,"",
    TRUE,$C136+COLUMN(C137)-COLUMN($B137)-1)</f>
        <v/>
      </c>
      <c r="D137" s="185" t="str" cm="1">
        <f t="array" ref="D137">_xlfn.IFS($C136="","",
  $C136+COLUMN(D137)-COLUMN($B137)-1&gt;$L$5,"",
   $C136+COLUMN(D137)-COLUMN($B137)-1&gt;=EOMONTH($C136,0)+1,"",
    TRUE,$C136+COLUMN(D137)-COLUMN($B137)-1)</f>
        <v/>
      </c>
      <c r="E137" s="185" t="str" cm="1">
        <f t="array" ref="E137">_xlfn.IFS($C136="","",
  $C136+COLUMN(E137)-COLUMN($B137)-1&gt;$L$5,"",
   $C136+COLUMN(E137)-COLUMN($B137)-1&gt;=EOMONTH($C136,0)+1,"",
    TRUE,$C136+COLUMN(E137)-COLUMN($B137)-1)</f>
        <v/>
      </c>
      <c r="F137" s="185" t="str" cm="1">
        <f t="array" ref="F137">_xlfn.IFS($C136="","",
  $C136+COLUMN(F137)-COLUMN($B137)-1&gt;$L$5,"",
   $C136+COLUMN(F137)-COLUMN($B137)-1&gt;=EOMONTH($C136,0)+1,"",
    TRUE,$C136+COLUMN(F137)-COLUMN($B137)-1)</f>
        <v/>
      </c>
      <c r="G137" s="185" t="str" cm="1">
        <f t="array" ref="G137">_xlfn.IFS($C136="","",
  $C136+COLUMN(G137)-COLUMN($B137)-1&gt;$L$5,"",
   $C136+COLUMN(G137)-COLUMN($B137)-1&gt;=EOMONTH($C136,0)+1,"",
    TRUE,$C136+COLUMN(G137)-COLUMN($B137)-1)</f>
        <v/>
      </c>
      <c r="H137" s="185" t="str" cm="1">
        <f t="array" ref="H137">_xlfn.IFS($C136="","",
  $C136+COLUMN(H137)-COLUMN($B137)-1&gt;$L$5,"",
   $C136+COLUMN(H137)-COLUMN($B137)-1&gt;=EOMONTH($C136,0)+1,"",
    TRUE,$C136+COLUMN(H137)-COLUMN($B137)-1)</f>
        <v/>
      </c>
      <c r="I137" s="185" t="str" cm="1">
        <f t="array" ref="I137">_xlfn.IFS($C136="","",
  $C136+COLUMN(I137)-COLUMN($B137)-1&gt;$L$5,"",
   $C136+COLUMN(I137)-COLUMN($B137)-1&gt;=EOMONTH($C136,0)+1,"",
    TRUE,$C136+COLUMN(I137)-COLUMN($B137)-1)</f>
        <v/>
      </c>
      <c r="J137" s="185" t="str" cm="1">
        <f t="array" ref="J137">_xlfn.IFS($C136="","",
  $C136+COLUMN(J137)-COLUMN($B137)-1&gt;$L$5,"",
   $C136+COLUMN(J137)-COLUMN($B137)-1&gt;=EOMONTH($C136,0)+1,"",
    TRUE,$C136+COLUMN(J137)-COLUMN($B137)-1)</f>
        <v/>
      </c>
      <c r="K137" s="185" t="str" cm="1">
        <f t="array" ref="K137">_xlfn.IFS($C136="","",
  $C136+COLUMN(K137)-COLUMN($B137)-1&gt;$L$5,"",
   $C136+COLUMN(K137)-COLUMN($B137)-1&gt;=EOMONTH($C136,0)+1,"",
    TRUE,$C136+COLUMN(K137)-COLUMN($B137)-1)</f>
        <v/>
      </c>
      <c r="L137" s="185" t="str" cm="1">
        <f t="array" ref="L137">_xlfn.IFS($C136="","",
  $C136+COLUMN(L137)-COLUMN($B137)-1&gt;$L$5,"",
   $C136+COLUMN(L137)-COLUMN($B137)-1&gt;=EOMONTH($C136,0)+1,"",
    TRUE,$C136+COLUMN(L137)-COLUMN($B137)-1)</f>
        <v/>
      </c>
      <c r="M137" s="185" t="str" cm="1">
        <f t="array" ref="M137">_xlfn.IFS($C136="","",
  $C136+COLUMN(M137)-COLUMN($B137)-1&gt;$L$5,"",
   $C136+COLUMN(M137)-COLUMN($B137)-1&gt;=EOMONTH($C136,0)+1,"",
    TRUE,$C136+COLUMN(M137)-COLUMN($B137)-1)</f>
        <v/>
      </c>
      <c r="N137" s="185" t="str" cm="1">
        <f t="array" ref="N137">_xlfn.IFS($C136="","",
  $C136+COLUMN(N137)-COLUMN($B137)-1&gt;$L$5,"",
   $C136+COLUMN(N137)-COLUMN($B137)-1&gt;=EOMONTH($C136,0)+1,"",
    TRUE,$C136+COLUMN(N137)-COLUMN($B137)-1)</f>
        <v/>
      </c>
      <c r="O137" s="185" t="str" cm="1">
        <f t="array" ref="O137">_xlfn.IFS($C136="","",
  $C136+COLUMN(O137)-COLUMN($B137)-1&gt;$L$5,"",
   $C136+COLUMN(O137)-COLUMN($B137)-1&gt;=EOMONTH($C136,0)+1,"",
    TRUE,$C136+COLUMN(O137)-COLUMN($B137)-1)</f>
        <v/>
      </c>
      <c r="P137" s="185" t="str" cm="1">
        <f t="array" ref="P137">_xlfn.IFS($C136="","",
  $C136+COLUMN(P137)-COLUMN($B137)-1&gt;$L$5,"",
   $C136+COLUMN(P137)-COLUMN($B137)-1&gt;=EOMONTH($C136,0)+1,"",
    TRUE,$C136+COLUMN(P137)-COLUMN($B137)-1)</f>
        <v/>
      </c>
      <c r="Q137" s="185" t="str" cm="1">
        <f t="array" ref="Q137">_xlfn.IFS($C136="","",
  $C136+COLUMN(Q137)-COLUMN($B137)-1&gt;$L$5,"",
   $C136+COLUMN(Q137)-COLUMN($B137)-1&gt;=EOMONTH($C136,0)+1,"",
    TRUE,$C136+COLUMN(Q137)-COLUMN($B137)-1)</f>
        <v/>
      </c>
      <c r="R137" s="185" t="str" cm="1">
        <f t="array" ref="R137">_xlfn.IFS($C136="","",
  $C136+COLUMN(R137)-COLUMN($B137)-1&gt;$L$5,"",
   $C136+COLUMN(R137)-COLUMN($B137)-1&gt;=EOMONTH($C136,0)+1,"",
    TRUE,$C136+COLUMN(R137)-COLUMN($B137)-1)</f>
        <v/>
      </c>
      <c r="S137" s="185" t="str" cm="1">
        <f t="array" ref="S137">_xlfn.IFS($C136="","",
  $C136+COLUMN(S137)-COLUMN($B137)-1&gt;$L$5,"",
   $C136+COLUMN(S137)-COLUMN($B137)-1&gt;=EOMONTH($C136,0)+1,"",
    TRUE,$C136+COLUMN(S137)-COLUMN($B137)-1)</f>
        <v/>
      </c>
      <c r="T137" s="185" t="str" cm="1">
        <f t="array" ref="T137">_xlfn.IFS($C136="","",
  $C136+COLUMN(T137)-COLUMN($B137)-1&gt;$L$5,"",
   $C136+COLUMN(T137)-COLUMN($B137)-1&gt;=EOMONTH($C136,0)+1,"",
    TRUE,$C136+COLUMN(T137)-COLUMN($B137)-1)</f>
        <v/>
      </c>
      <c r="U137" s="185" t="str" cm="1">
        <f t="array" ref="U137">_xlfn.IFS($C136="","",
  $C136+COLUMN(U137)-COLUMN($B137)-1&gt;$L$5,"",
   $C136+COLUMN(U137)-COLUMN($B137)-1&gt;=EOMONTH($C136,0)+1,"",
    TRUE,$C136+COLUMN(U137)-COLUMN($B137)-1)</f>
        <v/>
      </c>
      <c r="V137" s="185" t="str" cm="1">
        <f t="array" ref="V137">_xlfn.IFS($C136="","",
  $C136+COLUMN(V137)-COLUMN($B137)-1&gt;$L$5,"",
   $C136+COLUMN(V137)-COLUMN($B137)-1&gt;=EOMONTH($C136,0)+1,"",
    TRUE,$C136+COLUMN(V137)-COLUMN($B137)-1)</f>
        <v/>
      </c>
      <c r="W137" s="185" t="str" cm="1">
        <f t="array" ref="W137">_xlfn.IFS($C136="","",
  $C136+COLUMN(W137)-COLUMN($B137)-1&gt;$L$5,"",
   $C136+COLUMN(W137)-COLUMN($B137)-1&gt;=EOMONTH($C136,0)+1,"",
    TRUE,$C136+COLUMN(W137)-COLUMN($B137)-1)</f>
        <v/>
      </c>
      <c r="X137" s="185" t="str" cm="1">
        <f t="array" ref="X137">_xlfn.IFS($C136="","",
  $C136+COLUMN(X137)-COLUMN($B137)-1&gt;$L$5,"",
   $C136+COLUMN(X137)-COLUMN($B137)-1&gt;=EOMONTH($C136,0)+1,"",
    TRUE,$C136+COLUMN(X137)-COLUMN($B137)-1)</f>
        <v/>
      </c>
      <c r="Y137" s="185" t="str" cm="1">
        <f t="array" ref="Y137">_xlfn.IFS($C136="","",
  $C136+COLUMN(Y137)-COLUMN($B137)-1&gt;$L$5,"",
   $C136+COLUMN(Y137)-COLUMN($B137)-1&gt;=EOMONTH($C136,0)+1,"",
    TRUE,$C136+COLUMN(Y137)-COLUMN($B137)-1)</f>
        <v/>
      </c>
      <c r="Z137" s="185" t="str" cm="1">
        <f t="array" ref="Z137">_xlfn.IFS($C136="","",
  $C136+COLUMN(Z137)-COLUMN($B137)-1&gt;$L$5,"",
   $C136+COLUMN(Z137)-COLUMN($B137)-1&gt;=EOMONTH($C136,0)+1,"",
    TRUE,$C136+COLUMN(Z137)-COLUMN($B137)-1)</f>
        <v/>
      </c>
      <c r="AA137" s="185" t="str" cm="1">
        <f t="array" ref="AA137">_xlfn.IFS($C136="","",
  $C136+COLUMN(AA137)-COLUMN($B137)-1&gt;$L$5,"",
   $C136+COLUMN(AA137)-COLUMN($B137)-1&gt;=EOMONTH($C136,0)+1,"",
    TRUE,$C136+COLUMN(AA137)-COLUMN($B137)-1)</f>
        <v/>
      </c>
      <c r="AB137" s="185" t="str" cm="1">
        <f t="array" ref="AB137">_xlfn.IFS($C136="","",
  $C136+COLUMN(AB137)-COLUMN($B137)-1&gt;$L$5,"",
   $C136+COLUMN(AB137)-COLUMN($B137)-1&gt;=EOMONTH($C136,0)+1,"",
    TRUE,$C136+COLUMN(AB137)-COLUMN($B137)-1)</f>
        <v/>
      </c>
      <c r="AC137" s="185" t="str" cm="1">
        <f t="array" ref="AC137">_xlfn.IFS($C136="","",
  $C136+COLUMN(AC137)-COLUMN($B137)-1&gt;$L$5,"",
   $C136+COLUMN(AC137)-COLUMN($B137)-1&gt;=EOMONTH($C136,0)+1,"",
    TRUE,$C136+COLUMN(AC137)-COLUMN($B137)-1)</f>
        <v/>
      </c>
      <c r="AD137" s="185" t="str" cm="1">
        <f t="array" ref="AD137">_xlfn.IFS($C136="","",
  $C136+COLUMN(AD137)-COLUMN($B137)-1&gt;$L$5,"",
   $C136+COLUMN(AD137)-COLUMN($B137)-1&gt;=EOMONTH($C136,0)+1,"",
    TRUE,$C136+COLUMN(AD137)-COLUMN($B137)-1)</f>
        <v/>
      </c>
      <c r="AE137" s="185" t="str" cm="1">
        <f t="array" ref="AE137">_xlfn.IFS($C136="","",
  $C136+COLUMN(AE137)-COLUMN($B137)-1&gt;$L$5,"",
   $C136+COLUMN(AE137)-COLUMN($B137)-1&gt;=EOMONTH($C136,0)+1,"",
    TRUE,$C136+COLUMN(AE137)-COLUMN($B137)-1)</f>
        <v/>
      </c>
      <c r="AF137" s="185" t="str" cm="1">
        <f t="array" ref="AF137">_xlfn.IFS($C136="","",
  $C136+COLUMN(AF137)-COLUMN($B137)-1&gt;$L$5,"",
   $C136+COLUMN(AF137)-COLUMN($B137)-1&gt;=EOMONTH($C136,0)+1,"",
    TRUE,$C136+COLUMN(AF137)-COLUMN($B137)-1)</f>
        <v/>
      </c>
      <c r="AG137" s="186" t="str" cm="1">
        <f t="array" ref="AG137">_xlfn.IFS($C136="","",
  $C136+COLUMN(AG137)-COLUMN($B137)-1&gt;$L$5,"",
   $C136+COLUMN(AG137)-COLUMN($B137)-1&gt;=EOMONTH($C136,0)+1,"",
    TRUE,$C136+COLUMN(AG137)-COLUMN($B137)-1)</f>
        <v/>
      </c>
      <c r="AH137" s="709" t="str">
        <f>IF(C136="","","閉所日数計")</f>
        <v/>
      </c>
      <c r="AI137" s="710" t="str">
        <f>IF(C136="","","対象日数計")</f>
        <v/>
      </c>
      <c r="AJ137" s="710" t="str">
        <f>IF(C136="","","現場閉所率")</f>
        <v/>
      </c>
      <c r="AK137" s="711" t="str">
        <f>IF(C136="","","達成状況")</f>
        <v/>
      </c>
      <c r="AL137" s="695"/>
      <c r="AM137" s="696" t="str">
        <f>IF(C136="","","閉所日数計")</f>
        <v/>
      </c>
      <c r="AN137" s="699" t="str">
        <f>IF(C136="","","対象日数計")</f>
        <v/>
      </c>
      <c r="AO137" s="699" t="str">
        <f>IF(C136="","","現場閉所率")</f>
        <v/>
      </c>
      <c r="AP137" s="712" t="str" cm="1">
        <f t="array" ref="AP137">_xlfn.IFS(C136="","",C143="","達成状況",TRUE,"-")</f>
        <v/>
      </c>
      <c r="AQ137" s="300"/>
      <c r="AR137" s="300"/>
      <c r="AS137" s="300"/>
      <c r="AT137" s="300"/>
      <c r="AU137" s="300"/>
      <c r="AV137" s="300"/>
      <c r="AW137" s="300"/>
      <c r="AX137" s="300"/>
      <c r="AY137" s="300"/>
      <c r="AZ137" s="300"/>
      <c r="BA137" s="300"/>
      <c r="BB137" s="300"/>
      <c r="BC137" s="300"/>
      <c r="BD137" s="300"/>
      <c r="BE137" s="300"/>
      <c r="BF137" s="300"/>
      <c r="BG137" s="300"/>
      <c r="BH137" s="300"/>
      <c r="BI137" s="300"/>
      <c r="BJ137" s="300"/>
      <c r="BK137" s="300"/>
      <c r="BL137" s="300"/>
      <c r="BM137" s="300"/>
      <c r="BN137" s="300"/>
      <c r="BO137" s="300"/>
      <c r="BP137" s="300"/>
    </row>
    <row r="138" spans="2:69" ht="15" customHeight="1">
      <c r="B138" s="184" t="str">
        <f>IF(C136="","","曜日")</f>
        <v/>
      </c>
      <c r="C138" s="187" t="str" cm="1">
        <f t="array" ref="C138">_xlfn.IFS(C137="","",COUNTIF(休み,C137)&gt;0,"休",OR(WEEKDAY(C137)=1,WEEKDAY(C137)=7),TEXT(C137,"aaa"),COUNTIF(祝日,C137)&gt;0,"祝",TRUE,TEXT(C137,"aaa"))</f>
        <v/>
      </c>
      <c r="D138" s="187" t="str" cm="1">
        <f t="array" ref="D138">_xlfn.IFS(D137="","",COUNTIF(休み,D137)&gt;0,"休",OR(WEEKDAY(D137)=1,WEEKDAY(D137)=7),TEXT(D137,"aaa"),COUNTIF(祝日,D137)&gt;0,"祝",TRUE,TEXT(D137,"aaa"))</f>
        <v/>
      </c>
      <c r="E138" s="187" t="str" cm="1">
        <f t="array" ref="E138">_xlfn.IFS(E137="","",COUNTIF(休み,E137)&gt;0,"休",OR(WEEKDAY(E137)=1,WEEKDAY(E137)=7),TEXT(E137,"aaa"),COUNTIF(祝日,E137)&gt;0,"祝",TRUE,TEXT(E137,"aaa"))</f>
        <v/>
      </c>
      <c r="F138" s="187" t="str" cm="1">
        <f t="array" ref="F138">_xlfn.IFS(F137="","",COUNTIF(休み,F137)&gt;0,"休",OR(WEEKDAY(F137)=1,WEEKDAY(F137)=7),TEXT(F137,"aaa"),COUNTIF(祝日,F137)&gt;0,"祝",TRUE,TEXT(F137,"aaa"))</f>
        <v/>
      </c>
      <c r="G138" s="187" t="str" cm="1">
        <f t="array" ref="G138">_xlfn.IFS(G137="","",COUNTIF(休み,G137)&gt;0,"休",OR(WEEKDAY(G137)=1,WEEKDAY(G137)=7),TEXT(G137,"aaa"),COUNTIF(祝日,G137)&gt;0,"祝",TRUE,TEXT(G137,"aaa"))</f>
        <v/>
      </c>
      <c r="H138" s="187" t="str" cm="1">
        <f t="array" ref="H138">_xlfn.IFS(H137="","",COUNTIF(休み,H137)&gt;0,"休",OR(WEEKDAY(H137)=1,WEEKDAY(H137)=7),TEXT(H137,"aaa"),COUNTIF(祝日,H137)&gt;0,"祝",TRUE,TEXT(H137,"aaa"))</f>
        <v/>
      </c>
      <c r="I138" s="187" t="str" cm="1">
        <f t="array" ref="I138">_xlfn.IFS(I137="","",COUNTIF(休み,I137)&gt;0,"休",OR(WEEKDAY(I137)=1,WEEKDAY(I137)=7),TEXT(I137,"aaa"),COUNTIF(祝日,I137)&gt;0,"祝",TRUE,TEXT(I137,"aaa"))</f>
        <v/>
      </c>
      <c r="J138" s="187" t="str" cm="1">
        <f t="array" ref="J138">_xlfn.IFS(J137="","",COUNTIF(休み,J137)&gt;0,"休",OR(WEEKDAY(J137)=1,WEEKDAY(J137)=7),TEXT(J137,"aaa"),COUNTIF(祝日,J137)&gt;0,"祝",TRUE,TEXT(J137,"aaa"))</f>
        <v/>
      </c>
      <c r="K138" s="187" t="str" cm="1">
        <f t="array" ref="K138">_xlfn.IFS(K137="","",COUNTIF(休み,K137)&gt;0,"休",OR(WEEKDAY(K137)=1,WEEKDAY(K137)=7),TEXT(K137,"aaa"),COUNTIF(祝日,K137)&gt;0,"祝",TRUE,TEXT(K137,"aaa"))</f>
        <v/>
      </c>
      <c r="L138" s="187" t="str" cm="1">
        <f t="array" ref="L138">_xlfn.IFS(L137="","",COUNTIF(休み,L137)&gt;0,"休",OR(WEEKDAY(L137)=1,WEEKDAY(L137)=7),TEXT(L137,"aaa"),COUNTIF(祝日,L137)&gt;0,"祝",TRUE,TEXT(L137,"aaa"))</f>
        <v/>
      </c>
      <c r="M138" s="187" t="str" cm="1">
        <f t="array" ref="M138">_xlfn.IFS(M137="","",COUNTIF(休み,M137)&gt;0,"休",OR(WEEKDAY(M137)=1,WEEKDAY(M137)=7),TEXT(M137,"aaa"),COUNTIF(祝日,M137)&gt;0,"祝",TRUE,TEXT(M137,"aaa"))</f>
        <v/>
      </c>
      <c r="N138" s="187" t="str" cm="1">
        <f t="array" ref="N138">_xlfn.IFS(N137="","",COUNTIF(休み,N137)&gt;0,"休",OR(WEEKDAY(N137)=1,WEEKDAY(N137)=7),TEXT(N137,"aaa"),COUNTIF(祝日,N137)&gt;0,"祝",TRUE,TEXT(N137,"aaa"))</f>
        <v/>
      </c>
      <c r="O138" s="187" t="str" cm="1">
        <f t="array" ref="O138">_xlfn.IFS(O137="","",COUNTIF(休み,O137)&gt;0,"休",OR(WEEKDAY(O137)=1,WEEKDAY(O137)=7),TEXT(O137,"aaa"),COUNTIF(祝日,O137)&gt;0,"祝",TRUE,TEXT(O137,"aaa"))</f>
        <v/>
      </c>
      <c r="P138" s="187" t="str" cm="1">
        <f t="array" ref="P138">_xlfn.IFS(P137="","",COUNTIF(休み,P137)&gt;0,"休",OR(WEEKDAY(P137)=1,WEEKDAY(P137)=7),TEXT(P137,"aaa"),COUNTIF(祝日,P137)&gt;0,"祝",TRUE,TEXT(P137,"aaa"))</f>
        <v/>
      </c>
      <c r="Q138" s="187" t="str" cm="1">
        <f t="array" ref="Q138">_xlfn.IFS(Q137="","",COUNTIF(休み,Q137)&gt;0,"休",OR(WEEKDAY(Q137)=1,WEEKDAY(Q137)=7),TEXT(Q137,"aaa"),COUNTIF(祝日,Q137)&gt;0,"祝",TRUE,TEXT(Q137,"aaa"))</f>
        <v/>
      </c>
      <c r="R138" s="187" t="str" cm="1">
        <f t="array" ref="R138">_xlfn.IFS(R137="","",COUNTIF(休み,R137)&gt;0,"休",OR(WEEKDAY(R137)=1,WEEKDAY(R137)=7),TEXT(R137,"aaa"),COUNTIF(祝日,R137)&gt;0,"祝",TRUE,TEXT(R137,"aaa"))</f>
        <v/>
      </c>
      <c r="S138" s="187" t="str" cm="1">
        <f t="array" ref="S138">_xlfn.IFS(S137="","",COUNTIF(休み,S137)&gt;0,"休",OR(WEEKDAY(S137)=1,WEEKDAY(S137)=7),TEXT(S137,"aaa"),COUNTIF(祝日,S137)&gt;0,"祝",TRUE,TEXT(S137,"aaa"))</f>
        <v/>
      </c>
      <c r="T138" s="187" t="str" cm="1">
        <f t="array" ref="T138">_xlfn.IFS(T137="","",COUNTIF(休み,T137)&gt;0,"休",OR(WEEKDAY(T137)=1,WEEKDAY(T137)=7),TEXT(T137,"aaa"),COUNTIF(祝日,T137)&gt;0,"祝",TRUE,TEXT(T137,"aaa"))</f>
        <v/>
      </c>
      <c r="U138" s="187" t="str" cm="1">
        <f t="array" ref="U138">_xlfn.IFS(U137="","",COUNTIF(休み,U137)&gt;0,"休",OR(WEEKDAY(U137)=1,WEEKDAY(U137)=7),TEXT(U137,"aaa"),COUNTIF(祝日,U137)&gt;0,"祝",TRUE,TEXT(U137,"aaa"))</f>
        <v/>
      </c>
      <c r="V138" s="187" t="str" cm="1">
        <f t="array" ref="V138">_xlfn.IFS(V137="","",COUNTIF(休み,V137)&gt;0,"休",OR(WEEKDAY(V137)=1,WEEKDAY(V137)=7),TEXT(V137,"aaa"),COUNTIF(祝日,V137)&gt;0,"祝",TRUE,TEXT(V137,"aaa"))</f>
        <v/>
      </c>
      <c r="W138" s="187" t="str" cm="1">
        <f t="array" ref="W138">_xlfn.IFS(W137="","",COUNTIF(休み,W137)&gt;0,"休",OR(WEEKDAY(W137)=1,WEEKDAY(W137)=7),TEXT(W137,"aaa"),COUNTIF(祝日,W137)&gt;0,"祝",TRUE,TEXT(W137,"aaa"))</f>
        <v/>
      </c>
      <c r="X138" s="187" t="str" cm="1">
        <f t="array" ref="X138">_xlfn.IFS(X137="","",COUNTIF(休み,X137)&gt;0,"休",OR(WEEKDAY(X137)=1,WEEKDAY(X137)=7),TEXT(X137,"aaa"),COUNTIF(祝日,X137)&gt;0,"祝",TRUE,TEXT(X137,"aaa"))</f>
        <v/>
      </c>
      <c r="Y138" s="187" t="str" cm="1">
        <f t="array" ref="Y138">_xlfn.IFS(Y137="","",COUNTIF(休み,Y137)&gt;0,"休",OR(WEEKDAY(Y137)=1,WEEKDAY(Y137)=7),TEXT(Y137,"aaa"),COUNTIF(祝日,Y137)&gt;0,"祝",TRUE,TEXT(Y137,"aaa"))</f>
        <v/>
      </c>
      <c r="Z138" s="187" t="str" cm="1">
        <f t="array" ref="Z138">_xlfn.IFS(Z137="","",COUNTIF(休み,Z137)&gt;0,"休",OR(WEEKDAY(Z137)=1,WEEKDAY(Z137)=7),TEXT(Z137,"aaa"),COUNTIF(祝日,Z137)&gt;0,"祝",TRUE,TEXT(Z137,"aaa"))</f>
        <v/>
      </c>
      <c r="AA138" s="187" t="str" cm="1">
        <f t="array" ref="AA138">_xlfn.IFS(AA137="","",COUNTIF(休み,AA137)&gt;0,"休",OR(WEEKDAY(AA137)=1,WEEKDAY(AA137)=7),TEXT(AA137,"aaa"),COUNTIF(祝日,AA137)&gt;0,"祝",TRUE,TEXT(AA137,"aaa"))</f>
        <v/>
      </c>
      <c r="AB138" s="187" t="str" cm="1">
        <f t="array" ref="AB138">_xlfn.IFS(AB137="","",COUNTIF(休み,AB137)&gt;0,"休",OR(WEEKDAY(AB137)=1,WEEKDAY(AB137)=7),TEXT(AB137,"aaa"),COUNTIF(祝日,AB137)&gt;0,"祝",TRUE,TEXT(AB137,"aaa"))</f>
        <v/>
      </c>
      <c r="AC138" s="187" t="str" cm="1">
        <f t="array" ref="AC138">_xlfn.IFS(AC137="","",COUNTIF(休み,AC137)&gt;0,"休",OR(WEEKDAY(AC137)=1,WEEKDAY(AC137)=7),TEXT(AC137,"aaa"),COUNTIF(祝日,AC137)&gt;0,"祝",TRUE,TEXT(AC137,"aaa"))</f>
        <v/>
      </c>
      <c r="AD138" s="187" t="str" cm="1">
        <f t="array" ref="AD138">_xlfn.IFS(AD137="","",COUNTIF(休み,AD137)&gt;0,"休",OR(WEEKDAY(AD137)=1,WEEKDAY(AD137)=7),TEXT(AD137,"aaa"),COUNTIF(祝日,AD137)&gt;0,"祝",TRUE,TEXT(AD137,"aaa"))</f>
        <v/>
      </c>
      <c r="AE138" s="187" t="str" cm="1">
        <f t="array" ref="AE138">_xlfn.IFS(AE137="","",COUNTIF(休み,AE137)&gt;0,"休",OR(WEEKDAY(AE137)=1,WEEKDAY(AE137)=7),TEXT(AE137,"aaa"),COUNTIF(祝日,AE137)&gt;0,"祝",TRUE,TEXT(AE137,"aaa"))</f>
        <v/>
      </c>
      <c r="AF138" s="187" t="str" cm="1">
        <f t="array" ref="AF138">_xlfn.IFS(AF137="","",COUNTIF(休み,AF137)&gt;0,"休",OR(WEEKDAY(AF137)=1,WEEKDAY(AF137)=7),TEXT(AF137,"aaa"),COUNTIF(祝日,AF137)&gt;0,"祝",TRUE,TEXT(AF137,"aaa"))</f>
        <v/>
      </c>
      <c r="AG138" s="187" t="str" cm="1">
        <f t="array" ref="AG138">_xlfn.IFS(AG137="","",COUNTIF(休み,AG137)&gt;0,"休",OR(WEEKDAY(AG137)=1,WEEKDAY(AG137)=7),TEXT(AG137,"aaa"),COUNTIF(祝日,AG137)&gt;0,"祝",TRUE,TEXT(AG137,"aaa"))</f>
        <v/>
      </c>
      <c r="AH138" s="709"/>
      <c r="AI138" s="710"/>
      <c r="AJ138" s="710"/>
      <c r="AK138" s="711"/>
      <c r="AL138" s="695"/>
      <c r="AM138" s="697"/>
      <c r="AN138" s="700"/>
      <c r="AO138" s="700"/>
      <c r="AP138" s="713"/>
      <c r="AQ138" s="300"/>
      <c r="AR138" s="300"/>
      <c r="AS138" s="300"/>
      <c r="AT138" s="300"/>
      <c r="AU138" s="300"/>
      <c r="AV138" s="300"/>
      <c r="AW138" s="300"/>
      <c r="AX138" s="300"/>
      <c r="AY138" s="300"/>
      <c r="AZ138" s="300"/>
      <c r="BA138" s="300"/>
      <c r="BB138" s="300"/>
      <c r="BC138" s="300"/>
      <c r="BD138" s="300"/>
      <c r="BE138" s="300"/>
      <c r="BF138" s="300"/>
      <c r="BG138" s="300"/>
      <c r="BH138" s="300"/>
      <c r="BI138" s="300"/>
      <c r="BJ138" s="300"/>
      <c r="BK138" s="300"/>
      <c r="BL138" s="300"/>
      <c r="BM138" s="300"/>
      <c r="BN138" s="300"/>
      <c r="BO138" s="300"/>
      <c r="BP138" s="300"/>
      <c r="BQ138" s="188"/>
    </row>
    <row r="139" spans="2:69" s="192" customFormat="1" ht="60" customHeight="1">
      <c r="B139" s="271" t="str">
        <f>IF(C136="","","行事")</f>
        <v/>
      </c>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c r="AD139" s="189"/>
      <c r="AE139" s="189"/>
      <c r="AF139" s="189"/>
      <c r="AG139" s="190"/>
      <c r="AH139" s="709"/>
      <c r="AI139" s="710"/>
      <c r="AJ139" s="710"/>
      <c r="AK139" s="711"/>
      <c r="AL139" s="695"/>
      <c r="AM139" s="698"/>
      <c r="AN139" s="701"/>
      <c r="AO139" s="701"/>
      <c r="AP139" s="714"/>
      <c r="AQ139" s="300"/>
      <c r="AR139" s="300"/>
      <c r="AS139" s="300"/>
      <c r="AT139" s="300"/>
      <c r="AU139" s="300"/>
      <c r="AV139" s="300"/>
      <c r="AW139" s="300"/>
      <c r="AX139" s="300"/>
      <c r="AY139" s="300"/>
      <c r="AZ139" s="300"/>
      <c r="BA139" s="300"/>
      <c r="BB139" s="300"/>
      <c r="BC139" s="300"/>
      <c r="BD139" s="300"/>
      <c r="BE139" s="300"/>
      <c r="BF139" s="300"/>
      <c r="BG139" s="300"/>
      <c r="BH139" s="300"/>
      <c r="BI139" s="300"/>
      <c r="BJ139" s="300"/>
      <c r="BK139" s="300"/>
      <c r="BL139" s="300"/>
      <c r="BM139" s="300"/>
      <c r="BN139" s="300"/>
      <c r="BO139" s="300"/>
      <c r="BP139" s="300"/>
      <c r="BQ139" s="191"/>
    </row>
    <row r="140" spans="2:69" s="195" customFormat="1" ht="15" customHeight="1">
      <c r="B140" s="184" t="str">
        <f>IF(C136="","","計画")</f>
        <v/>
      </c>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84" t="str">
        <f>IF(C136="","",COUNTIF(C140:AG140,"○"))</f>
        <v/>
      </c>
      <c r="AI140" s="193" t="str">
        <f>IF(C136="","",31-COUNTIF(C138:AG138,"")-COUNTIF(C138:AG138,"休")-COUNTIF(C140:AH140,"/"))</f>
        <v/>
      </c>
      <c r="AJ140" s="194" t="str">
        <f>IF(C136="","",IFERROR(AH140/AI140,""))</f>
        <v/>
      </c>
      <c r="AK140" s="295" t="str" cm="1">
        <f t="array" ref="AK140">_xlfn.IFS(OR(C136="",AI140=0),"",
      COUNTIFS(C138:AG138,"日",C140:AG140,"")+COUNTIFS(C138:AG138,"日",C140:AG140,"○")+COUNTIFS(C138:AG138,"土",C140:AG140,"")+COUNTIFS(C138:AG138,"土",C140:AG140,"○")&lt;=COUNTIF(C140:AG140,"○"),"○",
        AH140/AI140&gt;=2/7,"○",
         TRUE,"NG")</f>
        <v/>
      </c>
      <c r="AM140" s="184" t="str">
        <f>IF(C136="","",AM133+AH140)</f>
        <v/>
      </c>
      <c r="AN140" s="193" t="str">
        <f>IF(C136="","",AN133+AI140)</f>
        <v/>
      </c>
      <c r="AO140" s="194" t="str">
        <f>IFERROR(AM140/AN140,"")</f>
        <v/>
      </c>
      <c r="AP140" s="301" t="str">
        <f>IF(C136="","",IF(C143="",IF(AM140/AN140&gt;=2/7,"OK","NG"),"-"))</f>
        <v/>
      </c>
      <c r="AQ140" s="297"/>
      <c r="AR140" s="297"/>
      <c r="AS140" s="297"/>
      <c r="AT140" s="297"/>
      <c r="AU140" s="297"/>
      <c r="AV140" s="297"/>
      <c r="AW140" s="297"/>
      <c r="AX140" s="297"/>
      <c r="AY140" s="297"/>
      <c r="AZ140" s="297"/>
      <c r="BA140" s="297"/>
      <c r="BB140" s="297"/>
      <c r="BC140" s="297"/>
      <c r="BD140" s="297"/>
      <c r="BE140" s="297"/>
      <c r="BF140" s="297"/>
      <c r="BG140" s="297"/>
      <c r="BH140" s="297"/>
      <c r="BI140" s="297"/>
      <c r="BJ140" s="297"/>
      <c r="BK140" s="297"/>
      <c r="BL140" s="297"/>
      <c r="BM140" s="297"/>
      <c r="BN140" s="297"/>
      <c r="BO140" s="297"/>
      <c r="BP140" s="297"/>
      <c r="BQ140" s="196"/>
    </row>
    <row r="141" spans="2:69" s="195" customFormat="1" ht="15" customHeight="1" thickBot="1">
      <c r="B141" s="197" t="str">
        <f>IF(C136="","","実施")</f>
        <v/>
      </c>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7" t="str">
        <f>IF(C136="","",COUNTIF(C141:AG141,"●"))</f>
        <v/>
      </c>
      <c r="AI141" s="198" t="str">
        <f>IF(C136="","",31-COUNTIF(C138:AG138,"")-COUNTIF(C138:AG138,"休")-COUNTIF(C141:AH141,"/"))</f>
        <v/>
      </c>
      <c r="AJ141" s="199" t="str">
        <f>IF(C136="","",IFERROR(AH141/AI141,""))</f>
        <v/>
      </c>
      <c r="AK141" s="298" t="str" cm="1">
        <f t="array" ref="AK141">_xlfn.IFS(OR(C136="",AI141=0),"",
      COUNTIFS(C138:AG138,"日",C141:AG141,"")+COUNTIFS(C138:AG138,"日",C141:AG141,"●")+COUNTIFS(C138:AG138,"土",C141:AG141,"")+COUNTIFS(C138:AG138,"土",C141:AG141,"●")&lt;=COUNTIF(C141:AG141,"●"),"○",
        AH141/AI141&gt;=2/7,"○",
         TRUE,"NG")</f>
        <v/>
      </c>
      <c r="AM141" s="197" t="str">
        <f>IF(C136="","",AM134+AH141)</f>
        <v/>
      </c>
      <c r="AN141" s="198" t="str">
        <f>IF(C136="","",AN134+AI141)</f>
        <v/>
      </c>
      <c r="AO141" s="199" t="str">
        <f>IFERROR(AM141/AN141,"")</f>
        <v/>
      </c>
      <c r="AP141" s="302" t="str">
        <f>IF(C136="","",IF(C143="",IF(AM141/AN141&gt;=2/7,"OK","NG"),"-"))</f>
        <v/>
      </c>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188"/>
    </row>
    <row r="142" spans="2:69" ht="18" customHeight="1" thickBot="1">
      <c r="AP142" s="195"/>
      <c r="AQ142" s="195"/>
      <c r="AR142" s="195"/>
      <c r="AS142" s="195"/>
      <c r="AT142" s="195"/>
      <c r="AU142" s="195"/>
      <c r="AV142" s="195"/>
      <c r="AW142" s="195"/>
      <c r="AX142" s="195"/>
      <c r="AY142" s="195"/>
      <c r="AZ142" s="195"/>
      <c r="BA142" s="195"/>
      <c r="BB142" s="195"/>
      <c r="BC142" s="195"/>
      <c r="BD142" s="195"/>
      <c r="BE142" s="195"/>
      <c r="BF142" s="195"/>
      <c r="BG142" s="195"/>
      <c r="BH142" s="195"/>
      <c r="BI142" s="195"/>
      <c r="BJ142" s="195"/>
      <c r="BK142" s="195"/>
      <c r="BL142" s="195"/>
      <c r="BM142" s="195"/>
      <c r="BN142" s="195"/>
      <c r="BO142" s="195"/>
      <c r="BP142" s="195"/>
      <c r="BQ142" s="200"/>
    </row>
    <row r="143" spans="2:69" ht="16.899999999999999" customHeight="1">
      <c r="B143" s="183" t="str">
        <f>IF(C143="","","月")</f>
        <v/>
      </c>
      <c r="C143" s="689" t="str">
        <f>IFERROR(IF(EOMONTH(C136,0)+1&gt;$L$5,"",EOMONTH(C136,0)+1),"")</f>
        <v/>
      </c>
      <c r="D143" s="690"/>
      <c r="E143" s="690"/>
      <c r="F143" s="690"/>
      <c r="G143" s="690"/>
      <c r="H143" s="690"/>
      <c r="I143" s="690"/>
      <c r="J143" s="690"/>
      <c r="K143" s="690"/>
      <c r="L143" s="690"/>
      <c r="M143" s="690"/>
      <c r="N143" s="690"/>
      <c r="O143" s="690"/>
      <c r="P143" s="690"/>
      <c r="Q143" s="690"/>
      <c r="R143" s="690"/>
      <c r="S143" s="690"/>
      <c r="T143" s="690"/>
      <c r="U143" s="690"/>
      <c r="V143" s="690"/>
      <c r="W143" s="690"/>
      <c r="X143" s="690"/>
      <c r="Y143" s="690"/>
      <c r="Z143" s="690"/>
      <c r="AA143" s="690"/>
      <c r="AB143" s="690"/>
      <c r="AC143" s="690"/>
      <c r="AD143" s="690"/>
      <c r="AE143" s="690"/>
      <c r="AF143" s="690"/>
      <c r="AG143" s="690"/>
      <c r="AH143" s="691" t="str">
        <f>IF(C143="","","月単位")</f>
        <v/>
      </c>
      <c r="AI143" s="692"/>
      <c r="AJ143" s="692"/>
      <c r="AK143" s="693"/>
      <c r="AL143" s="694"/>
      <c r="AM143" s="706" t="str">
        <f>IF(C143="","","累計")</f>
        <v/>
      </c>
      <c r="AN143" s="707"/>
      <c r="AO143" s="707"/>
      <c r="AP143" s="708"/>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c r="BM143" s="293"/>
      <c r="BN143" s="293"/>
      <c r="BO143" s="293"/>
      <c r="BP143" s="293"/>
    </row>
    <row r="144" spans="2:69" ht="15" customHeight="1">
      <c r="B144" s="184" t="str">
        <f>IF(C143="","","日")</f>
        <v/>
      </c>
      <c r="C144" s="185" t="str" cm="1">
        <f t="array" ref="C144">_xlfn.IFS($C143="","",
  $C143+COLUMN(C144)-COLUMN($B144)-1&gt;$L$5,"",
   $C143+COLUMN(C144)-COLUMN($B144)-1&gt;=EOMONTH($C143,0)+1,"",
    TRUE,$C143+COLUMN(C144)-COLUMN($B144)-1)</f>
        <v/>
      </c>
      <c r="D144" s="185" t="str" cm="1">
        <f t="array" ref="D144">_xlfn.IFS($C143="","",
  $C143+COLUMN(D144)-COLUMN($B144)-1&gt;$L$5,"",
   $C143+COLUMN(D144)-COLUMN($B144)-1&gt;=EOMONTH($C143,0)+1,"",
    TRUE,$C143+COLUMN(D144)-COLUMN($B144)-1)</f>
        <v/>
      </c>
      <c r="E144" s="185" t="str" cm="1">
        <f t="array" ref="E144">_xlfn.IFS($C143="","",
  $C143+COLUMN(E144)-COLUMN($B144)-1&gt;$L$5,"",
   $C143+COLUMN(E144)-COLUMN($B144)-1&gt;=EOMONTH($C143,0)+1,"",
    TRUE,$C143+COLUMN(E144)-COLUMN($B144)-1)</f>
        <v/>
      </c>
      <c r="F144" s="185" t="str" cm="1">
        <f t="array" ref="F144">_xlfn.IFS($C143="","",
  $C143+COLUMN(F144)-COLUMN($B144)-1&gt;$L$5,"",
   $C143+COLUMN(F144)-COLUMN($B144)-1&gt;=EOMONTH($C143,0)+1,"",
    TRUE,$C143+COLUMN(F144)-COLUMN($B144)-1)</f>
        <v/>
      </c>
      <c r="G144" s="185" t="str" cm="1">
        <f t="array" ref="G144">_xlfn.IFS($C143="","",
  $C143+COLUMN(G144)-COLUMN($B144)-1&gt;$L$5,"",
   $C143+COLUMN(G144)-COLUMN($B144)-1&gt;=EOMONTH($C143,0)+1,"",
    TRUE,$C143+COLUMN(G144)-COLUMN($B144)-1)</f>
        <v/>
      </c>
      <c r="H144" s="185" t="str" cm="1">
        <f t="array" ref="H144">_xlfn.IFS($C143="","",
  $C143+COLUMN(H144)-COLUMN($B144)-1&gt;$L$5,"",
   $C143+COLUMN(H144)-COLUMN($B144)-1&gt;=EOMONTH($C143,0)+1,"",
    TRUE,$C143+COLUMN(H144)-COLUMN($B144)-1)</f>
        <v/>
      </c>
      <c r="I144" s="185" t="str" cm="1">
        <f t="array" ref="I144">_xlfn.IFS($C143="","",
  $C143+COLUMN(I144)-COLUMN($B144)-1&gt;$L$5,"",
   $C143+COLUMN(I144)-COLUMN($B144)-1&gt;=EOMONTH($C143,0)+1,"",
    TRUE,$C143+COLUMN(I144)-COLUMN($B144)-1)</f>
        <v/>
      </c>
      <c r="J144" s="185" t="str" cm="1">
        <f t="array" ref="J144">_xlfn.IFS($C143="","",
  $C143+COLUMN(J144)-COLUMN($B144)-1&gt;$L$5,"",
   $C143+COLUMN(J144)-COLUMN($B144)-1&gt;=EOMONTH($C143,0)+1,"",
    TRUE,$C143+COLUMN(J144)-COLUMN($B144)-1)</f>
        <v/>
      </c>
      <c r="K144" s="185" t="str" cm="1">
        <f t="array" ref="K144">_xlfn.IFS($C143="","",
  $C143+COLUMN(K144)-COLUMN($B144)-1&gt;$L$5,"",
   $C143+COLUMN(K144)-COLUMN($B144)-1&gt;=EOMONTH($C143,0)+1,"",
    TRUE,$C143+COLUMN(K144)-COLUMN($B144)-1)</f>
        <v/>
      </c>
      <c r="L144" s="185" t="str" cm="1">
        <f t="array" ref="L144">_xlfn.IFS($C143="","",
  $C143+COLUMN(L144)-COLUMN($B144)-1&gt;$L$5,"",
   $C143+COLUMN(L144)-COLUMN($B144)-1&gt;=EOMONTH($C143,0)+1,"",
    TRUE,$C143+COLUMN(L144)-COLUMN($B144)-1)</f>
        <v/>
      </c>
      <c r="M144" s="185" t="str" cm="1">
        <f t="array" ref="M144">_xlfn.IFS($C143="","",
  $C143+COLUMN(M144)-COLUMN($B144)-1&gt;$L$5,"",
   $C143+COLUMN(M144)-COLUMN($B144)-1&gt;=EOMONTH($C143,0)+1,"",
    TRUE,$C143+COLUMN(M144)-COLUMN($B144)-1)</f>
        <v/>
      </c>
      <c r="N144" s="185" t="str" cm="1">
        <f t="array" ref="N144">_xlfn.IFS($C143="","",
  $C143+COLUMN(N144)-COLUMN($B144)-1&gt;$L$5,"",
   $C143+COLUMN(N144)-COLUMN($B144)-1&gt;=EOMONTH($C143,0)+1,"",
    TRUE,$C143+COLUMN(N144)-COLUMN($B144)-1)</f>
        <v/>
      </c>
      <c r="O144" s="185" t="str" cm="1">
        <f t="array" ref="O144">_xlfn.IFS($C143="","",
  $C143+COLUMN(O144)-COLUMN($B144)-1&gt;$L$5,"",
   $C143+COLUMN(O144)-COLUMN($B144)-1&gt;=EOMONTH($C143,0)+1,"",
    TRUE,$C143+COLUMN(O144)-COLUMN($B144)-1)</f>
        <v/>
      </c>
      <c r="P144" s="185" t="str" cm="1">
        <f t="array" ref="P144">_xlfn.IFS($C143="","",
  $C143+COLUMN(P144)-COLUMN($B144)-1&gt;$L$5,"",
   $C143+COLUMN(P144)-COLUMN($B144)-1&gt;=EOMONTH($C143,0)+1,"",
    TRUE,$C143+COLUMN(P144)-COLUMN($B144)-1)</f>
        <v/>
      </c>
      <c r="Q144" s="185" t="str" cm="1">
        <f t="array" ref="Q144">_xlfn.IFS($C143="","",
  $C143+COLUMN(Q144)-COLUMN($B144)-1&gt;$L$5,"",
   $C143+COLUMN(Q144)-COLUMN($B144)-1&gt;=EOMONTH($C143,0)+1,"",
    TRUE,$C143+COLUMN(Q144)-COLUMN($B144)-1)</f>
        <v/>
      </c>
      <c r="R144" s="185" t="str" cm="1">
        <f t="array" ref="R144">_xlfn.IFS($C143="","",
  $C143+COLUMN(R144)-COLUMN($B144)-1&gt;$L$5,"",
   $C143+COLUMN(R144)-COLUMN($B144)-1&gt;=EOMONTH($C143,0)+1,"",
    TRUE,$C143+COLUMN(R144)-COLUMN($B144)-1)</f>
        <v/>
      </c>
      <c r="S144" s="185" t="str" cm="1">
        <f t="array" ref="S144">_xlfn.IFS($C143="","",
  $C143+COLUMN(S144)-COLUMN($B144)-1&gt;$L$5,"",
   $C143+COLUMN(S144)-COLUMN($B144)-1&gt;=EOMONTH($C143,0)+1,"",
    TRUE,$C143+COLUMN(S144)-COLUMN($B144)-1)</f>
        <v/>
      </c>
      <c r="T144" s="185" t="str" cm="1">
        <f t="array" ref="T144">_xlfn.IFS($C143="","",
  $C143+COLUMN(T144)-COLUMN($B144)-1&gt;$L$5,"",
   $C143+COLUMN(T144)-COLUMN($B144)-1&gt;=EOMONTH($C143,0)+1,"",
    TRUE,$C143+COLUMN(T144)-COLUMN($B144)-1)</f>
        <v/>
      </c>
      <c r="U144" s="185" t="str" cm="1">
        <f t="array" ref="U144">_xlfn.IFS($C143="","",
  $C143+COLUMN(U144)-COLUMN($B144)-1&gt;$L$5,"",
   $C143+COLUMN(U144)-COLUMN($B144)-1&gt;=EOMONTH($C143,0)+1,"",
    TRUE,$C143+COLUMN(U144)-COLUMN($B144)-1)</f>
        <v/>
      </c>
      <c r="V144" s="185" t="str" cm="1">
        <f t="array" ref="V144">_xlfn.IFS($C143="","",
  $C143+COLUMN(V144)-COLUMN($B144)-1&gt;$L$5,"",
   $C143+COLUMN(V144)-COLUMN($B144)-1&gt;=EOMONTH($C143,0)+1,"",
    TRUE,$C143+COLUMN(V144)-COLUMN($B144)-1)</f>
        <v/>
      </c>
      <c r="W144" s="185" t="str" cm="1">
        <f t="array" ref="W144">_xlfn.IFS($C143="","",
  $C143+COLUMN(W144)-COLUMN($B144)-1&gt;$L$5,"",
   $C143+COLUMN(W144)-COLUMN($B144)-1&gt;=EOMONTH($C143,0)+1,"",
    TRUE,$C143+COLUMN(W144)-COLUMN($B144)-1)</f>
        <v/>
      </c>
      <c r="X144" s="185" t="str" cm="1">
        <f t="array" ref="X144">_xlfn.IFS($C143="","",
  $C143+COLUMN(X144)-COLUMN($B144)-1&gt;$L$5,"",
   $C143+COLUMN(X144)-COLUMN($B144)-1&gt;=EOMONTH($C143,0)+1,"",
    TRUE,$C143+COLUMN(X144)-COLUMN($B144)-1)</f>
        <v/>
      </c>
      <c r="Y144" s="185" t="str" cm="1">
        <f t="array" ref="Y144">_xlfn.IFS($C143="","",
  $C143+COLUMN(Y144)-COLUMN($B144)-1&gt;$L$5,"",
   $C143+COLUMN(Y144)-COLUMN($B144)-1&gt;=EOMONTH($C143,0)+1,"",
    TRUE,$C143+COLUMN(Y144)-COLUMN($B144)-1)</f>
        <v/>
      </c>
      <c r="Z144" s="185" t="str" cm="1">
        <f t="array" ref="Z144">_xlfn.IFS($C143="","",
  $C143+COLUMN(Z144)-COLUMN($B144)-1&gt;$L$5,"",
   $C143+COLUMN(Z144)-COLUMN($B144)-1&gt;=EOMONTH($C143,0)+1,"",
    TRUE,$C143+COLUMN(Z144)-COLUMN($B144)-1)</f>
        <v/>
      </c>
      <c r="AA144" s="185" t="str" cm="1">
        <f t="array" ref="AA144">_xlfn.IFS($C143="","",
  $C143+COLUMN(AA144)-COLUMN($B144)-1&gt;$L$5,"",
   $C143+COLUMN(AA144)-COLUMN($B144)-1&gt;=EOMONTH($C143,0)+1,"",
    TRUE,$C143+COLUMN(AA144)-COLUMN($B144)-1)</f>
        <v/>
      </c>
      <c r="AB144" s="185" t="str" cm="1">
        <f t="array" ref="AB144">_xlfn.IFS($C143="","",
  $C143+COLUMN(AB144)-COLUMN($B144)-1&gt;$L$5,"",
   $C143+COLUMN(AB144)-COLUMN($B144)-1&gt;=EOMONTH($C143,0)+1,"",
    TRUE,$C143+COLUMN(AB144)-COLUMN($B144)-1)</f>
        <v/>
      </c>
      <c r="AC144" s="185" t="str" cm="1">
        <f t="array" ref="AC144">_xlfn.IFS($C143="","",
  $C143+COLUMN(AC144)-COLUMN($B144)-1&gt;$L$5,"",
   $C143+COLUMN(AC144)-COLUMN($B144)-1&gt;=EOMONTH($C143,0)+1,"",
    TRUE,$C143+COLUMN(AC144)-COLUMN($B144)-1)</f>
        <v/>
      </c>
      <c r="AD144" s="185" t="str" cm="1">
        <f t="array" ref="AD144">_xlfn.IFS($C143="","",
  $C143+COLUMN(AD144)-COLUMN($B144)-1&gt;$L$5,"",
   $C143+COLUMN(AD144)-COLUMN($B144)-1&gt;=EOMONTH($C143,0)+1,"",
    TRUE,$C143+COLUMN(AD144)-COLUMN($B144)-1)</f>
        <v/>
      </c>
      <c r="AE144" s="185" t="str" cm="1">
        <f t="array" ref="AE144">_xlfn.IFS($C143="","",
  $C143+COLUMN(AE144)-COLUMN($B144)-1&gt;$L$5,"",
   $C143+COLUMN(AE144)-COLUMN($B144)-1&gt;=EOMONTH($C143,0)+1,"",
    TRUE,$C143+COLUMN(AE144)-COLUMN($B144)-1)</f>
        <v/>
      </c>
      <c r="AF144" s="185" t="str" cm="1">
        <f t="array" ref="AF144">_xlfn.IFS($C143="","",
  $C143+COLUMN(AF144)-COLUMN($B144)-1&gt;$L$5,"",
   $C143+COLUMN(AF144)-COLUMN($B144)-1&gt;=EOMONTH($C143,0)+1,"",
    TRUE,$C143+COLUMN(AF144)-COLUMN($B144)-1)</f>
        <v/>
      </c>
      <c r="AG144" s="186" t="str" cm="1">
        <f t="array" ref="AG144">_xlfn.IFS($C143="","",
  $C143+COLUMN(AG144)-COLUMN($B144)-1&gt;$L$5,"",
   $C143+COLUMN(AG144)-COLUMN($B144)-1&gt;=EOMONTH($C143,0)+1,"",
    TRUE,$C143+COLUMN(AG144)-COLUMN($B144)-1)</f>
        <v/>
      </c>
      <c r="AH144" s="709" t="str">
        <f>IF(C143="","","閉所日数計")</f>
        <v/>
      </c>
      <c r="AI144" s="710" t="str">
        <f>IF(C143="","","対象日数計")</f>
        <v/>
      </c>
      <c r="AJ144" s="710" t="str">
        <f>IF(C143="","","現場閉所率")</f>
        <v/>
      </c>
      <c r="AK144" s="711" t="str">
        <f>IF(C143="","","達成状況")</f>
        <v/>
      </c>
      <c r="AL144" s="695"/>
      <c r="AM144" s="696" t="str">
        <f>IF(C143="","","閉所日数計")</f>
        <v/>
      </c>
      <c r="AN144" s="699" t="str">
        <f>IF(C143="","","対象日数計")</f>
        <v/>
      </c>
      <c r="AO144" s="699" t="str">
        <f>IF(C143="","","現場閉所率")</f>
        <v/>
      </c>
      <c r="AP144" s="712" t="str" cm="1">
        <f t="array" ref="AP144">_xlfn.IFS(C143="","",C150="","達成状況",TRUE,"-")</f>
        <v/>
      </c>
      <c r="AQ144" s="300"/>
      <c r="AR144" s="300"/>
      <c r="AS144" s="300"/>
      <c r="AT144" s="300"/>
      <c r="AU144" s="300"/>
      <c r="AV144" s="300"/>
      <c r="AW144" s="300"/>
      <c r="AX144" s="300"/>
      <c r="AY144" s="300"/>
      <c r="AZ144" s="300"/>
      <c r="BA144" s="300"/>
      <c r="BB144" s="300"/>
      <c r="BC144" s="300"/>
      <c r="BD144" s="300"/>
      <c r="BE144" s="300"/>
      <c r="BF144" s="300"/>
      <c r="BG144" s="300"/>
      <c r="BH144" s="300"/>
      <c r="BI144" s="300"/>
      <c r="BJ144" s="300"/>
      <c r="BK144" s="300"/>
      <c r="BL144" s="300"/>
      <c r="BM144" s="300"/>
      <c r="BN144" s="300"/>
      <c r="BO144" s="300"/>
      <c r="BP144" s="300"/>
    </row>
    <row r="145" spans="2:69" ht="15" customHeight="1">
      <c r="B145" s="184" t="str">
        <f>IF(C143="","","曜日")</f>
        <v/>
      </c>
      <c r="C145" s="187" t="str" cm="1">
        <f t="array" ref="C145">_xlfn.IFS(C144="","",COUNTIF(休み,C144)&gt;0,"休",OR(WEEKDAY(C144)=1,WEEKDAY(C144)=7),TEXT(C144,"aaa"),COUNTIF(祝日,C144)&gt;0,"祝",TRUE,TEXT(C144,"aaa"))</f>
        <v/>
      </c>
      <c r="D145" s="187" t="str" cm="1">
        <f t="array" ref="D145">_xlfn.IFS(D144="","",COUNTIF(休み,D144)&gt;0,"休",OR(WEEKDAY(D144)=1,WEEKDAY(D144)=7),TEXT(D144,"aaa"),COUNTIF(祝日,D144)&gt;0,"祝",TRUE,TEXT(D144,"aaa"))</f>
        <v/>
      </c>
      <c r="E145" s="187" t="str" cm="1">
        <f t="array" ref="E145">_xlfn.IFS(E144="","",COUNTIF(休み,E144)&gt;0,"休",OR(WEEKDAY(E144)=1,WEEKDAY(E144)=7),TEXT(E144,"aaa"),COUNTIF(祝日,E144)&gt;0,"祝",TRUE,TEXT(E144,"aaa"))</f>
        <v/>
      </c>
      <c r="F145" s="187" t="str" cm="1">
        <f t="array" ref="F145">_xlfn.IFS(F144="","",COUNTIF(休み,F144)&gt;0,"休",OR(WEEKDAY(F144)=1,WEEKDAY(F144)=7),TEXT(F144,"aaa"),COUNTIF(祝日,F144)&gt;0,"祝",TRUE,TEXT(F144,"aaa"))</f>
        <v/>
      </c>
      <c r="G145" s="187" t="str" cm="1">
        <f t="array" ref="G145">_xlfn.IFS(G144="","",COUNTIF(休み,G144)&gt;0,"休",OR(WEEKDAY(G144)=1,WEEKDAY(G144)=7),TEXT(G144,"aaa"),COUNTIF(祝日,G144)&gt;0,"祝",TRUE,TEXT(G144,"aaa"))</f>
        <v/>
      </c>
      <c r="H145" s="187" t="str" cm="1">
        <f t="array" ref="H145">_xlfn.IFS(H144="","",COUNTIF(休み,H144)&gt;0,"休",OR(WEEKDAY(H144)=1,WEEKDAY(H144)=7),TEXT(H144,"aaa"),COUNTIF(祝日,H144)&gt;0,"祝",TRUE,TEXT(H144,"aaa"))</f>
        <v/>
      </c>
      <c r="I145" s="187" t="str" cm="1">
        <f t="array" ref="I145">_xlfn.IFS(I144="","",COUNTIF(休み,I144)&gt;0,"休",OR(WEEKDAY(I144)=1,WEEKDAY(I144)=7),TEXT(I144,"aaa"),COUNTIF(祝日,I144)&gt;0,"祝",TRUE,TEXT(I144,"aaa"))</f>
        <v/>
      </c>
      <c r="J145" s="187" t="str" cm="1">
        <f t="array" ref="J145">_xlfn.IFS(J144="","",COUNTIF(休み,J144)&gt;0,"休",OR(WEEKDAY(J144)=1,WEEKDAY(J144)=7),TEXT(J144,"aaa"),COUNTIF(祝日,J144)&gt;0,"祝",TRUE,TEXT(J144,"aaa"))</f>
        <v/>
      </c>
      <c r="K145" s="187" t="str" cm="1">
        <f t="array" ref="K145">_xlfn.IFS(K144="","",COUNTIF(休み,K144)&gt;0,"休",OR(WEEKDAY(K144)=1,WEEKDAY(K144)=7),TEXT(K144,"aaa"),COUNTIF(祝日,K144)&gt;0,"祝",TRUE,TEXT(K144,"aaa"))</f>
        <v/>
      </c>
      <c r="L145" s="187" t="str" cm="1">
        <f t="array" ref="L145">_xlfn.IFS(L144="","",COUNTIF(休み,L144)&gt;0,"休",OR(WEEKDAY(L144)=1,WEEKDAY(L144)=7),TEXT(L144,"aaa"),COUNTIF(祝日,L144)&gt;0,"祝",TRUE,TEXT(L144,"aaa"))</f>
        <v/>
      </c>
      <c r="M145" s="187" t="str" cm="1">
        <f t="array" ref="M145">_xlfn.IFS(M144="","",COUNTIF(休み,M144)&gt;0,"休",OR(WEEKDAY(M144)=1,WEEKDAY(M144)=7),TEXT(M144,"aaa"),COUNTIF(祝日,M144)&gt;0,"祝",TRUE,TEXT(M144,"aaa"))</f>
        <v/>
      </c>
      <c r="N145" s="187" t="str" cm="1">
        <f t="array" ref="N145">_xlfn.IFS(N144="","",COUNTIF(休み,N144)&gt;0,"休",OR(WEEKDAY(N144)=1,WEEKDAY(N144)=7),TEXT(N144,"aaa"),COUNTIF(祝日,N144)&gt;0,"祝",TRUE,TEXT(N144,"aaa"))</f>
        <v/>
      </c>
      <c r="O145" s="187" t="str" cm="1">
        <f t="array" ref="O145">_xlfn.IFS(O144="","",COUNTIF(休み,O144)&gt;0,"休",OR(WEEKDAY(O144)=1,WEEKDAY(O144)=7),TEXT(O144,"aaa"),COUNTIF(祝日,O144)&gt;0,"祝",TRUE,TEXT(O144,"aaa"))</f>
        <v/>
      </c>
      <c r="P145" s="187" t="str" cm="1">
        <f t="array" ref="P145">_xlfn.IFS(P144="","",COUNTIF(休み,P144)&gt;0,"休",OR(WEEKDAY(P144)=1,WEEKDAY(P144)=7),TEXT(P144,"aaa"),COUNTIF(祝日,P144)&gt;0,"祝",TRUE,TEXT(P144,"aaa"))</f>
        <v/>
      </c>
      <c r="Q145" s="187" t="str" cm="1">
        <f t="array" ref="Q145">_xlfn.IFS(Q144="","",COUNTIF(休み,Q144)&gt;0,"休",OR(WEEKDAY(Q144)=1,WEEKDAY(Q144)=7),TEXT(Q144,"aaa"),COUNTIF(祝日,Q144)&gt;0,"祝",TRUE,TEXT(Q144,"aaa"))</f>
        <v/>
      </c>
      <c r="R145" s="187" t="str" cm="1">
        <f t="array" ref="R145">_xlfn.IFS(R144="","",COUNTIF(休み,R144)&gt;0,"休",OR(WEEKDAY(R144)=1,WEEKDAY(R144)=7),TEXT(R144,"aaa"),COUNTIF(祝日,R144)&gt;0,"祝",TRUE,TEXT(R144,"aaa"))</f>
        <v/>
      </c>
      <c r="S145" s="187" t="str" cm="1">
        <f t="array" ref="S145">_xlfn.IFS(S144="","",COUNTIF(休み,S144)&gt;0,"休",OR(WEEKDAY(S144)=1,WEEKDAY(S144)=7),TEXT(S144,"aaa"),COUNTIF(祝日,S144)&gt;0,"祝",TRUE,TEXT(S144,"aaa"))</f>
        <v/>
      </c>
      <c r="T145" s="187" t="str" cm="1">
        <f t="array" ref="T145">_xlfn.IFS(T144="","",COUNTIF(休み,T144)&gt;0,"休",OR(WEEKDAY(T144)=1,WEEKDAY(T144)=7),TEXT(T144,"aaa"),COUNTIF(祝日,T144)&gt;0,"祝",TRUE,TEXT(T144,"aaa"))</f>
        <v/>
      </c>
      <c r="U145" s="187" t="str" cm="1">
        <f t="array" ref="U145">_xlfn.IFS(U144="","",COUNTIF(休み,U144)&gt;0,"休",OR(WEEKDAY(U144)=1,WEEKDAY(U144)=7),TEXT(U144,"aaa"),COUNTIF(祝日,U144)&gt;0,"祝",TRUE,TEXT(U144,"aaa"))</f>
        <v/>
      </c>
      <c r="V145" s="187" t="str" cm="1">
        <f t="array" ref="V145">_xlfn.IFS(V144="","",COUNTIF(休み,V144)&gt;0,"休",OR(WEEKDAY(V144)=1,WEEKDAY(V144)=7),TEXT(V144,"aaa"),COUNTIF(祝日,V144)&gt;0,"祝",TRUE,TEXT(V144,"aaa"))</f>
        <v/>
      </c>
      <c r="W145" s="187" t="str" cm="1">
        <f t="array" ref="W145">_xlfn.IFS(W144="","",COUNTIF(休み,W144)&gt;0,"休",OR(WEEKDAY(W144)=1,WEEKDAY(W144)=7),TEXT(W144,"aaa"),COUNTIF(祝日,W144)&gt;0,"祝",TRUE,TEXT(W144,"aaa"))</f>
        <v/>
      </c>
      <c r="X145" s="187" t="str" cm="1">
        <f t="array" ref="X145">_xlfn.IFS(X144="","",COUNTIF(休み,X144)&gt;0,"休",OR(WEEKDAY(X144)=1,WEEKDAY(X144)=7),TEXT(X144,"aaa"),COUNTIF(祝日,X144)&gt;0,"祝",TRUE,TEXT(X144,"aaa"))</f>
        <v/>
      </c>
      <c r="Y145" s="187" t="str" cm="1">
        <f t="array" ref="Y145">_xlfn.IFS(Y144="","",COUNTIF(休み,Y144)&gt;0,"休",OR(WEEKDAY(Y144)=1,WEEKDAY(Y144)=7),TEXT(Y144,"aaa"),COUNTIF(祝日,Y144)&gt;0,"祝",TRUE,TEXT(Y144,"aaa"))</f>
        <v/>
      </c>
      <c r="Z145" s="187" t="str" cm="1">
        <f t="array" ref="Z145">_xlfn.IFS(Z144="","",COUNTIF(休み,Z144)&gt;0,"休",OR(WEEKDAY(Z144)=1,WEEKDAY(Z144)=7),TEXT(Z144,"aaa"),COUNTIF(祝日,Z144)&gt;0,"祝",TRUE,TEXT(Z144,"aaa"))</f>
        <v/>
      </c>
      <c r="AA145" s="187" t="str" cm="1">
        <f t="array" ref="AA145">_xlfn.IFS(AA144="","",COUNTIF(休み,AA144)&gt;0,"休",OR(WEEKDAY(AA144)=1,WEEKDAY(AA144)=7),TEXT(AA144,"aaa"),COUNTIF(祝日,AA144)&gt;0,"祝",TRUE,TEXT(AA144,"aaa"))</f>
        <v/>
      </c>
      <c r="AB145" s="187" t="str" cm="1">
        <f t="array" ref="AB145">_xlfn.IFS(AB144="","",COUNTIF(休み,AB144)&gt;0,"休",OR(WEEKDAY(AB144)=1,WEEKDAY(AB144)=7),TEXT(AB144,"aaa"),COUNTIF(祝日,AB144)&gt;0,"祝",TRUE,TEXT(AB144,"aaa"))</f>
        <v/>
      </c>
      <c r="AC145" s="187" t="str" cm="1">
        <f t="array" ref="AC145">_xlfn.IFS(AC144="","",COUNTIF(休み,AC144)&gt;0,"休",OR(WEEKDAY(AC144)=1,WEEKDAY(AC144)=7),TEXT(AC144,"aaa"),COUNTIF(祝日,AC144)&gt;0,"祝",TRUE,TEXT(AC144,"aaa"))</f>
        <v/>
      </c>
      <c r="AD145" s="187" t="str" cm="1">
        <f t="array" ref="AD145">_xlfn.IFS(AD144="","",COUNTIF(休み,AD144)&gt;0,"休",OR(WEEKDAY(AD144)=1,WEEKDAY(AD144)=7),TEXT(AD144,"aaa"),COUNTIF(祝日,AD144)&gt;0,"祝",TRUE,TEXT(AD144,"aaa"))</f>
        <v/>
      </c>
      <c r="AE145" s="187" t="str" cm="1">
        <f t="array" ref="AE145">_xlfn.IFS(AE144="","",COUNTIF(休み,AE144)&gt;0,"休",OR(WEEKDAY(AE144)=1,WEEKDAY(AE144)=7),TEXT(AE144,"aaa"),COUNTIF(祝日,AE144)&gt;0,"祝",TRUE,TEXT(AE144,"aaa"))</f>
        <v/>
      </c>
      <c r="AF145" s="187" t="str" cm="1">
        <f t="array" ref="AF145">_xlfn.IFS(AF144="","",COUNTIF(休み,AF144)&gt;0,"休",OR(WEEKDAY(AF144)=1,WEEKDAY(AF144)=7),TEXT(AF144,"aaa"),COUNTIF(祝日,AF144)&gt;0,"祝",TRUE,TEXT(AF144,"aaa"))</f>
        <v/>
      </c>
      <c r="AG145" s="187" t="str" cm="1">
        <f t="array" ref="AG145">_xlfn.IFS(AG144="","",COUNTIF(休み,AG144)&gt;0,"休",OR(WEEKDAY(AG144)=1,WEEKDAY(AG144)=7),TEXT(AG144,"aaa"),COUNTIF(祝日,AG144)&gt;0,"祝",TRUE,TEXT(AG144,"aaa"))</f>
        <v/>
      </c>
      <c r="AH145" s="709"/>
      <c r="AI145" s="710"/>
      <c r="AJ145" s="710"/>
      <c r="AK145" s="711"/>
      <c r="AL145" s="695"/>
      <c r="AM145" s="697"/>
      <c r="AN145" s="700"/>
      <c r="AO145" s="700"/>
      <c r="AP145" s="713"/>
      <c r="AQ145" s="300"/>
      <c r="AR145" s="300"/>
      <c r="AS145" s="300"/>
      <c r="AT145" s="300"/>
      <c r="AU145" s="300"/>
      <c r="AV145" s="300"/>
      <c r="AW145" s="300"/>
      <c r="AX145" s="300"/>
      <c r="AY145" s="300"/>
      <c r="AZ145" s="300"/>
      <c r="BA145" s="300"/>
      <c r="BB145" s="300"/>
      <c r="BC145" s="300"/>
      <c r="BD145" s="300"/>
      <c r="BE145" s="300"/>
      <c r="BF145" s="300"/>
      <c r="BG145" s="300"/>
      <c r="BH145" s="300"/>
      <c r="BI145" s="300"/>
      <c r="BJ145" s="300"/>
      <c r="BK145" s="300"/>
      <c r="BL145" s="300"/>
      <c r="BM145" s="300"/>
      <c r="BN145" s="300"/>
      <c r="BO145" s="300"/>
      <c r="BP145" s="300"/>
      <c r="BQ145" s="188"/>
    </row>
    <row r="146" spans="2:69" s="192" customFormat="1" ht="60" customHeight="1">
      <c r="B146" s="271" t="str">
        <f>IF(C143="","","行事")</f>
        <v/>
      </c>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90"/>
      <c r="AH146" s="709"/>
      <c r="AI146" s="710"/>
      <c r="AJ146" s="710"/>
      <c r="AK146" s="711"/>
      <c r="AL146" s="695"/>
      <c r="AM146" s="698"/>
      <c r="AN146" s="701"/>
      <c r="AO146" s="701"/>
      <c r="AP146" s="714"/>
      <c r="AQ146" s="300"/>
      <c r="AR146" s="300"/>
      <c r="AS146" s="300"/>
      <c r="AT146" s="300"/>
      <c r="AU146" s="300"/>
      <c r="AV146" s="300"/>
      <c r="AW146" s="300"/>
      <c r="AX146" s="300"/>
      <c r="AY146" s="300"/>
      <c r="AZ146" s="300"/>
      <c r="BA146" s="300"/>
      <c r="BB146" s="300"/>
      <c r="BC146" s="300"/>
      <c r="BD146" s="300"/>
      <c r="BE146" s="300"/>
      <c r="BF146" s="300"/>
      <c r="BG146" s="300"/>
      <c r="BH146" s="300"/>
      <c r="BI146" s="300"/>
      <c r="BJ146" s="300"/>
      <c r="BK146" s="300"/>
      <c r="BL146" s="300"/>
      <c r="BM146" s="300"/>
      <c r="BN146" s="300"/>
      <c r="BO146" s="300"/>
      <c r="BP146" s="300"/>
      <c r="BQ146" s="191"/>
    </row>
    <row r="147" spans="2:69" s="195" customFormat="1" ht="15" customHeight="1">
      <c r="B147" s="184" t="str">
        <f>IF(C143="","","計画")</f>
        <v/>
      </c>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84" t="str">
        <f>IF(C143="","",COUNTIF(C147:AG147,"○"))</f>
        <v/>
      </c>
      <c r="AI147" s="193" t="str">
        <f>IF(C143="","",31-COUNTIF(C145:AG145,"")-COUNTIF(C145:AG145,"休")-COUNTIF(C147:AH147,"/"))</f>
        <v/>
      </c>
      <c r="AJ147" s="194" t="str">
        <f>IF(C143="","",IFERROR(AH147/AI147,""))</f>
        <v/>
      </c>
      <c r="AK147" s="295" t="str" cm="1">
        <f t="array" ref="AK147">_xlfn.IFS(OR(C143="",AI147=0),"",
      COUNTIFS(C145:AG145,"日",C147:AG147,"")+COUNTIFS(C145:AG145,"日",C147:AG147,"○")+COUNTIFS(C145:AG145,"土",C147:AG147,"")+COUNTIFS(C145:AG145,"土",C147:AG147,"○")&lt;=COUNTIF(C147:AG147,"○"),"○",
        AH147/AI147&gt;=2/7,"○",
         TRUE,"NG")</f>
        <v/>
      </c>
      <c r="AM147" s="184" t="str">
        <f>IF(C143="","",AM140+AH147)</f>
        <v/>
      </c>
      <c r="AN147" s="193" t="str">
        <f>IF(C143="","",AN140+AI147)</f>
        <v/>
      </c>
      <c r="AO147" s="194" t="str">
        <f>IFERROR(AM147/AN147,"")</f>
        <v/>
      </c>
      <c r="AP147" s="301" t="str">
        <f>IF(C143="","",IF(C150="",IF(AM147/AN147&gt;=2/7,"OK","NG"),"-"))</f>
        <v/>
      </c>
      <c r="AQ147" s="297"/>
      <c r="AR147" s="297"/>
      <c r="AS147" s="297"/>
      <c r="AT147" s="297"/>
      <c r="AU147" s="297"/>
      <c r="AV147" s="297"/>
      <c r="AW147" s="297"/>
      <c r="AX147" s="297"/>
      <c r="AY147" s="297"/>
      <c r="AZ147" s="297"/>
      <c r="BA147" s="297"/>
      <c r="BB147" s="297"/>
      <c r="BC147" s="297"/>
      <c r="BD147" s="297"/>
      <c r="BE147" s="297"/>
      <c r="BF147" s="297"/>
      <c r="BG147" s="297"/>
      <c r="BH147" s="297"/>
      <c r="BI147" s="297"/>
      <c r="BJ147" s="297"/>
      <c r="BK147" s="297"/>
      <c r="BL147" s="297"/>
      <c r="BM147" s="297"/>
      <c r="BN147" s="297"/>
      <c r="BO147" s="297"/>
      <c r="BP147" s="297"/>
      <c r="BQ147" s="196"/>
    </row>
    <row r="148" spans="2:69" s="195" customFormat="1" ht="15" customHeight="1" thickBot="1">
      <c r="B148" s="197" t="str">
        <f>IF(C143="","","実施")</f>
        <v/>
      </c>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7" t="str">
        <f>IF(C143="","",COUNTIF(C148:AG148,"●"))</f>
        <v/>
      </c>
      <c r="AI148" s="198" t="str">
        <f>IF(C143="","",31-COUNTIF(C145:AG145,"")-COUNTIF(C145:AG145,"休")-COUNTIF(C148:AH148,"/"))</f>
        <v/>
      </c>
      <c r="AJ148" s="199" t="str">
        <f>IF(C143="","",IFERROR(AH148/AI148,""))</f>
        <v/>
      </c>
      <c r="AK148" s="298" t="str" cm="1">
        <f t="array" ref="AK148">_xlfn.IFS(OR(C143="",AI148=0),"",
      COUNTIFS(C145:AG145,"日",C148:AG148,"")+COUNTIFS(C145:AG145,"日",C148:AG148,"●")+COUNTIFS(C145:AG145,"土",C148:AG148,"")+COUNTIFS(C145:AG145,"土",C148:AG148,"●")&lt;=COUNTIF(C148:AG148,"●"),"○",
        AH148/AI148&gt;=2/7,"○",
         TRUE,"NG")</f>
        <v/>
      </c>
      <c r="AM148" s="197" t="str">
        <f>IF(C143="","",AM141+AH148)</f>
        <v/>
      </c>
      <c r="AN148" s="198" t="str">
        <f>IF(C143="","",AN141+AI148)</f>
        <v/>
      </c>
      <c r="AO148" s="199" t="str">
        <f>IFERROR(AM148/AN148,"")</f>
        <v/>
      </c>
      <c r="AP148" s="302" t="str">
        <f>IF(C143="","",IF(C150="",IF(AM148/AN148&gt;=2/7,"OK","NG"),"-"))</f>
        <v/>
      </c>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188"/>
    </row>
    <row r="149" spans="2:69" ht="18" customHeight="1" thickBot="1">
      <c r="AP149" s="195"/>
      <c r="AQ149" s="195"/>
      <c r="AR149" s="195"/>
      <c r="AS149" s="195"/>
      <c r="AT149" s="195"/>
      <c r="AU149" s="195"/>
      <c r="AV149" s="195"/>
      <c r="AW149" s="195"/>
      <c r="AX149" s="195"/>
      <c r="AY149" s="195"/>
      <c r="AZ149" s="195"/>
      <c r="BA149" s="195"/>
      <c r="BB149" s="195"/>
      <c r="BC149" s="195"/>
      <c r="BD149" s="195"/>
      <c r="BE149" s="195"/>
      <c r="BF149" s="195"/>
      <c r="BG149" s="195"/>
      <c r="BH149" s="195"/>
      <c r="BI149" s="195"/>
      <c r="BJ149" s="195"/>
      <c r="BK149" s="195"/>
      <c r="BL149" s="195"/>
      <c r="BM149" s="195"/>
      <c r="BN149" s="195"/>
      <c r="BO149" s="195"/>
      <c r="BP149" s="195"/>
      <c r="BQ149" s="200"/>
    </row>
    <row r="150" spans="2:69" ht="16.899999999999999" customHeight="1">
      <c r="B150" s="183" t="str">
        <f>IF(C150="","","月")</f>
        <v/>
      </c>
      <c r="C150" s="689" t="str">
        <f>IFERROR(IF(EOMONTH(C143,0)+1&gt;$L$5,"",EOMONTH(C143,0)+1),"")</f>
        <v/>
      </c>
      <c r="D150" s="690"/>
      <c r="E150" s="690"/>
      <c r="F150" s="690"/>
      <c r="G150" s="690"/>
      <c r="H150" s="690"/>
      <c r="I150" s="690"/>
      <c r="J150" s="690"/>
      <c r="K150" s="690"/>
      <c r="L150" s="690"/>
      <c r="M150" s="690"/>
      <c r="N150" s="690"/>
      <c r="O150" s="690"/>
      <c r="P150" s="690"/>
      <c r="Q150" s="690"/>
      <c r="R150" s="690"/>
      <c r="S150" s="690"/>
      <c r="T150" s="690"/>
      <c r="U150" s="690"/>
      <c r="V150" s="690"/>
      <c r="W150" s="690"/>
      <c r="X150" s="690"/>
      <c r="Y150" s="690"/>
      <c r="Z150" s="690"/>
      <c r="AA150" s="690"/>
      <c r="AB150" s="690"/>
      <c r="AC150" s="690"/>
      <c r="AD150" s="690"/>
      <c r="AE150" s="690"/>
      <c r="AF150" s="690"/>
      <c r="AG150" s="690"/>
      <c r="AH150" s="691" t="str">
        <f>IF(C150="","","月単位")</f>
        <v/>
      </c>
      <c r="AI150" s="692"/>
      <c r="AJ150" s="692"/>
      <c r="AK150" s="693"/>
      <c r="AL150" s="694"/>
      <c r="AM150" s="706" t="str">
        <f>IF(C150="","","累計")</f>
        <v/>
      </c>
      <c r="AN150" s="707"/>
      <c r="AO150" s="707"/>
      <c r="AP150" s="708"/>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c r="BM150" s="293"/>
      <c r="BN150" s="293"/>
      <c r="BO150" s="293"/>
      <c r="BP150" s="293"/>
    </row>
    <row r="151" spans="2:69" ht="15" customHeight="1">
      <c r="B151" s="184" t="str">
        <f>IF(C150="","","日")</f>
        <v/>
      </c>
      <c r="C151" s="185" t="str" cm="1">
        <f t="array" ref="C151">_xlfn.IFS($C150="","",
  $C150+COLUMN(C151)-COLUMN($B151)-1&gt;$L$5,"",
   $C150+COLUMN(C151)-COLUMN($B151)-1&gt;=EOMONTH($C150,0)+1,"",
    TRUE,$C150+COLUMN(C151)-COLUMN($B151)-1)</f>
        <v/>
      </c>
      <c r="D151" s="185" t="str" cm="1">
        <f t="array" ref="D151">_xlfn.IFS($C150="","",
  $C150+COLUMN(D151)-COLUMN($B151)-1&gt;$L$5,"",
   $C150+COLUMN(D151)-COLUMN($B151)-1&gt;=EOMONTH($C150,0)+1,"",
    TRUE,$C150+COLUMN(D151)-COLUMN($B151)-1)</f>
        <v/>
      </c>
      <c r="E151" s="185" t="str" cm="1">
        <f t="array" ref="E151">_xlfn.IFS($C150="","",
  $C150+COLUMN(E151)-COLUMN($B151)-1&gt;$L$5,"",
   $C150+COLUMN(E151)-COLUMN($B151)-1&gt;=EOMONTH($C150,0)+1,"",
    TRUE,$C150+COLUMN(E151)-COLUMN($B151)-1)</f>
        <v/>
      </c>
      <c r="F151" s="185" t="str" cm="1">
        <f t="array" ref="F151">_xlfn.IFS($C150="","",
  $C150+COLUMN(F151)-COLUMN($B151)-1&gt;$L$5,"",
   $C150+COLUMN(F151)-COLUMN($B151)-1&gt;=EOMONTH($C150,0)+1,"",
    TRUE,$C150+COLUMN(F151)-COLUMN($B151)-1)</f>
        <v/>
      </c>
      <c r="G151" s="185" t="str" cm="1">
        <f t="array" ref="G151">_xlfn.IFS($C150="","",
  $C150+COLUMN(G151)-COLUMN($B151)-1&gt;$L$5,"",
   $C150+COLUMN(G151)-COLUMN($B151)-1&gt;=EOMONTH($C150,0)+1,"",
    TRUE,$C150+COLUMN(G151)-COLUMN($B151)-1)</f>
        <v/>
      </c>
      <c r="H151" s="185" t="str" cm="1">
        <f t="array" ref="H151">_xlfn.IFS($C150="","",
  $C150+COLUMN(H151)-COLUMN($B151)-1&gt;$L$5,"",
   $C150+COLUMN(H151)-COLUMN($B151)-1&gt;=EOMONTH($C150,0)+1,"",
    TRUE,$C150+COLUMN(H151)-COLUMN($B151)-1)</f>
        <v/>
      </c>
      <c r="I151" s="185" t="str" cm="1">
        <f t="array" ref="I151">_xlfn.IFS($C150="","",
  $C150+COLUMN(I151)-COLUMN($B151)-1&gt;$L$5,"",
   $C150+COLUMN(I151)-COLUMN($B151)-1&gt;=EOMONTH($C150,0)+1,"",
    TRUE,$C150+COLUMN(I151)-COLUMN($B151)-1)</f>
        <v/>
      </c>
      <c r="J151" s="185" t="str" cm="1">
        <f t="array" ref="J151">_xlfn.IFS($C150="","",
  $C150+COLUMN(J151)-COLUMN($B151)-1&gt;$L$5,"",
   $C150+COLUMN(J151)-COLUMN($B151)-1&gt;=EOMONTH($C150,0)+1,"",
    TRUE,$C150+COLUMN(J151)-COLUMN($B151)-1)</f>
        <v/>
      </c>
      <c r="K151" s="185" t="str" cm="1">
        <f t="array" ref="K151">_xlfn.IFS($C150="","",
  $C150+COLUMN(K151)-COLUMN($B151)-1&gt;$L$5,"",
   $C150+COLUMN(K151)-COLUMN($B151)-1&gt;=EOMONTH($C150,0)+1,"",
    TRUE,$C150+COLUMN(K151)-COLUMN($B151)-1)</f>
        <v/>
      </c>
      <c r="L151" s="185" t="str" cm="1">
        <f t="array" ref="L151">_xlfn.IFS($C150="","",
  $C150+COLUMN(L151)-COLUMN($B151)-1&gt;$L$5,"",
   $C150+COLUMN(L151)-COLUMN($B151)-1&gt;=EOMONTH($C150,0)+1,"",
    TRUE,$C150+COLUMN(L151)-COLUMN($B151)-1)</f>
        <v/>
      </c>
      <c r="M151" s="185" t="str" cm="1">
        <f t="array" ref="M151">_xlfn.IFS($C150="","",
  $C150+COLUMN(M151)-COLUMN($B151)-1&gt;$L$5,"",
   $C150+COLUMN(M151)-COLUMN($B151)-1&gt;=EOMONTH($C150,0)+1,"",
    TRUE,$C150+COLUMN(M151)-COLUMN($B151)-1)</f>
        <v/>
      </c>
      <c r="N151" s="185" t="str" cm="1">
        <f t="array" ref="N151">_xlfn.IFS($C150="","",
  $C150+COLUMN(N151)-COLUMN($B151)-1&gt;$L$5,"",
   $C150+COLUMN(N151)-COLUMN($B151)-1&gt;=EOMONTH($C150,0)+1,"",
    TRUE,$C150+COLUMN(N151)-COLUMN($B151)-1)</f>
        <v/>
      </c>
      <c r="O151" s="185" t="str" cm="1">
        <f t="array" ref="O151">_xlfn.IFS($C150="","",
  $C150+COLUMN(O151)-COLUMN($B151)-1&gt;$L$5,"",
   $C150+COLUMN(O151)-COLUMN($B151)-1&gt;=EOMONTH($C150,0)+1,"",
    TRUE,$C150+COLUMN(O151)-COLUMN($B151)-1)</f>
        <v/>
      </c>
      <c r="P151" s="185" t="str" cm="1">
        <f t="array" ref="P151">_xlfn.IFS($C150="","",
  $C150+COLUMN(P151)-COLUMN($B151)-1&gt;$L$5,"",
   $C150+COLUMN(P151)-COLUMN($B151)-1&gt;=EOMONTH($C150,0)+1,"",
    TRUE,$C150+COLUMN(P151)-COLUMN($B151)-1)</f>
        <v/>
      </c>
      <c r="Q151" s="185" t="str" cm="1">
        <f t="array" ref="Q151">_xlfn.IFS($C150="","",
  $C150+COLUMN(Q151)-COLUMN($B151)-1&gt;$L$5,"",
   $C150+COLUMN(Q151)-COLUMN($B151)-1&gt;=EOMONTH($C150,0)+1,"",
    TRUE,$C150+COLUMN(Q151)-COLUMN($B151)-1)</f>
        <v/>
      </c>
      <c r="R151" s="185" t="str" cm="1">
        <f t="array" ref="R151">_xlfn.IFS($C150="","",
  $C150+COLUMN(R151)-COLUMN($B151)-1&gt;$L$5,"",
   $C150+COLUMN(R151)-COLUMN($B151)-1&gt;=EOMONTH($C150,0)+1,"",
    TRUE,$C150+COLUMN(R151)-COLUMN($B151)-1)</f>
        <v/>
      </c>
      <c r="S151" s="185" t="str" cm="1">
        <f t="array" ref="S151">_xlfn.IFS($C150="","",
  $C150+COLUMN(S151)-COLUMN($B151)-1&gt;$L$5,"",
   $C150+COLUMN(S151)-COLUMN($B151)-1&gt;=EOMONTH($C150,0)+1,"",
    TRUE,$C150+COLUMN(S151)-COLUMN($B151)-1)</f>
        <v/>
      </c>
      <c r="T151" s="185" t="str" cm="1">
        <f t="array" ref="T151">_xlfn.IFS($C150="","",
  $C150+COLUMN(T151)-COLUMN($B151)-1&gt;$L$5,"",
   $C150+COLUMN(T151)-COLUMN($B151)-1&gt;=EOMONTH($C150,0)+1,"",
    TRUE,$C150+COLUMN(T151)-COLUMN($B151)-1)</f>
        <v/>
      </c>
      <c r="U151" s="185" t="str" cm="1">
        <f t="array" ref="U151">_xlfn.IFS($C150="","",
  $C150+COLUMN(U151)-COLUMN($B151)-1&gt;$L$5,"",
   $C150+COLUMN(U151)-COLUMN($B151)-1&gt;=EOMONTH($C150,0)+1,"",
    TRUE,$C150+COLUMN(U151)-COLUMN($B151)-1)</f>
        <v/>
      </c>
      <c r="V151" s="185" t="str" cm="1">
        <f t="array" ref="V151">_xlfn.IFS($C150="","",
  $C150+COLUMN(V151)-COLUMN($B151)-1&gt;$L$5,"",
   $C150+COLUMN(V151)-COLUMN($B151)-1&gt;=EOMONTH($C150,0)+1,"",
    TRUE,$C150+COLUMN(V151)-COLUMN($B151)-1)</f>
        <v/>
      </c>
      <c r="W151" s="185" t="str" cm="1">
        <f t="array" ref="W151">_xlfn.IFS($C150="","",
  $C150+COLUMN(W151)-COLUMN($B151)-1&gt;$L$5,"",
   $C150+COLUMN(W151)-COLUMN($B151)-1&gt;=EOMONTH($C150,0)+1,"",
    TRUE,$C150+COLUMN(W151)-COLUMN($B151)-1)</f>
        <v/>
      </c>
      <c r="X151" s="185" t="str" cm="1">
        <f t="array" ref="X151">_xlfn.IFS($C150="","",
  $C150+COLUMN(X151)-COLUMN($B151)-1&gt;$L$5,"",
   $C150+COLUMN(X151)-COLUMN($B151)-1&gt;=EOMONTH($C150,0)+1,"",
    TRUE,$C150+COLUMN(X151)-COLUMN($B151)-1)</f>
        <v/>
      </c>
      <c r="Y151" s="185" t="str" cm="1">
        <f t="array" ref="Y151">_xlfn.IFS($C150="","",
  $C150+COLUMN(Y151)-COLUMN($B151)-1&gt;$L$5,"",
   $C150+COLUMN(Y151)-COLUMN($B151)-1&gt;=EOMONTH($C150,0)+1,"",
    TRUE,$C150+COLUMN(Y151)-COLUMN($B151)-1)</f>
        <v/>
      </c>
      <c r="Z151" s="185" t="str" cm="1">
        <f t="array" ref="Z151">_xlfn.IFS($C150="","",
  $C150+COLUMN(Z151)-COLUMN($B151)-1&gt;$L$5,"",
   $C150+COLUMN(Z151)-COLUMN($B151)-1&gt;=EOMONTH($C150,0)+1,"",
    TRUE,$C150+COLUMN(Z151)-COLUMN($B151)-1)</f>
        <v/>
      </c>
      <c r="AA151" s="185" t="str" cm="1">
        <f t="array" ref="AA151">_xlfn.IFS($C150="","",
  $C150+COLUMN(AA151)-COLUMN($B151)-1&gt;$L$5,"",
   $C150+COLUMN(AA151)-COLUMN($B151)-1&gt;=EOMONTH($C150,0)+1,"",
    TRUE,$C150+COLUMN(AA151)-COLUMN($B151)-1)</f>
        <v/>
      </c>
      <c r="AB151" s="185" t="str" cm="1">
        <f t="array" ref="AB151">_xlfn.IFS($C150="","",
  $C150+COLUMN(AB151)-COLUMN($B151)-1&gt;$L$5,"",
   $C150+COLUMN(AB151)-COLUMN($B151)-1&gt;=EOMONTH($C150,0)+1,"",
    TRUE,$C150+COLUMN(AB151)-COLUMN($B151)-1)</f>
        <v/>
      </c>
      <c r="AC151" s="185" t="str" cm="1">
        <f t="array" ref="AC151">_xlfn.IFS($C150="","",
  $C150+COLUMN(AC151)-COLUMN($B151)-1&gt;$L$5,"",
   $C150+COLUMN(AC151)-COLUMN($B151)-1&gt;=EOMONTH($C150,0)+1,"",
    TRUE,$C150+COLUMN(AC151)-COLUMN($B151)-1)</f>
        <v/>
      </c>
      <c r="AD151" s="185" t="str" cm="1">
        <f t="array" ref="AD151">_xlfn.IFS($C150="","",
  $C150+COLUMN(AD151)-COLUMN($B151)-1&gt;$L$5,"",
   $C150+COLUMN(AD151)-COLUMN($B151)-1&gt;=EOMONTH($C150,0)+1,"",
    TRUE,$C150+COLUMN(AD151)-COLUMN($B151)-1)</f>
        <v/>
      </c>
      <c r="AE151" s="185" t="str" cm="1">
        <f t="array" ref="AE151">_xlfn.IFS($C150="","",
  $C150+COLUMN(AE151)-COLUMN($B151)-1&gt;$L$5,"",
   $C150+COLUMN(AE151)-COLUMN($B151)-1&gt;=EOMONTH($C150,0)+1,"",
    TRUE,$C150+COLUMN(AE151)-COLUMN($B151)-1)</f>
        <v/>
      </c>
      <c r="AF151" s="185" t="str" cm="1">
        <f t="array" ref="AF151">_xlfn.IFS($C150="","",
  $C150+COLUMN(AF151)-COLUMN($B151)-1&gt;$L$5,"",
   $C150+COLUMN(AF151)-COLUMN($B151)-1&gt;=EOMONTH($C150,0)+1,"",
    TRUE,$C150+COLUMN(AF151)-COLUMN($B151)-1)</f>
        <v/>
      </c>
      <c r="AG151" s="186" t="str" cm="1">
        <f t="array" ref="AG151">_xlfn.IFS($C150="","",
  $C150+COLUMN(AG151)-COLUMN($B151)-1&gt;$L$5,"",
   $C150+COLUMN(AG151)-COLUMN($B151)-1&gt;=EOMONTH($C150,0)+1,"",
    TRUE,$C150+COLUMN(AG151)-COLUMN($B151)-1)</f>
        <v/>
      </c>
      <c r="AH151" s="709" t="str">
        <f>IF(C150="","","閉所日数計")</f>
        <v/>
      </c>
      <c r="AI151" s="710" t="str">
        <f>IF(C150="","","対象日数計")</f>
        <v/>
      </c>
      <c r="AJ151" s="710" t="str">
        <f>IF(C150="","","現場閉所率")</f>
        <v/>
      </c>
      <c r="AK151" s="711" t="str">
        <f>IF(C150="","","達成状況")</f>
        <v/>
      </c>
      <c r="AL151" s="695"/>
      <c r="AM151" s="696" t="str">
        <f>IF(C150="","","閉所日数計")</f>
        <v/>
      </c>
      <c r="AN151" s="699" t="str">
        <f>IF(C150="","","対象日数計")</f>
        <v/>
      </c>
      <c r="AO151" s="699" t="str">
        <f>IF(C150="","","現場閉所率")</f>
        <v/>
      </c>
      <c r="AP151" s="712" t="str" cm="1">
        <f t="array" ref="AP151">_xlfn.IFS(C150="","",C157="","達成状況",TRUE,"-")</f>
        <v/>
      </c>
      <c r="AQ151" s="300"/>
      <c r="AR151" s="300"/>
      <c r="AS151" s="300"/>
      <c r="AT151" s="300"/>
      <c r="AU151" s="300"/>
      <c r="AV151" s="300"/>
      <c r="AW151" s="300"/>
      <c r="AX151" s="300"/>
      <c r="AY151" s="300"/>
      <c r="AZ151" s="300"/>
      <c r="BA151" s="300"/>
      <c r="BB151" s="300"/>
      <c r="BC151" s="300"/>
      <c r="BD151" s="300"/>
      <c r="BE151" s="300"/>
      <c r="BF151" s="300"/>
      <c r="BG151" s="300"/>
      <c r="BH151" s="300"/>
      <c r="BI151" s="300"/>
      <c r="BJ151" s="300"/>
      <c r="BK151" s="300"/>
      <c r="BL151" s="300"/>
      <c r="BM151" s="300"/>
      <c r="BN151" s="300"/>
      <c r="BO151" s="300"/>
      <c r="BP151" s="300"/>
    </row>
    <row r="152" spans="2:69" ht="15" customHeight="1">
      <c r="B152" s="184" t="str">
        <f>IF(C150="","","曜日")</f>
        <v/>
      </c>
      <c r="C152" s="187" t="str" cm="1">
        <f t="array" ref="C152">_xlfn.IFS(C151="","",COUNTIF(休み,C151)&gt;0,"休",OR(WEEKDAY(C151)=1,WEEKDAY(C151)=7),TEXT(C151,"aaa"),COUNTIF(祝日,C151)&gt;0,"祝",TRUE,TEXT(C151,"aaa"))</f>
        <v/>
      </c>
      <c r="D152" s="187" t="str" cm="1">
        <f t="array" ref="D152">_xlfn.IFS(D151="","",COUNTIF(休み,D151)&gt;0,"休",OR(WEEKDAY(D151)=1,WEEKDAY(D151)=7),TEXT(D151,"aaa"),COUNTIF(祝日,D151)&gt;0,"祝",TRUE,TEXT(D151,"aaa"))</f>
        <v/>
      </c>
      <c r="E152" s="187" t="str" cm="1">
        <f t="array" ref="E152">_xlfn.IFS(E151="","",COUNTIF(休み,E151)&gt;0,"休",OR(WEEKDAY(E151)=1,WEEKDAY(E151)=7),TEXT(E151,"aaa"),COUNTIF(祝日,E151)&gt;0,"祝",TRUE,TEXT(E151,"aaa"))</f>
        <v/>
      </c>
      <c r="F152" s="187" t="str" cm="1">
        <f t="array" ref="F152">_xlfn.IFS(F151="","",COUNTIF(休み,F151)&gt;0,"休",OR(WEEKDAY(F151)=1,WEEKDAY(F151)=7),TEXT(F151,"aaa"),COUNTIF(祝日,F151)&gt;0,"祝",TRUE,TEXT(F151,"aaa"))</f>
        <v/>
      </c>
      <c r="G152" s="187" t="str" cm="1">
        <f t="array" ref="G152">_xlfn.IFS(G151="","",COUNTIF(休み,G151)&gt;0,"休",OR(WEEKDAY(G151)=1,WEEKDAY(G151)=7),TEXT(G151,"aaa"),COUNTIF(祝日,G151)&gt;0,"祝",TRUE,TEXT(G151,"aaa"))</f>
        <v/>
      </c>
      <c r="H152" s="187" t="str" cm="1">
        <f t="array" ref="H152">_xlfn.IFS(H151="","",COUNTIF(休み,H151)&gt;0,"休",OR(WEEKDAY(H151)=1,WEEKDAY(H151)=7),TEXT(H151,"aaa"),COUNTIF(祝日,H151)&gt;0,"祝",TRUE,TEXT(H151,"aaa"))</f>
        <v/>
      </c>
      <c r="I152" s="187" t="str" cm="1">
        <f t="array" ref="I152">_xlfn.IFS(I151="","",COUNTIF(休み,I151)&gt;0,"休",OR(WEEKDAY(I151)=1,WEEKDAY(I151)=7),TEXT(I151,"aaa"),COUNTIF(祝日,I151)&gt;0,"祝",TRUE,TEXT(I151,"aaa"))</f>
        <v/>
      </c>
      <c r="J152" s="187" t="str" cm="1">
        <f t="array" ref="J152">_xlfn.IFS(J151="","",COUNTIF(休み,J151)&gt;0,"休",OR(WEEKDAY(J151)=1,WEEKDAY(J151)=7),TEXT(J151,"aaa"),COUNTIF(祝日,J151)&gt;0,"祝",TRUE,TEXT(J151,"aaa"))</f>
        <v/>
      </c>
      <c r="K152" s="187" t="str" cm="1">
        <f t="array" ref="K152">_xlfn.IFS(K151="","",COUNTIF(休み,K151)&gt;0,"休",OR(WEEKDAY(K151)=1,WEEKDAY(K151)=7),TEXT(K151,"aaa"),COUNTIF(祝日,K151)&gt;0,"祝",TRUE,TEXT(K151,"aaa"))</f>
        <v/>
      </c>
      <c r="L152" s="187" t="str" cm="1">
        <f t="array" ref="L152">_xlfn.IFS(L151="","",COUNTIF(休み,L151)&gt;0,"休",OR(WEEKDAY(L151)=1,WEEKDAY(L151)=7),TEXT(L151,"aaa"),COUNTIF(祝日,L151)&gt;0,"祝",TRUE,TEXT(L151,"aaa"))</f>
        <v/>
      </c>
      <c r="M152" s="187" t="str" cm="1">
        <f t="array" ref="M152">_xlfn.IFS(M151="","",COUNTIF(休み,M151)&gt;0,"休",OR(WEEKDAY(M151)=1,WEEKDAY(M151)=7),TEXT(M151,"aaa"),COUNTIF(祝日,M151)&gt;0,"祝",TRUE,TEXT(M151,"aaa"))</f>
        <v/>
      </c>
      <c r="N152" s="187" t="str" cm="1">
        <f t="array" ref="N152">_xlfn.IFS(N151="","",COUNTIF(休み,N151)&gt;0,"休",OR(WEEKDAY(N151)=1,WEEKDAY(N151)=7),TEXT(N151,"aaa"),COUNTIF(祝日,N151)&gt;0,"祝",TRUE,TEXT(N151,"aaa"))</f>
        <v/>
      </c>
      <c r="O152" s="187" t="str" cm="1">
        <f t="array" ref="O152">_xlfn.IFS(O151="","",COUNTIF(休み,O151)&gt;0,"休",OR(WEEKDAY(O151)=1,WEEKDAY(O151)=7),TEXT(O151,"aaa"),COUNTIF(祝日,O151)&gt;0,"祝",TRUE,TEXT(O151,"aaa"))</f>
        <v/>
      </c>
      <c r="P152" s="187" t="str" cm="1">
        <f t="array" ref="P152">_xlfn.IFS(P151="","",COUNTIF(休み,P151)&gt;0,"休",OR(WEEKDAY(P151)=1,WEEKDAY(P151)=7),TEXT(P151,"aaa"),COUNTIF(祝日,P151)&gt;0,"祝",TRUE,TEXT(P151,"aaa"))</f>
        <v/>
      </c>
      <c r="Q152" s="187" t="str" cm="1">
        <f t="array" ref="Q152">_xlfn.IFS(Q151="","",COUNTIF(休み,Q151)&gt;0,"休",OR(WEEKDAY(Q151)=1,WEEKDAY(Q151)=7),TEXT(Q151,"aaa"),COUNTIF(祝日,Q151)&gt;0,"祝",TRUE,TEXT(Q151,"aaa"))</f>
        <v/>
      </c>
      <c r="R152" s="187" t="str" cm="1">
        <f t="array" ref="R152">_xlfn.IFS(R151="","",COUNTIF(休み,R151)&gt;0,"休",OR(WEEKDAY(R151)=1,WEEKDAY(R151)=7),TEXT(R151,"aaa"),COUNTIF(祝日,R151)&gt;0,"祝",TRUE,TEXT(R151,"aaa"))</f>
        <v/>
      </c>
      <c r="S152" s="187" t="str" cm="1">
        <f t="array" ref="S152">_xlfn.IFS(S151="","",COUNTIF(休み,S151)&gt;0,"休",OR(WEEKDAY(S151)=1,WEEKDAY(S151)=7),TEXT(S151,"aaa"),COUNTIF(祝日,S151)&gt;0,"祝",TRUE,TEXT(S151,"aaa"))</f>
        <v/>
      </c>
      <c r="T152" s="187" t="str" cm="1">
        <f t="array" ref="T152">_xlfn.IFS(T151="","",COUNTIF(休み,T151)&gt;0,"休",OR(WEEKDAY(T151)=1,WEEKDAY(T151)=7),TEXT(T151,"aaa"),COUNTIF(祝日,T151)&gt;0,"祝",TRUE,TEXT(T151,"aaa"))</f>
        <v/>
      </c>
      <c r="U152" s="187" t="str" cm="1">
        <f t="array" ref="U152">_xlfn.IFS(U151="","",COUNTIF(休み,U151)&gt;0,"休",OR(WEEKDAY(U151)=1,WEEKDAY(U151)=7),TEXT(U151,"aaa"),COUNTIF(祝日,U151)&gt;0,"祝",TRUE,TEXT(U151,"aaa"))</f>
        <v/>
      </c>
      <c r="V152" s="187" t="str" cm="1">
        <f t="array" ref="V152">_xlfn.IFS(V151="","",COUNTIF(休み,V151)&gt;0,"休",OR(WEEKDAY(V151)=1,WEEKDAY(V151)=7),TEXT(V151,"aaa"),COUNTIF(祝日,V151)&gt;0,"祝",TRUE,TEXT(V151,"aaa"))</f>
        <v/>
      </c>
      <c r="W152" s="187" t="str" cm="1">
        <f t="array" ref="W152">_xlfn.IFS(W151="","",COUNTIF(休み,W151)&gt;0,"休",OR(WEEKDAY(W151)=1,WEEKDAY(W151)=7),TEXT(W151,"aaa"),COUNTIF(祝日,W151)&gt;0,"祝",TRUE,TEXT(W151,"aaa"))</f>
        <v/>
      </c>
      <c r="X152" s="187" t="str" cm="1">
        <f t="array" ref="X152">_xlfn.IFS(X151="","",COUNTIF(休み,X151)&gt;0,"休",OR(WEEKDAY(X151)=1,WEEKDAY(X151)=7),TEXT(X151,"aaa"),COUNTIF(祝日,X151)&gt;0,"祝",TRUE,TEXT(X151,"aaa"))</f>
        <v/>
      </c>
      <c r="Y152" s="187" t="str" cm="1">
        <f t="array" ref="Y152">_xlfn.IFS(Y151="","",COUNTIF(休み,Y151)&gt;0,"休",OR(WEEKDAY(Y151)=1,WEEKDAY(Y151)=7),TEXT(Y151,"aaa"),COUNTIF(祝日,Y151)&gt;0,"祝",TRUE,TEXT(Y151,"aaa"))</f>
        <v/>
      </c>
      <c r="Z152" s="187" t="str" cm="1">
        <f t="array" ref="Z152">_xlfn.IFS(Z151="","",COUNTIF(休み,Z151)&gt;0,"休",OR(WEEKDAY(Z151)=1,WEEKDAY(Z151)=7),TEXT(Z151,"aaa"),COUNTIF(祝日,Z151)&gt;0,"祝",TRUE,TEXT(Z151,"aaa"))</f>
        <v/>
      </c>
      <c r="AA152" s="187" t="str" cm="1">
        <f t="array" ref="AA152">_xlfn.IFS(AA151="","",COUNTIF(休み,AA151)&gt;0,"休",OR(WEEKDAY(AA151)=1,WEEKDAY(AA151)=7),TEXT(AA151,"aaa"),COUNTIF(祝日,AA151)&gt;0,"祝",TRUE,TEXT(AA151,"aaa"))</f>
        <v/>
      </c>
      <c r="AB152" s="187" t="str" cm="1">
        <f t="array" ref="AB152">_xlfn.IFS(AB151="","",COUNTIF(休み,AB151)&gt;0,"休",OR(WEEKDAY(AB151)=1,WEEKDAY(AB151)=7),TEXT(AB151,"aaa"),COUNTIF(祝日,AB151)&gt;0,"祝",TRUE,TEXT(AB151,"aaa"))</f>
        <v/>
      </c>
      <c r="AC152" s="187" t="str" cm="1">
        <f t="array" ref="AC152">_xlfn.IFS(AC151="","",COUNTIF(休み,AC151)&gt;0,"休",OR(WEEKDAY(AC151)=1,WEEKDAY(AC151)=7),TEXT(AC151,"aaa"),COUNTIF(祝日,AC151)&gt;0,"祝",TRUE,TEXT(AC151,"aaa"))</f>
        <v/>
      </c>
      <c r="AD152" s="187" t="str" cm="1">
        <f t="array" ref="AD152">_xlfn.IFS(AD151="","",COUNTIF(休み,AD151)&gt;0,"休",OR(WEEKDAY(AD151)=1,WEEKDAY(AD151)=7),TEXT(AD151,"aaa"),COUNTIF(祝日,AD151)&gt;0,"祝",TRUE,TEXT(AD151,"aaa"))</f>
        <v/>
      </c>
      <c r="AE152" s="187" t="str" cm="1">
        <f t="array" ref="AE152">_xlfn.IFS(AE151="","",COUNTIF(休み,AE151)&gt;0,"休",OR(WEEKDAY(AE151)=1,WEEKDAY(AE151)=7),TEXT(AE151,"aaa"),COUNTIF(祝日,AE151)&gt;0,"祝",TRUE,TEXT(AE151,"aaa"))</f>
        <v/>
      </c>
      <c r="AF152" s="187" t="str" cm="1">
        <f t="array" ref="AF152">_xlfn.IFS(AF151="","",COUNTIF(休み,AF151)&gt;0,"休",OR(WEEKDAY(AF151)=1,WEEKDAY(AF151)=7),TEXT(AF151,"aaa"),COUNTIF(祝日,AF151)&gt;0,"祝",TRUE,TEXT(AF151,"aaa"))</f>
        <v/>
      </c>
      <c r="AG152" s="187" t="str" cm="1">
        <f t="array" ref="AG152">_xlfn.IFS(AG151="","",COUNTIF(休み,AG151)&gt;0,"休",OR(WEEKDAY(AG151)=1,WEEKDAY(AG151)=7),TEXT(AG151,"aaa"),COUNTIF(祝日,AG151)&gt;0,"祝",TRUE,TEXT(AG151,"aaa"))</f>
        <v/>
      </c>
      <c r="AH152" s="709"/>
      <c r="AI152" s="710"/>
      <c r="AJ152" s="710"/>
      <c r="AK152" s="711"/>
      <c r="AL152" s="695"/>
      <c r="AM152" s="697"/>
      <c r="AN152" s="700"/>
      <c r="AO152" s="700"/>
      <c r="AP152" s="713"/>
      <c r="AQ152" s="300"/>
      <c r="AR152" s="300"/>
      <c r="AS152" s="300"/>
      <c r="AT152" s="300"/>
      <c r="AU152" s="300"/>
      <c r="AV152" s="300"/>
      <c r="AW152" s="300"/>
      <c r="AX152" s="300"/>
      <c r="AY152" s="300"/>
      <c r="AZ152" s="300"/>
      <c r="BA152" s="300"/>
      <c r="BB152" s="300"/>
      <c r="BC152" s="300"/>
      <c r="BD152" s="300"/>
      <c r="BE152" s="300"/>
      <c r="BF152" s="300"/>
      <c r="BG152" s="300"/>
      <c r="BH152" s="300"/>
      <c r="BI152" s="300"/>
      <c r="BJ152" s="300"/>
      <c r="BK152" s="300"/>
      <c r="BL152" s="300"/>
      <c r="BM152" s="300"/>
      <c r="BN152" s="300"/>
      <c r="BO152" s="300"/>
      <c r="BP152" s="300"/>
      <c r="BQ152" s="188"/>
    </row>
    <row r="153" spans="2:69" s="192" customFormat="1" ht="60" customHeight="1">
      <c r="B153" s="271" t="str">
        <f>IF(C150="","","行事")</f>
        <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90"/>
      <c r="AH153" s="709"/>
      <c r="AI153" s="710"/>
      <c r="AJ153" s="710"/>
      <c r="AK153" s="711"/>
      <c r="AL153" s="695"/>
      <c r="AM153" s="698"/>
      <c r="AN153" s="701"/>
      <c r="AO153" s="701"/>
      <c r="AP153" s="714"/>
      <c r="AQ153" s="300"/>
      <c r="AR153" s="300"/>
      <c r="AS153" s="300"/>
      <c r="AT153" s="300"/>
      <c r="AU153" s="300"/>
      <c r="AV153" s="300"/>
      <c r="AW153" s="300"/>
      <c r="AX153" s="300"/>
      <c r="AY153" s="300"/>
      <c r="AZ153" s="300"/>
      <c r="BA153" s="300"/>
      <c r="BB153" s="300"/>
      <c r="BC153" s="300"/>
      <c r="BD153" s="300"/>
      <c r="BE153" s="300"/>
      <c r="BF153" s="300"/>
      <c r="BG153" s="300"/>
      <c r="BH153" s="300"/>
      <c r="BI153" s="300"/>
      <c r="BJ153" s="300"/>
      <c r="BK153" s="300"/>
      <c r="BL153" s="300"/>
      <c r="BM153" s="300"/>
      <c r="BN153" s="300"/>
      <c r="BO153" s="300"/>
      <c r="BP153" s="300"/>
      <c r="BQ153" s="191"/>
    </row>
    <row r="154" spans="2:69" s="195" customFormat="1" ht="15" customHeight="1">
      <c r="B154" s="184" t="str">
        <f>IF(C150="","","計画")</f>
        <v/>
      </c>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84" t="str">
        <f>IF(C150="","",COUNTIF(C154:AG154,"○"))</f>
        <v/>
      </c>
      <c r="AI154" s="193" t="str">
        <f>IF(C150="","",31-COUNTIF(C152:AG152,"")-COUNTIF(C152:AG152,"休")-COUNTIF(C154:AH154,"/"))</f>
        <v/>
      </c>
      <c r="AJ154" s="194" t="str">
        <f>IF(C150="","",IFERROR(AH154/AI154,""))</f>
        <v/>
      </c>
      <c r="AK154" s="295" t="str" cm="1">
        <f t="array" ref="AK154">_xlfn.IFS(OR(C150="",AI154=0),"",
      COUNTIFS(C152:AG152,"日",C154:AG154,"")+COUNTIFS(C152:AG152,"日",C154:AG154,"○")+COUNTIFS(C152:AG152,"土",C154:AG154,"")+COUNTIFS(C152:AG152,"土",C154:AG154,"○")&lt;=COUNTIF(C154:AG154,"○"),"○",
        AH154/AI154&gt;=2/7,"○",
         TRUE,"NG")</f>
        <v/>
      </c>
      <c r="AM154" s="184" t="str">
        <f>IF(C150="","",AM147+AH154)</f>
        <v/>
      </c>
      <c r="AN154" s="193" t="str">
        <f>IF(C150="","",AN147+AI154)</f>
        <v/>
      </c>
      <c r="AO154" s="194" t="str">
        <f>IFERROR(AM154/AN154,"")</f>
        <v/>
      </c>
      <c r="AP154" s="301" t="str">
        <f>IF(C150="","",IF(C157="",IF(AM154/AN154&gt;=2/7,"OK","NG"),"-"))</f>
        <v/>
      </c>
      <c r="AQ154" s="297"/>
      <c r="AR154" s="297"/>
      <c r="AS154" s="297"/>
      <c r="AT154" s="297"/>
      <c r="AU154" s="297"/>
      <c r="AV154" s="297"/>
      <c r="AW154" s="297"/>
      <c r="AX154" s="297"/>
      <c r="AY154" s="297"/>
      <c r="AZ154" s="297"/>
      <c r="BA154" s="297"/>
      <c r="BB154" s="297"/>
      <c r="BC154" s="297"/>
      <c r="BD154" s="297"/>
      <c r="BE154" s="297"/>
      <c r="BF154" s="297"/>
      <c r="BG154" s="297"/>
      <c r="BH154" s="297"/>
      <c r="BI154" s="297"/>
      <c r="BJ154" s="297"/>
      <c r="BK154" s="297"/>
      <c r="BL154" s="297"/>
      <c r="BM154" s="297"/>
      <c r="BN154" s="297"/>
      <c r="BO154" s="297"/>
      <c r="BP154" s="297"/>
      <c r="BQ154" s="196"/>
    </row>
    <row r="155" spans="2:69" s="195" customFormat="1" ht="15" customHeight="1" thickBot="1">
      <c r="B155" s="197" t="str">
        <f>IF(C150="","","実施")</f>
        <v/>
      </c>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7" t="str">
        <f>IF(C150="","",COUNTIF(C155:AG155,"●"))</f>
        <v/>
      </c>
      <c r="AI155" s="198" t="str">
        <f>IF(C150="","",31-COUNTIF(C152:AG152,"")-COUNTIF(C152:AG152,"休")-COUNTIF(C155:AH155,"/"))</f>
        <v/>
      </c>
      <c r="AJ155" s="199" t="str">
        <f>IF(C150="","",IFERROR(AH155/AI155,""))</f>
        <v/>
      </c>
      <c r="AK155" s="298" t="str" cm="1">
        <f t="array" ref="AK155">_xlfn.IFS(OR(C150="",AI155=0),"",
      COUNTIFS(C152:AG152,"日",C155:AG155,"")+COUNTIFS(C152:AG152,"日",C155:AG155,"●")+COUNTIFS(C152:AG152,"土",C155:AG155,"")+COUNTIFS(C152:AG152,"土",C155:AG155,"●")&lt;=COUNTIF(C155:AG155,"●"),"○",
        AH155/AI155&gt;=2/7,"○",
         TRUE,"NG")</f>
        <v/>
      </c>
      <c r="AM155" s="197" t="str">
        <f>IF(C150="","",AM148+AH155)</f>
        <v/>
      </c>
      <c r="AN155" s="198" t="str">
        <f>IF(C150="","",AN148+AI155)</f>
        <v/>
      </c>
      <c r="AO155" s="199" t="str">
        <f>IFERROR(AM155/AN155,"")</f>
        <v/>
      </c>
      <c r="AP155" s="302" t="str">
        <f>IF(C150="","",IF(C157="",IF(AM155/AN155&gt;=2/7,"OK","NG"),"-"))</f>
        <v/>
      </c>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188"/>
    </row>
    <row r="156" spans="2:69" ht="18" customHeight="1" thickBot="1">
      <c r="AP156" s="195"/>
      <c r="AQ156" s="195"/>
      <c r="AR156" s="195"/>
      <c r="AS156" s="195"/>
      <c r="AT156" s="195"/>
      <c r="AU156" s="195"/>
      <c r="AV156" s="195"/>
      <c r="AW156" s="195"/>
      <c r="AX156" s="195"/>
      <c r="AY156" s="195"/>
      <c r="AZ156" s="195"/>
      <c r="BA156" s="195"/>
      <c r="BB156" s="195"/>
      <c r="BC156" s="195"/>
      <c r="BD156" s="195"/>
      <c r="BE156" s="195"/>
      <c r="BF156" s="195"/>
      <c r="BG156" s="195"/>
      <c r="BH156" s="195"/>
      <c r="BI156" s="195"/>
      <c r="BJ156" s="195"/>
      <c r="BK156" s="195"/>
      <c r="BL156" s="195"/>
      <c r="BM156" s="195"/>
      <c r="BN156" s="195"/>
      <c r="BO156" s="195"/>
      <c r="BP156" s="195"/>
      <c r="BQ156" s="200"/>
    </row>
    <row r="157" spans="2:69" ht="16.899999999999999" customHeight="1">
      <c r="B157" s="183" t="str">
        <f>IF(C157="","","月")</f>
        <v/>
      </c>
      <c r="C157" s="689" t="str">
        <f>IFERROR(IF(EOMONTH(C150,0)+1&gt;$L$5,"",EOMONTH(C150,0)+1),"")</f>
        <v/>
      </c>
      <c r="D157" s="690"/>
      <c r="E157" s="690"/>
      <c r="F157" s="690"/>
      <c r="G157" s="690"/>
      <c r="H157" s="690"/>
      <c r="I157" s="690"/>
      <c r="J157" s="690"/>
      <c r="K157" s="690"/>
      <c r="L157" s="690"/>
      <c r="M157" s="690"/>
      <c r="N157" s="690"/>
      <c r="O157" s="690"/>
      <c r="P157" s="690"/>
      <c r="Q157" s="690"/>
      <c r="R157" s="690"/>
      <c r="S157" s="690"/>
      <c r="T157" s="690"/>
      <c r="U157" s="690"/>
      <c r="V157" s="690"/>
      <c r="W157" s="690"/>
      <c r="X157" s="690"/>
      <c r="Y157" s="690"/>
      <c r="Z157" s="690"/>
      <c r="AA157" s="690"/>
      <c r="AB157" s="690"/>
      <c r="AC157" s="690"/>
      <c r="AD157" s="690"/>
      <c r="AE157" s="690"/>
      <c r="AF157" s="690"/>
      <c r="AG157" s="690"/>
      <c r="AH157" s="691" t="str">
        <f>IF(C157="","","月単位")</f>
        <v/>
      </c>
      <c r="AI157" s="692"/>
      <c r="AJ157" s="692"/>
      <c r="AK157" s="693"/>
      <c r="AL157" s="694"/>
      <c r="AM157" s="706" t="str">
        <f>IF(C157="","","累計")</f>
        <v/>
      </c>
      <c r="AN157" s="707"/>
      <c r="AO157" s="707"/>
      <c r="AP157" s="708"/>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c r="BM157" s="293"/>
      <c r="BN157" s="293"/>
      <c r="BO157" s="293"/>
      <c r="BP157" s="293"/>
    </row>
    <row r="158" spans="2:69" ht="15" customHeight="1">
      <c r="B158" s="184" t="str">
        <f>IF(C157="","","日")</f>
        <v/>
      </c>
      <c r="C158" s="185" t="str" cm="1">
        <f t="array" ref="C158">_xlfn.IFS($C157="","",
  $C157+COLUMN(C158)-COLUMN($B158)-1&gt;$L$5,"",
   $C157+COLUMN(C158)-COLUMN($B158)-1&gt;=EOMONTH($C157,0)+1,"",
    TRUE,$C157+COLUMN(C158)-COLUMN($B158)-1)</f>
        <v/>
      </c>
      <c r="D158" s="185" t="str" cm="1">
        <f t="array" ref="D158">_xlfn.IFS($C157="","",
  $C157+COLUMN(D158)-COLUMN($B158)-1&gt;$L$5,"",
   $C157+COLUMN(D158)-COLUMN($B158)-1&gt;=EOMONTH($C157,0)+1,"",
    TRUE,$C157+COLUMN(D158)-COLUMN($B158)-1)</f>
        <v/>
      </c>
      <c r="E158" s="185" t="str" cm="1">
        <f t="array" ref="E158">_xlfn.IFS($C157="","",
  $C157+COLUMN(E158)-COLUMN($B158)-1&gt;$L$5,"",
   $C157+COLUMN(E158)-COLUMN($B158)-1&gt;=EOMONTH($C157,0)+1,"",
    TRUE,$C157+COLUMN(E158)-COLUMN($B158)-1)</f>
        <v/>
      </c>
      <c r="F158" s="185" t="str" cm="1">
        <f t="array" ref="F158">_xlfn.IFS($C157="","",
  $C157+COLUMN(F158)-COLUMN($B158)-1&gt;$L$5,"",
   $C157+COLUMN(F158)-COLUMN($B158)-1&gt;=EOMONTH($C157,0)+1,"",
    TRUE,$C157+COLUMN(F158)-COLUMN($B158)-1)</f>
        <v/>
      </c>
      <c r="G158" s="185" t="str" cm="1">
        <f t="array" ref="G158">_xlfn.IFS($C157="","",
  $C157+COLUMN(G158)-COLUMN($B158)-1&gt;$L$5,"",
   $C157+COLUMN(G158)-COLUMN($B158)-1&gt;=EOMONTH($C157,0)+1,"",
    TRUE,$C157+COLUMN(G158)-COLUMN($B158)-1)</f>
        <v/>
      </c>
      <c r="H158" s="185" t="str" cm="1">
        <f t="array" ref="H158">_xlfn.IFS($C157="","",
  $C157+COLUMN(H158)-COLUMN($B158)-1&gt;$L$5,"",
   $C157+COLUMN(H158)-COLUMN($B158)-1&gt;=EOMONTH($C157,0)+1,"",
    TRUE,$C157+COLUMN(H158)-COLUMN($B158)-1)</f>
        <v/>
      </c>
      <c r="I158" s="185" t="str" cm="1">
        <f t="array" ref="I158">_xlfn.IFS($C157="","",
  $C157+COLUMN(I158)-COLUMN($B158)-1&gt;$L$5,"",
   $C157+COLUMN(I158)-COLUMN($B158)-1&gt;=EOMONTH($C157,0)+1,"",
    TRUE,$C157+COLUMN(I158)-COLUMN($B158)-1)</f>
        <v/>
      </c>
      <c r="J158" s="185" t="str" cm="1">
        <f t="array" ref="J158">_xlfn.IFS($C157="","",
  $C157+COLUMN(J158)-COLUMN($B158)-1&gt;$L$5,"",
   $C157+COLUMN(J158)-COLUMN($B158)-1&gt;=EOMONTH($C157,0)+1,"",
    TRUE,$C157+COLUMN(J158)-COLUMN($B158)-1)</f>
        <v/>
      </c>
      <c r="K158" s="185" t="str" cm="1">
        <f t="array" ref="K158">_xlfn.IFS($C157="","",
  $C157+COLUMN(K158)-COLUMN($B158)-1&gt;$L$5,"",
   $C157+COLUMN(K158)-COLUMN($B158)-1&gt;=EOMONTH($C157,0)+1,"",
    TRUE,$C157+COLUMN(K158)-COLUMN($B158)-1)</f>
        <v/>
      </c>
      <c r="L158" s="185" t="str" cm="1">
        <f t="array" ref="L158">_xlfn.IFS($C157="","",
  $C157+COLUMN(L158)-COLUMN($B158)-1&gt;$L$5,"",
   $C157+COLUMN(L158)-COLUMN($B158)-1&gt;=EOMONTH($C157,0)+1,"",
    TRUE,$C157+COLUMN(L158)-COLUMN($B158)-1)</f>
        <v/>
      </c>
      <c r="M158" s="185" t="str" cm="1">
        <f t="array" ref="M158">_xlfn.IFS($C157="","",
  $C157+COLUMN(M158)-COLUMN($B158)-1&gt;$L$5,"",
   $C157+COLUMN(M158)-COLUMN($B158)-1&gt;=EOMONTH($C157,0)+1,"",
    TRUE,$C157+COLUMN(M158)-COLUMN($B158)-1)</f>
        <v/>
      </c>
      <c r="N158" s="185" t="str" cm="1">
        <f t="array" ref="N158">_xlfn.IFS($C157="","",
  $C157+COLUMN(N158)-COLUMN($B158)-1&gt;$L$5,"",
   $C157+COLUMN(N158)-COLUMN($B158)-1&gt;=EOMONTH($C157,0)+1,"",
    TRUE,$C157+COLUMN(N158)-COLUMN($B158)-1)</f>
        <v/>
      </c>
      <c r="O158" s="185" t="str" cm="1">
        <f t="array" ref="O158">_xlfn.IFS($C157="","",
  $C157+COLUMN(O158)-COLUMN($B158)-1&gt;$L$5,"",
   $C157+COLUMN(O158)-COLUMN($B158)-1&gt;=EOMONTH($C157,0)+1,"",
    TRUE,$C157+COLUMN(O158)-COLUMN($B158)-1)</f>
        <v/>
      </c>
      <c r="P158" s="185" t="str" cm="1">
        <f t="array" ref="P158">_xlfn.IFS($C157="","",
  $C157+COLUMN(P158)-COLUMN($B158)-1&gt;$L$5,"",
   $C157+COLUMN(P158)-COLUMN($B158)-1&gt;=EOMONTH($C157,0)+1,"",
    TRUE,$C157+COLUMN(P158)-COLUMN($B158)-1)</f>
        <v/>
      </c>
      <c r="Q158" s="185" t="str" cm="1">
        <f t="array" ref="Q158">_xlfn.IFS($C157="","",
  $C157+COLUMN(Q158)-COLUMN($B158)-1&gt;$L$5,"",
   $C157+COLUMN(Q158)-COLUMN($B158)-1&gt;=EOMONTH($C157,0)+1,"",
    TRUE,$C157+COLUMN(Q158)-COLUMN($B158)-1)</f>
        <v/>
      </c>
      <c r="R158" s="185" t="str" cm="1">
        <f t="array" ref="R158">_xlfn.IFS($C157="","",
  $C157+COLUMN(R158)-COLUMN($B158)-1&gt;$L$5,"",
   $C157+COLUMN(R158)-COLUMN($B158)-1&gt;=EOMONTH($C157,0)+1,"",
    TRUE,$C157+COLUMN(R158)-COLUMN($B158)-1)</f>
        <v/>
      </c>
      <c r="S158" s="185" t="str" cm="1">
        <f t="array" ref="S158">_xlfn.IFS($C157="","",
  $C157+COLUMN(S158)-COLUMN($B158)-1&gt;$L$5,"",
   $C157+COLUMN(S158)-COLUMN($B158)-1&gt;=EOMONTH($C157,0)+1,"",
    TRUE,$C157+COLUMN(S158)-COLUMN($B158)-1)</f>
        <v/>
      </c>
      <c r="T158" s="185" t="str" cm="1">
        <f t="array" ref="T158">_xlfn.IFS($C157="","",
  $C157+COLUMN(T158)-COLUMN($B158)-1&gt;$L$5,"",
   $C157+COLUMN(T158)-COLUMN($B158)-1&gt;=EOMONTH($C157,0)+1,"",
    TRUE,$C157+COLUMN(T158)-COLUMN($B158)-1)</f>
        <v/>
      </c>
      <c r="U158" s="185" t="str" cm="1">
        <f t="array" ref="U158">_xlfn.IFS($C157="","",
  $C157+COLUMN(U158)-COLUMN($B158)-1&gt;$L$5,"",
   $C157+COLUMN(U158)-COLUMN($B158)-1&gt;=EOMONTH($C157,0)+1,"",
    TRUE,$C157+COLUMN(U158)-COLUMN($B158)-1)</f>
        <v/>
      </c>
      <c r="V158" s="185" t="str" cm="1">
        <f t="array" ref="V158">_xlfn.IFS($C157="","",
  $C157+COLUMN(V158)-COLUMN($B158)-1&gt;$L$5,"",
   $C157+COLUMN(V158)-COLUMN($B158)-1&gt;=EOMONTH($C157,0)+1,"",
    TRUE,$C157+COLUMN(V158)-COLUMN($B158)-1)</f>
        <v/>
      </c>
      <c r="W158" s="185" t="str" cm="1">
        <f t="array" ref="W158">_xlfn.IFS($C157="","",
  $C157+COLUMN(W158)-COLUMN($B158)-1&gt;$L$5,"",
   $C157+COLUMN(W158)-COLUMN($B158)-1&gt;=EOMONTH($C157,0)+1,"",
    TRUE,$C157+COLUMN(W158)-COLUMN($B158)-1)</f>
        <v/>
      </c>
      <c r="X158" s="185" t="str" cm="1">
        <f t="array" ref="X158">_xlfn.IFS($C157="","",
  $C157+COLUMN(X158)-COLUMN($B158)-1&gt;$L$5,"",
   $C157+COLUMN(X158)-COLUMN($B158)-1&gt;=EOMONTH($C157,0)+1,"",
    TRUE,$C157+COLUMN(X158)-COLUMN($B158)-1)</f>
        <v/>
      </c>
      <c r="Y158" s="185" t="str" cm="1">
        <f t="array" ref="Y158">_xlfn.IFS($C157="","",
  $C157+COLUMN(Y158)-COLUMN($B158)-1&gt;$L$5,"",
   $C157+COLUMN(Y158)-COLUMN($B158)-1&gt;=EOMONTH($C157,0)+1,"",
    TRUE,$C157+COLUMN(Y158)-COLUMN($B158)-1)</f>
        <v/>
      </c>
      <c r="Z158" s="185" t="str" cm="1">
        <f t="array" ref="Z158">_xlfn.IFS($C157="","",
  $C157+COLUMN(Z158)-COLUMN($B158)-1&gt;$L$5,"",
   $C157+COLUMN(Z158)-COLUMN($B158)-1&gt;=EOMONTH($C157,0)+1,"",
    TRUE,$C157+COLUMN(Z158)-COLUMN($B158)-1)</f>
        <v/>
      </c>
      <c r="AA158" s="185" t="str" cm="1">
        <f t="array" ref="AA158">_xlfn.IFS($C157="","",
  $C157+COLUMN(AA158)-COLUMN($B158)-1&gt;$L$5,"",
   $C157+COLUMN(AA158)-COLUMN($B158)-1&gt;=EOMONTH($C157,0)+1,"",
    TRUE,$C157+COLUMN(AA158)-COLUMN($B158)-1)</f>
        <v/>
      </c>
      <c r="AB158" s="185" t="str" cm="1">
        <f t="array" ref="AB158">_xlfn.IFS($C157="","",
  $C157+COLUMN(AB158)-COLUMN($B158)-1&gt;$L$5,"",
   $C157+COLUMN(AB158)-COLUMN($B158)-1&gt;=EOMONTH($C157,0)+1,"",
    TRUE,$C157+COLUMN(AB158)-COLUMN($B158)-1)</f>
        <v/>
      </c>
      <c r="AC158" s="185" t="str" cm="1">
        <f t="array" ref="AC158">_xlfn.IFS($C157="","",
  $C157+COLUMN(AC158)-COLUMN($B158)-1&gt;$L$5,"",
   $C157+COLUMN(AC158)-COLUMN($B158)-1&gt;=EOMONTH($C157,0)+1,"",
    TRUE,$C157+COLUMN(AC158)-COLUMN($B158)-1)</f>
        <v/>
      </c>
      <c r="AD158" s="185" t="str" cm="1">
        <f t="array" ref="AD158">_xlfn.IFS($C157="","",
  $C157+COLUMN(AD158)-COLUMN($B158)-1&gt;$L$5,"",
   $C157+COLUMN(AD158)-COLUMN($B158)-1&gt;=EOMONTH($C157,0)+1,"",
    TRUE,$C157+COLUMN(AD158)-COLUMN($B158)-1)</f>
        <v/>
      </c>
      <c r="AE158" s="185" t="str" cm="1">
        <f t="array" ref="AE158">_xlfn.IFS($C157="","",
  $C157+COLUMN(AE158)-COLUMN($B158)-1&gt;$L$5,"",
   $C157+COLUMN(AE158)-COLUMN($B158)-1&gt;=EOMONTH($C157,0)+1,"",
    TRUE,$C157+COLUMN(AE158)-COLUMN($B158)-1)</f>
        <v/>
      </c>
      <c r="AF158" s="185" t="str" cm="1">
        <f t="array" ref="AF158">_xlfn.IFS($C157="","",
  $C157+COLUMN(AF158)-COLUMN($B158)-1&gt;$L$5,"",
   $C157+COLUMN(AF158)-COLUMN($B158)-1&gt;=EOMONTH($C157,0)+1,"",
    TRUE,$C157+COLUMN(AF158)-COLUMN($B158)-1)</f>
        <v/>
      </c>
      <c r="AG158" s="186" t="str" cm="1">
        <f t="array" ref="AG158">_xlfn.IFS($C157="","",
  $C157+COLUMN(AG158)-COLUMN($B158)-1&gt;$L$5,"",
   $C157+COLUMN(AG158)-COLUMN($B158)-1&gt;=EOMONTH($C157,0)+1,"",
    TRUE,$C157+COLUMN(AG158)-COLUMN($B158)-1)</f>
        <v/>
      </c>
      <c r="AH158" s="709" t="str">
        <f>IF(C157="","","閉所日数計")</f>
        <v/>
      </c>
      <c r="AI158" s="710" t="str">
        <f>IF(C157="","","対象日数計")</f>
        <v/>
      </c>
      <c r="AJ158" s="710" t="str">
        <f>IF(C157="","","現場閉所率")</f>
        <v/>
      </c>
      <c r="AK158" s="711" t="str">
        <f>IF(C157="","","達成状況")</f>
        <v/>
      </c>
      <c r="AL158" s="695"/>
      <c r="AM158" s="696" t="str">
        <f>IF(C157="","","閉所日数計")</f>
        <v/>
      </c>
      <c r="AN158" s="699" t="str">
        <f>IF(C157="","","対象日数計")</f>
        <v/>
      </c>
      <c r="AO158" s="699" t="str">
        <f>IF(C157="","","現場閉所率")</f>
        <v/>
      </c>
      <c r="AP158" s="712" t="str" cm="1">
        <f t="array" ref="AP158">_xlfn.IFS(C157="","",C164="","達成状況",TRUE,"-")</f>
        <v/>
      </c>
      <c r="AQ158" s="300"/>
      <c r="AR158" s="300"/>
      <c r="AS158" s="300"/>
      <c r="AT158" s="300"/>
      <c r="AU158" s="300"/>
      <c r="AV158" s="300"/>
      <c r="AW158" s="300"/>
      <c r="AX158" s="300"/>
      <c r="AY158" s="300"/>
      <c r="AZ158" s="300"/>
      <c r="BA158" s="300"/>
      <c r="BB158" s="300"/>
      <c r="BC158" s="300"/>
      <c r="BD158" s="300"/>
      <c r="BE158" s="300"/>
      <c r="BF158" s="300"/>
      <c r="BG158" s="300"/>
      <c r="BH158" s="300"/>
      <c r="BI158" s="300"/>
      <c r="BJ158" s="300"/>
      <c r="BK158" s="300"/>
      <c r="BL158" s="300"/>
      <c r="BM158" s="300"/>
      <c r="BN158" s="300"/>
      <c r="BO158" s="300"/>
      <c r="BP158" s="300"/>
    </row>
    <row r="159" spans="2:69" ht="15" customHeight="1">
      <c r="B159" s="184" t="str">
        <f>IF(C157="","","曜日")</f>
        <v/>
      </c>
      <c r="C159" s="187" t="str" cm="1">
        <f t="array" ref="C159">_xlfn.IFS(C158="","",COUNTIF(休み,C158)&gt;0,"休",OR(WEEKDAY(C158)=1,WEEKDAY(C158)=7),TEXT(C158,"aaa"),COUNTIF(祝日,C158)&gt;0,"祝",TRUE,TEXT(C158,"aaa"))</f>
        <v/>
      </c>
      <c r="D159" s="187" t="str" cm="1">
        <f t="array" ref="D159">_xlfn.IFS(D158="","",COUNTIF(休み,D158)&gt;0,"休",OR(WEEKDAY(D158)=1,WEEKDAY(D158)=7),TEXT(D158,"aaa"),COUNTIF(祝日,D158)&gt;0,"祝",TRUE,TEXT(D158,"aaa"))</f>
        <v/>
      </c>
      <c r="E159" s="187" t="str" cm="1">
        <f t="array" ref="E159">_xlfn.IFS(E158="","",COUNTIF(休み,E158)&gt;0,"休",OR(WEEKDAY(E158)=1,WEEKDAY(E158)=7),TEXT(E158,"aaa"),COUNTIF(祝日,E158)&gt;0,"祝",TRUE,TEXT(E158,"aaa"))</f>
        <v/>
      </c>
      <c r="F159" s="187" t="str" cm="1">
        <f t="array" ref="F159">_xlfn.IFS(F158="","",COUNTIF(休み,F158)&gt;0,"休",OR(WEEKDAY(F158)=1,WEEKDAY(F158)=7),TEXT(F158,"aaa"),COUNTIF(祝日,F158)&gt;0,"祝",TRUE,TEXT(F158,"aaa"))</f>
        <v/>
      </c>
      <c r="G159" s="187" t="str" cm="1">
        <f t="array" ref="G159">_xlfn.IFS(G158="","",COUNTIF(休み,G158)&gt;0,"休",OR(WEEKDAY(G158)=1,WEEKDAY(G158)=7),TEXT(G158,"aaa"),COUNTIF(祝日,G158)&gt;0,"祝",TRUE,TEXT(G158,"aaa"))</f>
        <v/>
      </c>
      <c r="H159" s="187" t="str" cm="1">
        <f t="array" ref="H159">_xlfn.IFS(H158="","",COUNTIF(休み,H158)&gt;0,"休",OR(WEEKDAY(H158)=1,WEEKDAY(H158)=7),TEXT(H158,"aaa"),COUNTIF(祝日,H158)&gt;0,"祝",TRUE,TEXT(H158,"aaa"))</f>
        <v/>
      </c>
      <c r="I159" s="187" t="str" cm="1">
        <f t="array" ref="I159">_xlfn.IFS(I158="","",COUNTIF(休み,I158)&gt;0,"休",OR(WEEKDAY(I158)=1,WEEKDAY(I158)=7),TEXT(I158,"aaa"),COUNTIF(祝日,I158)&gt;0,"祝",TRUE,TEXT(I158,"aaa"))</f>
        <v/>
      </c>
      <c r="J159" s="187" t="str" cm="1">
        <f t="array" ref="J159">_xlfn.IFS(J158="","",COUNTIF(休み,J158)&gt;0,"休",OR(WEEKDAY(J158)=1,WEEKDAY(J158)=7),TEXT(J158,"aaa"),COUNTIF(祝日,J158)&gt;0,"祝",TRUE,TEXT(J158,"aaa"))</f>
        <v/>
      </c>
      <c r="K159" s="187" t="str" cm="1">
        <f t="array" ref="K159">_xlfn.IFS(K158="","",COUNTIF(休み,K158)&gt;0,"休",OR(WEEKDAY(K158)=1,WEEKDAY(K158)=7),TEXT(K158,"aaa"),COUNTIF(祝日,K158)&gt;0,"祝",TRUE,TEXT(K158,"aaa"))</f>
        <v/>
      </c>
      <c r="L159" s="187" t="str" cm="1">
        <f t="array" ref="L159">_xlfn.IFS(L158="","",COUNTIF(休み,L158)&gt;0,"休",OR(WEEKDAY(L158)=1,WEEKDAY(L158)=7),TEXT(L158,"aaa"),COUNTIF(祝日,L158)&gt;0,"祝",TRUE,TEXT(L158,"aaa"))</f>
        <v/>
      </c>
      <c r="M159" s="187" t="str" cm="1">
        <f t="array" ref="M159">_xlfn.IFS(M158="","",COUNTIF(休み,M158)&gt;0,"休",OR(WEEKDAY(M158)=1,WEEKDAY(M158)=7),TEXT(M158,"aaa"),COUNTIF(祝日,M158)&gt;0,"祝",TRUE,TEXT(M158,"aaa"))</f>
        <v/>
      </c>
      <c r="N159" s="187" t="str" cm="1">
        <f t="array" ref="N159">_xlfn.IFS(N158="","",COUNTIF(休み,N158)&gt;0,"休",OR(WEEKDAY(N158)=1,WEEKDAY(N158)=7),TEXT(N158,"aaa"),COUNTIF(祝日,N158)&gt;0,"祝",TRUE,TEXT(N158,"aaa"))</f>
        <v/>
      </c>
      <c r="O159" s="187" t="str" cm="1">
        <f t="array" ref="O159">_xlfn.IFS(O158="","",COUNTIF(休み,O158)&gt;0,"休",OR(WEEKDAY(O158)=1,WEEKDAY(O158)=7),TEXT(O158,"aaa"),COUNTIF(祝日,O158)&gt;0,"祝",TRUE,TEXT(O158,"aaa"))</f>
        <v/>
      </c>
      <c r="P159" s="187" t="str" cm="1">
        <f t="array" ref="P159">_xlfn.IFS(P158="","",COUNTIF(休み,P158)&gt;0,"休",OR(WEEKDAY(P158)=1,WEEKDAY(P158)=7),TEXT(P158,"aaa"),COUNTIF(祝日,P158)&gt;0,"祝",TRUE,TEXT(P158,"aaa"))</f>
        <v/>
      </c>
      <c r="Q159" s="187" t="str" cm="1">
        <f t="array" ref="Q159">_xlfn.IFS(Q158="","",COUNTIF(休み,Q158)&gt;0,"休",OR(WEEKDAY(Q158)=1,WEEKDAY(Q158)=7),TEXT(Q158,"aaa"),COUNTIF(祝日,Q158)&gt;0,"祝",TRUE,TEXT(Q158,"aaa"))</f>
        <v/>
      </c>
      <c r="R159" s="187" t="str" cm="1">
        <f t="array" ref="R159">_xlfn.IFS(R158="","",COUNTIF(休み,R158)&gt;0,"休",OR(WEEKDAY(R158)=1,WEEKDAY(R158)=7),TEXT(R158,"aaa"),COUNTIF(祝日,R158)&gt;0,"祝",TRUE,TEXT(R158,"aaa"))</f>
        <v/>
      </c>
      <c r="S159" s="187" t="str" cm="1">
        <f t="array" ref="S159">_xlfn.IFS(S158="","",COUNTIF(休み,S158)&gt;0,"休",OR(WEEKDAY(S158)=1,WEEKDAY(S158)=7),TEXT(S158,"aaa"),COUNTIF(祝日,S158)&gt;0,"祝",TRUE,TEXT(S158,"aaa"))</f>
        <v/>
      </c>
      <c r="T159" s="187" t="str" cm="1">
        <f t="array" ref="T159">_xlfn.IFS(T158="","",COUNTIF(休み,T158)&gt;0,"休",OR(WEEKDAY(T158)=1,WEEKDAY(T158)=7),TEXT(T158,"aaa"),COUNTIF(祝日,T158)&gt;0,"祝",TRUE,TEXT(T158,"aaa"))</f>
        <v/>
      </c>
      <c r="U159" s="187" t="str" cm="1">
        <f t="array" ref="U159">_xlfn.IFS(U158="","",COUNTIF(休み,U158)&gt;0,"休",OR(WEEKDAY(U158)=1,WEEKDAY(U158)=7),TEXT(U158,"aaa"),COUNTIF(祝日,U158)&gt;0,"祝",TRUE,TEXT(U158,"aaa"))</f>
        <v/>
      </c>
      <c r="V159" s="187" t="str" cm="1">
        <f t="array" ref="V159">_xlfn.IFS(V158="","",COUNTIF(休み,V158)&gt;0,"休",OR(WEEKDAY(V158)=1,WEEKDAY(V158)=7),TEXT(V158,"aaa"),COUNTIF(祝日,V158)&gt;0,"祝",TRUE,TEXT(V158,"aaa"))</f>
        <v/>
      </c>
      <c r="W159" s="187" t="str" cm="1">
        <f t="array" ref="W159">_xlfn.IFS(W158="","",COUNTIF(休み,W158)&gt;0,"休",OR(WEEKDAY(W158)=1,WEEKDAY(W158)=7),TEXT(W158,"aaa"),COUNTIF(祝日,W158)&gt;0,"祝",TRUE,TEXT(W158,"aaa"))</f>
        <v/>
      </c>
      <c r="X159" s="187" t="str" cm="1">
        <f t="array" ref="X159">_xlfn.IFS(X158="","",COUNTIF(休み,X158)&gt;0,"休",OR(WEEKDAY(X158)=1,WEEKDAY(X158)=7),TEXT(X158,"aaa"),COUNTIF(祝日,X158)&gt;0,"祝",TRUE,TEXT(X158,"aaa"))</f>
        <v/>
      </c>
      <c r="Y159" s="187" t="str" cm="1">
        <f t="array" ref="Y159">_xlfn.IFS(Y158="","",COUNTIF(休み,Y158)&gt;0,"休",OR(WEEKDAY(Y158)=1,WEEKDAY(Y158)=7),TEXT(Y158,"aaa"),COUNTIF(祝日,Y158)&gt;0,"祝",TRUE,TEXT(Y158,"aaa"))</f>
        <v/>
      </c>
      <c r="Z159" s="187" t="str" cm="1">
        <f t="array" ref="Z159">_xlfn.IFS(Z158="","",COUNTIF(休み,Z158)&gt;0,"休",OR(WEEKDAY(Z158)=1,WEEKDAY(Z158)=7),TEXT(Z158,"aaa"),COUNTIF(祝日,Z158)&gt;0,"祝",TRUE,TEXT(Z158,"aaa"))</f>
        <v/>
      </c>
      <c r="AA159" s="187" t="str" cm="1">
        <f t="array" ref="AA159">_xlfn.IFS(AA158="","",COUNTIF(休み,AA158)&gt;0,"休",OR(WEEKDAY(AA158)=1,WEEKDAY(AA158)=7),TEXT(AA158,"aaa"),COUNTIF(祝日,AA158)&gt;0,"祝",TRUE,TEXT(AA158,"aaa"))</f>
        <v/>
      </c>
      <c r="AB159" s="187" t="str" cm="1">
        <f t="array" ref="AB159">_xlfn.IFS(AB158="","",COUNTIF(休み,AB158)&gt;0,"休",OR(WEEKDAY(AB158)=1,WEEKDAY(AB158)=7),TEXT(AB158,"aaa"),COUNTIF(祝日,AB158)&gt;0,"祝",TRUE,TEXT(AB158,"aaa"))</f>
        <v/>
      </c>
      <c r="AC159" s="187" t="str" cm="1">
        <f t="array" ref="AC159">_xlfn.IFS(AC158="","",COUNTIF(休み,AC158)&gt;0,"休",OR(WEEKDAY(AC158)=1,WEEKDAY(AC158)=7),TEXT(AC158,"aaa"),COUNTIF(祝日,AC158)&gt;0,"祝",TRUE,TEXT(AC158,"aaa"))</f>
        <v/>
      </c>
      <c r="AD159" s="187" t="str" cm="1">
        <f t="array" ref="AD159">_xlfn.IFS(AD158="","",COUNTIF(休み,AD158)&gt;0,"休",OR(WEEKDAY(AD158)=1,WEEKDAY(AD158)=7),TEXT(AD158,"aaa"),COUNTIF(祝日,AD158)&gt;0,"祝",TRUE,TEXT(AD158,"aaa"))</f>
        <v/>
      </c>
      <c r="AE159" s="187" t="str" cm="1">
        <f t="array" ref="AE159">_xlfn.IFS(AE158="","",COUNTIF(休み,AE158)&gt;0,"休",OR(WEEKDAY(AE158)=1,WEEKDAY(AE158)=7),TEXT(AE158,"aaa"),COUNTIF(祝日,AE158)&gt;0,"祝",TRUE,TEXT(AE158,"aaa"))</f>
        <v/>
      </c>
      <c r="AF159" s="187" t="str" cm="1">
        <f t="array" ref="AF159">_xlfn.IFS(AF158="","",COUNTIF(休み,AF158)&gt;0,"休",OR(WEEKDAY(AF158)=1,WEEKDAY(AF158)=7),TEXT(AF158,"aaa"),COUNTIF(祝日,AF158)&gt;0,"祝",TRUE,TEXT(AF158,"aaa"))</f>
        <v/>
      </c>
      <c r="AG159" s="187" t="str" cm="1">
        <f t="array" ref="AG159">_xlfn.IFS(AG158="","",COUNTIF(休み,AG158)&gt;0,"休",OR(WEEKDAY(AG158)=1,WEEKDAY(AG158)=7),TEXT(AG158,"aaa"),COUNTIF(祝日,AG158)&gt;0,"祝",TRUE,TEXT(AG158,"aaa"))</f>
        <v/>
      </c>
      <c r="AH159" s="709"/>
      <c r="AI159" s="710"/>
      <c r="AJ159" s="710"/>
      <c r="AK159" s="711"/>
      <c r="AL159" s="695"/>
      <c r="AM159" s="697"/>
      <c r="AN159" s="700"/>
      <c r="AO159" s="700"/>
      <c r="AP159" s="713"/>
      <c r="AQ159" s="300"/>
      <c r="AR159" s="300"/>
      <c r="AS159" s="300"/>
      <c r="AT159" s="300"/>
      <c r="AU159" s="300"/>
      <c r="AV159" s="300"/>
      <c r="AW159" s="300"/>
      <c r="AX159" s="300"/>
      <c r="AY159" s="300"/>
      <c r="AZ159" s="300"/>
      <c r="BA159" s="300"/>
      <c r="BB159" s="300"/>
      <c r="BC159" s="300"/>
      <c r="BD159" s="300"/>
      <c r="BE159" s="300"/>
      <c r="BF159" s="300"/>
      <c r="BG159" s="300"/>
      <c r="BH159" s="300"/>
      <c r="BI159" s="300"/>
      <c r="BJ159" s="300"/>
      <c r="BK159" s="300"/>
      <c r="BL159" s="300"/>
      <c r="BM159" s="300"/>
      <c r="BN159" s="300"/>
      <c r="BO159" s="300"/>
      <c r="BP159" s="300"/>
      <c r="BQ159" s="188"/>
    </row>
    <row r="160" spans="2:69" s="192" customFormat="1" ht="60" customHeight="1">
      <c r="B160" s="271" t="str">
        <f>IF(C157="","","行事")</f>
        <v/>
      </c>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90"/>
      <c r="AH160" s="709"/>
      <c r="AI160" s="710"/>
      <c r="AJ160" s="710"/>
      <c r="AK160" s="711"/>
      <c r="AL160" s="695"/>
      <c r="AM160" s="698"/>
      <c r="AN160" s="701"/>
      <c r="AO160" s="701"/>
      <c r="AP160" s="714"/>
      <c r="AQ160" s="300"/>
      <c r="AR160" s="300"/>
      <c r="AS160" s="300"/>
      <c r="AT160" s="300"/>
      <c r="AU160" s="300"/>
      <c r="AV160" s="300"/>
      <c r="AW160" s="300"/>
      <c r="AX160" s="300"/>
      <c r="AY160" s="300"/>
      <c r="AZ160" s="300"/>
      <c r="BA160" s="300"/>
      <c r="BB160" s="300"/>
      <c r="BC160" s="300"/>
      <c r="BD160" s="300"/>
      <c r="BE160" s="300"/>
      <c r="BF160" s="300"/>
      <c r="BG160" s="300"/>
      <c r="BH160" s="300"/>
      <c r="BI160" s="300"/>
      <c r="BJ160" s="300"/>
      <c r="BK160" s="300"/>
      <c r="BL160" s="300"/>
      <c r="BM160" s="300"/>
      <c r="BN160" s="300"/>
      <c r="BO160" s="300"/>
      <c r="BP160" s="300"/>
      <c r="BQ160" s="191"/>
    </row>
    <row r="161" spans="2:69" s="195" customFormat="1" ht="15" customHeight="1">
      <c r="B161" s="184" t="str">
        <f>IF(C157="","","計画")</f>
        <v/>
      </c>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84" t="str">
        <f>IF(C157="","",COUNTIF(C161:AG161,"○"))</f>
        <v/>
      </c>
      <c r="AI161" s="193" t="str">
        <f>IF(C157="","",31-COUNTIF(C159:AG159,"")-COUNTIF(C159:AG159,"休")-COUNTIF(C161:AH161,"/"))</f>
        <v/>
      </c>
      <c r="AJ161" s="194" t="str">
        <f>IF(C157="","",IFERROR(AH161/AI161,""))</f>
        <v/>
      </c>
      <c r="AK161" s="295" t="str" cm="1">
        <f t="array" ref="AK161">_xlfn.IFS(OR(C157="",AI161=0),"",
      COUNTIFS(C159:AG159,"日",C161:AG161,"")+COUNTIFS(C159:AG159,"日",C161:AG161,"○")+COUNTIFS(C159:AG159,"土",C161:AG161,"")+COUNTIFS(C159:AG159,"土",C161:AG161,"○")&lt;=COUNTIF(C161:AG161,"○"),"○",
        AH161/AI161&gt;=2/7,"○",
         TRUE,"NG")</f>
        <v/>
      </c>
      <c r="AM161" s="184" t="str">
        <f>IF(C157="","",AM154+AH161)</f>
        <v/>
      </c>
      <c r="AN161" s="193" t="str">
        <f>IF(C157="","",AN154+AI161)</f>
        <v/>
      </c>
      <c r="AO161" s="194" t="str">
        <f>IFERROR(AM161/AN161,"")</f>
        <v/>
      </c>
      <c r="AP161" s="301" t="str">
        <f>IF(C157="","",IF(C164="",IF(AM161/AN161&gt;=2/7,"OK","NG"),"-"))</f>
        <v/>
      </c>
      <c r="AQ161" s="297"/>
      <c r="AR161" s="297"/>
      <c r="AS161" s="297"/>
      <c r="AT161" s="297"/>
      <c r="AU161" s="297"/>
      <c r="AV161" s="297"/>
      <c r="AW161" s="297"/>
      <c r="AX161" s="297"/>
      <c r="AY161" s="297"/>
      <c r="AZ161" s="297"/>
      <c r="BA161" s="297"/>
      <c r="BB161" s="297"/>
      <c r="BC161" s="297"/>
      <c r="BD161" s="297"/>
      <c r="BE161" s="297"/>
      <c r="BF161" s="297"/>
      <c r="BG161" s="297"/>
      <c r="BH161" s="297"/>
      <c r="BI161" s="297"/>
      <c r="BJ161" s="297"/>
      <c r="BK161" s="297"/>
      <c r="BL161" s="297"/>
      <c r="BM161" s="297"/>
      <c r="BN161" s="297"/>
      <c r="BO161" s="297"/>
      <c r="BP161" s="297"/>
      <c r="BQ161" s="196"/>
    </row>
    <row r="162" spans="2:69" s="195" customFormat="1" ht="15" customHeight="1" thickBot="1">
      <c r="B162" s="197" t="str">
        <f>IF(C157="","","実施")</f>
        <v/>
      </c>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198"/>
      <c r="Y162" s="198"/>
      <c r="Z162" s="198"/>
      <c r="AA162" s="198"/>
      <c r="AB162" s="198"/>
      <c r="AC162" s="198"/>
      <c r="AD162" s="198"/>
      <c r="AE162" s="198"/>
      <c r="AF162" s="198"/>
      <c r="AG162" s="198"/>
      <c r="AH162" s="197" t="str">
        <f>IF(C157="","",COUNTIF(C162:AG162,"●"))</f>
        <v/>
      </c>
      <c r="AI162" s="198" t="str">
        <f>IF(C157="","",31-COUNTIF(C159:AG159,"")-COUNTIF(C159:AG159,"休")-COUNTIF(C162:AH162,"/"))</f>
        <v/>
      </c>
      <c r="AJ162" s="199" t="str">
        <f>IF(C157="","",IFERROR(AH162/AI162,""))</f>
        <v/>
      </c>
      <c r="AK162" s="298" t="str" cm="1">
        <f t="array" ref="AK162">_xlfn.IFS(OR(C157="",AI162=0),"",
      COUNTIFS(C159:AG159,"日",C162:AG162,"")+COUNTIFS(C159:AG159,"日",C162:AG162,"●")+COUNTIFS(C159:AG159,"土",C162:AG162,"")+COUNTIFS(C159:AG159,"土",C162:AG162,"●")&lt;=COUNTIF(C162:AG162,"●"),"○",
        AH162/AI162&gt;=2/7,"○",
         TRUE,"NG")</f>
        <v/>
      </c>
      <c r="AM162" s="197" t="str">
        <f>IF(C157="","",AM155+AH162)</f>
        <v/>
      </c>
      <c r="AN162" s="198" t="str">
        <f>IF(C157="","",AN155+AI162)</f>
        <v/>
      </c>
      <c r="AO162" s="199" t="str">
        <f>IFERROR(AM162/AN162,"")</f>
        <v/>
      </c>
      <c r="AP162" s="302" t="str">
        <f>IF(C157="","",IF(C164="",IF(AM162/AN162&gt;=2/7,"OK","NG"),"-"))</f>
        <v/>
      </c>
      <c r="AQ162" s="222"/>
      <c r="AR162" s="222"/>
      <c r="AS162" s="222"/>
      <c r="AT162" s="222"/>
      <c r="AU162" s="222"/>
      <c r="AV162" s="222"/>
      <c r="AW162" s="222"/>
      <c r="AX162" s="222"/>
      <c r="AY162" s="222"/>
      <c r="AZ162" s="222"/>
      <c r="BA162" s="222"/>
      <c r="BB162" s="222"/>
      <c r="BC162" s="222"/>
      <c r="BD162" s="222"/>
      <c r="BE162" s="222"/>
      <c r="BF162" s="222"/>
      <c r="BG162" s="222"/>
      <c r="BH162" s="222"/>
      <c r="BI162" s="222"/>
      <c r="BJ162" s="222"/>
      <c r="BK162" s="222"/>
      <c r="BL162" s="222"/>
      <c r="BM162" s="222"/>
      <c r="BN162" s="222"/>
      <c r="BO162" s="222"/>
      <c r="BP162" s="222"/>
      <c r="BQ162" s="188"/>
    </row>
    <row r="163" spans="2:69" ht="18" customHeight="1" thickBot="1">
      <c r="AP163" s="195"/>
      <c r="AQ163" s="195"/>
      <c r="AR163" s="195"/>
      <c r="AS163" s="195"/>
      <c r="AT163" s="195"/>
      <c r="AU163" s="195"/>
      <c r="AV163" s="195"/>
      <c r="AW163" s="195"/>
      <c r="AX163" s="195"/>
      <c r="AY163" s="195"/>
      <c r="AZ163" s="195"/>
      <c r="BA163" s="195"/>
      <c r="BB163" s="195"/>
      <c r="BC163" s="195"/>
      <c r="BD163" s="195"/>
      <c r="BE163" s="195"/>
      <c r="BF163" s="195"/>
      <c r="BG163" s="195"/>
      <c r="BH163" s="195"/>
      <c r="BI163" s="195"/>
      <c r="BJ163" s="195"/>
      <c r="BK163" s="195"/>
      <c r="BL163" s="195"/>
      <c r="BM163" s="195"/>
      <c r="BN163" s="195"/>
      <c r="BO163" s="195"/>
      <c r="BP163" s="195"/>
      <c r="BQ163" s="200"/>
    </row>
    <row r="164" spans="2:69" ht="16.899999999999999" customHeight="1">
      <c r="B164" s="183" t="str">
        <f>IF(C164="","","月")</f>
        <v/>
      </c>
      <c r="C164" s="689" t="str">
        <f>IFERROR(IF(EOMONTH(C157,0)+1&gt;$L$5,"",EOMONTH(C157,0)+1),"")</f>
        <v/>
      </c>
      <c r="D164" s="690"/>
      <c r="E164" s="690"/>
      <c r="F164" s="690"/>
      <c r="G164" s="690"/>
      <c r="H164" s="690"/>
      <c r="I164" s="690"/>
      <c r="J164" s="690"/>
      <c r="K164" s="690"/>
      <c r="L164" s="690"/>
      <c r="M164" s="690"/>
      <c r="N164" s="690"/>
      <c r="O164" s="690"/>
      <c r="P164" s="690"/>
      <c r="Q164" s="690"/>
      <c r="R164" s="690"/>
      <c r="S164" s="690"/>
      <c r="T164" s="690"/>
      <c r="U164" s="690"/>
      <c r="V164" s="690"/>
      <c r="W164" s="690"/>
      <c r="X164" s="690"/>
      <c r="Y164" s="690"/>
      <c r="Z164" s="690"/>
      <c r="AA164" s="690"/>
      <c r="AB164" s="690"/>
      <c r="AC164" s="690"/>
      <c r="AD164" s="690"/>
      <c r="AE164" s="690"/>
      <c r="AF164" s="690"/>
      <c r="AG164" s="690"/>
      <c r="AH164" s="691" t="str">
        <f>IF(C164="","","月単位")</f>
        <v/>
      </c>
      <c r="AI164" s="692"/>
      <c r="AJ164" s="692"/>
      <c r="AK164" s="693"/>
      <c r="AL164" s="694"/>
      <c r="AM164" s="706" t="str">
        <f>IF(C164="","","累計")</f>
        <v/>
      </c>
      <c r="AN164" s="707"/>
      <c r="AO164" s="707"/>
      <c r="AP164" s="708"/>
      <c r="AQ164" s="293"/>
      <c r="AR164" s="293"/>
      <c r="AS164" s="293"/>
      <c r="AT164" s="293"/>
      <c r="AU164" s="293"/>
      <c r="AV164" s="293"/>
      <c r="AW164" s="293"/>
      <c r="AX164" s="293"/>
      <c r="AY164" s="293"/>
      <c r="AZ164" s="293"/>
      <c r="BA164" s="293"/>
      <c r="BB164" s="293"/>
      <c r="BC164" s="293"/>
      <c r="BD164" s="293"/>
      <c r="BE164" s="293"/>
      <c r="BF164" s="293"/>
      <c r="BG164" s="293"/>
      <c r="BH164" s="293"/>
      <c r="BI164" s="293"/>
      <c r="BJ164" s="293"/>
      <c r="BK164" s="293"/>
      <c r="BL164" s="293"/>
      <c r="BM164" s="293"/>
      <c r="BN164" s="293"/>
      <c r="BO164" s="293"/>
      <c r="BP164" s="293"/>
    </row>
    <row r="165" spans="2:69" ht="15" customHeight="1">
      <c r="B165" s="184" t="str">
        <f>IF(C164="","","日")</f>
        <v/>
      </c>
      <c r="C165" s="185" t="str" cm="1">
        <f t="array" ref="C165">_xlfn.IFS($C164="","",
  $C164+COLUMN(C165)-COLUMN($B165)-1&gt;$L$5,"",
   $C164+COLUMN(C165)-COLUMN($B165)-1&gt;=EOMONTH($C164,0)+1,"",
    TRUE,$C164+COLUMN(C165)-COLUMN($B165)-1)</f>
        <v/>
      </c>
      <c r="D165" s="185" t="str" cm="1">
        <f t="array" ref="D165">_xlfn.IFS($C164="","",
  $C164+COLUMN(D165)-COLUMN($B165)-1&gt;$L$5,"",
   $C164+COLUMN(D165)-COLUMN($B165)-1&gt;=EOMONTH($C164,0)+1,"",
    TRUE,$C164+COLUMN(D165)-COLUMN($B165)-1)</f>
        <v/>
      </c>
      <c r="E165" s="185" t="str" cm="1">
        <f t="array" ref="E165">_xlfn.IFS($C164="","",
  $C164+COLUMN(E165)-COLUMN($B165)-1&gt;$L$5,"",
   $C164+COLUMN(E165)-COLUMN($B165)-1&gt;=EOMONTH($C164,0)+1,"",
    TRUE,$C164+COLUMN(E165)-COLUMN($B165)-1)</f>
        <v/>
      </c>
      <c r="F165" s="185" t="str" cm="1">
        <f t="array" ref="F165">_xlfn.IFS($C164="","",
  $C164+COLUMN(F165)-COLUMN($B165)-1&gt;$L$5,"",
   $C164+COLUMN(F165)-COLUMN($B165)-1&gt;=EOMONTH($C164,0)+1,"",
    TRUE,$C164+COLUMN(F165)-COLUMN($B165)-1)</f>
        <v/>
      </c>
      <c r="G165" s="185" t="str" cm="1">
        <f t="array" ref="G165">_xlfn.IFS($C164="","",
  $C164+COLUMN(G165)-COLUMN($B165)-1&gt;$L$5,"",
   $C164+COLUMN(G165)-COLUMN($B165)-1&gt;=EOMONTH($C164,0)+1,"",
    TRUE,$C164+COLUMN(G165)-COLUMN($B165)-1)</f>
        <v/>
      </c>
      <c r="H165" s="185" t="str" cm="1">
        <f t="array" ref="H165">_xlfn.IFS($C164="","",
  $C164+COLUMN(H165)-COLUMN($B165)-1&gt;$L$5,"",
   $C164+COLUMN(H165)-COLUMN($B165)-1&gt;=EOMONTH($C164,0)+1,"",
    TRUE,$C164+COLUMN(H165)-COLUMN($B165)-1)</f>
        <v/>
      </c>
      <c r="I165" s="185" t="str" cm="1">
        <f t="array" ref="I165">_xlfn.IFS($C164="","",
  $C164+COLUMN(I165)-COLUMN($B165)-1&gt;$L$5,"",
   $C164+COLUMN(I165)-COLUMN($B165)-1&gt;=EOMONTH($C164,0)+1,"",
    TRUE,$C164+COLUMN(I165)-COLUMN($B165)-1)</f>
        <v/>
      </c>
      <c r="J165" s="185" t="str" cm="1">
        <f t="array" ref="J165">_xlfn.IFS($C164="","",
  $C164+COLUMN(J165)-COLUMN($B165)-1&gt;$L$5,"",
   $C164+COLUMN(J165)-COLUMN($B165)-1&gt;=EOMONTH($C164,0)+1,"",
    TRUE,$C164+COLUMN(J165)-COLUMN($B165)-1)</f>
        <v/>
      </c>
      <c r="K165" s="185" t="str" cm="1">
        <f t="array" ref="K165">_xlfn.IFS($C164="","",
  $C164+COLUMN(K165)-COLUMN($B165)-1&gt;$L$5,"",
   $C164+COLUMN(K165)-COLUMN($B165)-1&gt;=EOMONTH($C164,0)+1,"",
    TRUE,$C164+COLUMN(K165)-COLUMN($B165)-1)</f>
        <v/>
      </c>
      <c r="L165" s="185" t="str" cm="1">
        <f t="array" ref="L165">_xlfn.IFS($C164="","",
  $C164+COLUMN(L165)-COLUMN($B165)-1&gt;$L$5,"",
   $C164+COLUMN(L165)-COLUMN($B165)-1&gt;=EOMONTH($C164,0)+1,"",
    TRUE,$C164+COLUMN(L165)-COLUMN($B165)-1)</f>
        <v/>
      </c>
      <c r="M165" s="185" t="str" cm="1">
        <f t="array" ref="M165">_xlfn.IFS($C164="","",
  $C164+COLUMN(M165)-COLUMN($B165)-1&gt;$L$5,"",
   $C164+COLUMN(M165)-COLUMN($B165)-1&gt;=EOMONTH($C164,0)+1,"",
    TRUE,$C164+COLUMN(M165)-COLUMN($B165)-1)</f>
        <v/>
      </c>
      <c r="N165" s="185" t="str" cm="1">
        <f t="array" ref="N165">_xlfn.IFS($C164="","",
  $C164+COLUMN(N165)-COLUMN($B165)-1&gt;$L$5,"",
   $C164+COLUMN(N165)-COLUMN($B165)-1&gt;=EOMONTH($C164,0)+1,"",
    TRUE,$C164+COLUMN(N165)-COLUMN($B165)-1)</f>
        <v/>
      </c>
      <c r="O165" s="185" t="str" cm="1">
        <f t="array" ref="O165">_xlfn.IFS($C164="","",
  $C164+COLUMN(O165)-COLUMN($B165)-1&gt;$L$5,"",
   $C164+COLUMN(O165)-COLUMN($B165)-1&gt;=EOMONTH($C164,0)+1,"",
    TRUE,$C164+COLUMN(O165)-COLUMN($B165)-1)</f>
        <v/>
      </c>
      <c r="P165" s="185" t="str" cm="1">
        <f t="array" ref="P165">_xlfn.IFS($C164="","",
  $C164+COLUMN(P165)-COLUMN($B165)-1&gt;$L$5,"",
   $C164+COLUMN(P165)-COLUMN($B165)-1&gt;=EOMONTH($C164,0)+1,"",
    TRUE,$C164+COLUMN(P165)-COLUMN($B165)-1)</f>
        <v/>
      </c>
      <c r="Q165" s="185" t="str" cm="1">
        <f t="array" ref="Q165">_xlfn.IFS($C164="","",
  $C164+COLUMN(Q165)-COLUMN($B165)-1&gt;$L$5,"",
   $C164+COLUMN(Q165)-COLUMN($B165)-1&gt;=EOMONTH($C164,0)+1,"",
    TRUE,$C164+COLUMN(Q165)-COLUMN($B165)-1)</f>
        <v/>
      </c>
      <c r="R165" s="185" t="str" cm="1">
        <f t="array" ref="R165">_xlfn.IFS($C164="","",
  $C164+COLUMN(R165)-COLUMN($B165)-1&gt;$L$5,"",
   $C164+COLUMN(R165)-COLUMN($B165)-1&gt;=EOMONTH($C164,0)+1,"",
    TRUE,$C164+COLUMN(R165)-COLUMN($B165)-1)</f>
        <v/>
      </c>
      <c r="S165" s="185" t="str" cm="1">
        <f t="array" ref="S165">_xlfn.IFS($C164="","",
  $C164+COLUMN(S165)-COLUMN($B165)-1&gt;$L$5,"",
   $C164+COLUMN(S165)-COLUMN($B165)-1&gt;=EOMONTH($C164,0)+1,"",
    TRUE,$C164+COLUMN(S165)-COLUMN($B165)-1)</f>
        <v/>
      </c>
      <c r="T165" s="185" t="str" cm="1">
        <f t="array" ref="T165">_xlfn.IFS($C164="","",
  $C164+COLUMN(T165)-COLUMN($B165)-1&gt;$L$5,"",
   $C164+COLUMN(T165)-COLUMN($B165)-1&gt;=EOMONTH($C164,0)+1,"",
    TRUE,$C164+COLUMN(T165)-COLUMN($B165)-1)</f>
        <v/>
      </c>
      <c r="U165" s="185" t="str" cm="1">
        <f t="array" ref="U165">_xlfn.IFS($C164="","",
  $C164+COLUMN(U165)-COLUMN($B165)-1&gt;$L$5,"",
   $C164+COLUMN(U165)-COLUMN($B165)-1&gt;=EOMONTH($C164,0)+1,"",
    TRUE,$C164+COLUMN(U165)-COLUMN($B165)-1)</f>
        <v/>
      </c>
      <c r="V165" s="185" t="str" cm="1">
        <f t="array" ref="V165">_xlfn.IFS($C164="","",
  $C164+COLUMN(V165)-COLUMN($B165)-1&gt;$L$5,"",
   $C164+COLUMN(V165)-COLUMN($B165)-1&gt;=EOMONTH($C164,0)+1,"",
    TRUE,$C164+COLUMN(V165)-COLUMN($B165)-1)</f>
        <v/>
      </c>
      <c r="W165" s="185" t="str" cm="1">
        <f t="array" ref="W165">_xlfn.IFS($C164="","",
  $C164+COLUMN(W165)-COLUMN($B165)-1&gt;$L$5,"",
   $C164+COLUMN(W165)-COLUMN($B165)-1&gt;=EOMONTH($C164,0)+1,"",
    TRUE,$C164+COLUMN(W165)-COLUMN($B165)-1)</f>
        <v/>
      </c>
      <c r="X165" s="185" t="str" cm="1">
        <f t="array" ref="X165">_xlfn.IFS($C164="","",
  $C164+COLUMN(X165)-COLUMN($B165)-1&gt;$L$5,"",
   $C164+COLUMN(X165)-COLUMN($B165)-1&gt;=EOMONTH($C164,0)+1,"",
    TRUE,$C164+COLUMN(X165)-COLUMN($B165)-1)</f>
        <v/>
      </c>
      <c r="Y165" s="185" t="str" cm="1">
        <f t="array" ref="Y165">_xlfn.IFS($C164="","",
  $C164+COLUMN(Y165)-COLUMN($B165)-1&gt;$L$5,"",
   $C164+COLUMN(Y165)-COLUMN($B165)-1&gt;=EOMONTH($C164,0)+1,"",
    TRUE,$C164+COLUMN(Y165)-COLUMN($B165)-1)</f>
        <v/>
      </c>
      <c r="Z165" s="185" t="str" cm="1">
        <f t="array" ref="Z165">_xlfn.IFS($C164="","",
  $C164+COLUMN(Z165)-COLUMN($B165)-1&gt;$L$5,"",
   $C164+COLUMN(Z165)-COLUMN($B165)-1&gt;=EOMONTH($C164,0)+1,"",
    TRUE,$C164+COLUMN(Z165)-COLUMN($B165)-1)</f>
        <v/>
      </c>
      <c r="AA165" s="185" t="str" cm="1">
        <f t="array" ref="AA165">_xlfn.IFS($C164="","",
  $C164+COLUMN(AA165)-COLUMN($B165)-1&gt;$L$5,"",
   $C164+COLUMN(AA165)-COLUMN($B165)-1&gt;=EOMONTH($C164,0)+1,"",
    TRUE,$C164+COLUMN(AA165)-COLUMN($B165)-1)</f>
        <v/>
      </c>
      <c r="AB165" s="185" t="str" cm="1">
        <f t="array" ref="AB165">_xlfn.IFS($C164="","",
  $C164+COLUMN(AB165)-COLUMN($B165)-1&gt;$L$5,"",
   $C164+COLUMN(AB165)-COLUMN($B165)-1&gt;=EOMONTH($C164,0)+1,"",
    TRUE,$C164+COLUMN(AB165)-COLUMN($B165)-1)</f>
        <v/>
      </c>
      <c r="AC165" s="185" t="str" cm="1">
        <f t="array" ref="AC165">_xlfn.IFS($C164="","",
  $C164+COLUMN(AC165)-COLUMN($B165)-1&gt;$L$5,"",
   $C164+COLUMN(AC165)-COLUMN($B165)-1&gt;=EOMONTH($C164,0)+1,"",
    TRUE,$C164+COLUMN(AC165)-COLUMN($B165)-1)</f>
        <v/>
      </c>
      <c r="AD165" s="185" t="str" cm="1">
        <f t="array" ref="AD165">_xlfn.IFS($C164="","",
  $C164+COLUMN(AD165)-COLUMN($B165)-1&gt;$L$5,"",
   $C164+COLUMN(AD165)-COLUMN($B165)-1&gt;=EOMONTH($C164,0)+1,"",
    TRUE,$C164+COLUMN(AD165)-COLUMN($B165)-1)</f>
        <v/>
      </c>
      <c r="AE165" s="185" t="str" cm="1">
        <f t="array" ref="AE165">_xlfn.IFS($C164="","",
  $C164+COLUMN(AE165)-COLUMN($B165)-1&gt;$L$5,"",
   $C164+COLUMN(AE165)-COLUMN($B165)-1&gt;=EOMONTH($C164,0)+1,"",
    TRUE,$C164+COLUMN(AE165)-COLUMN($B165)-1)</f>
        <v/>
      </c>
      <c r="AF165" s="185" t="str" cm="1">
        <f t="array" ref="AF165">_xlfn.IFS($C164="","",
  $C164+COLUMN(AF165)-COLUMN($B165)-1&gt;$L$5,"",
   $C164+COLUMN(AF165)-COLUMN($B165)-1&gt;=EOMONTH($C164,0)+1,"",
    TRUE,$C164+COLUMN(AF165)-COLUMN($B165)-1)</f>
        <v/>
      </c>
      <c r="AG165" s="186" t="str" cm="1">
        <f t="array" ref="AG165">_xlfn.IFS($C164="","",
  $C164+COLUMN(AG165)-COLUMN($B165)-1&gt;$L$5,"",
   $C164+COLUMN(AG165)-COLUMN($B165)-1&gt;=EOMONTH($C164,0)+1,"",
    TRUE,$C164+COLUMN(AG165)-COLUMN($B165)-1)</f>
        <v/>
      </c>
      <c r="AH165" s="709" t="str">
        <f>IF(C164="","","閉所日数計")</f>
        <v/>
      </c>
      <c r="AI165" s="710" t="str">
        <f>IF(C164="","","対象日数計")</f>
        <v/>
      </c>
      <c r="AJ165" s="710" t="str">
        <f>IF(C164="","","現場閉所率")</f>
        <v/>
      </c>
      <c r="AK165" s="711" t="str">
        <f>IF(C164="","","達成状況")</f>
        <v/>
      </c>
      <c r="AL165" s="695"/>
      <c r="AM165" s="696" t="str">
        <f>IF(C164="","","閉所日数計")</f>
        <v/>
      </c>
      <c r="AN165" s="699" t="str">
        <f>IF(C164="","","対象日数計")</f>
        <v/>
      </c>
      <c r="AO165" s="699" t="str">
        <f>IF(C164="","","現場閉所率")</f>
        <v/>
      </c>
      <c r="AP165" s="712" t="str" cm="1">
        <f t="array" ref="AP165">_xlfn.IFS(C164="","",C171="","達成状況",TRUE,"-")</f>
        <v/>
      </c>
      <c r="AQ165" s="300"/>
      <c r="AR165" s="300"/>
      <c r="AS165" s="300"/>
      <c r="AT165" s="300"/>
      <c r="AU165" s="300"/>
      <c r="AV165" s="300"/>
      <c r="AW165" s="300"/>
      <c r="AX165" s="300"/>
      <c r="AY165" s="300"/>
      <c r="AZ165" s="300"/>
      <c r="BA165" s="300"/>
      <c r="BB165" s="300"/>
      <c r="BC165" s="300"/>
      <c r="BD165" s="300"/>
      <c r="BE165" s="300"/>
      <c r="BF165" s="300"/>
      <c r="BG165" s="300"/>
      <c r="BH165" s="300"/>
      <c r="BI165" s="300"/>
      <c r="BJ165" s="300"/>
      <c r="BK165" s="300"/>
      <c r="BL165" s="300"/>
      <c r="BM165" s="300"/>
      <c r="BN165" s="300"/>
      <c r="BO165" s="300"/>
      <c r="BP165" s="300"/>
    </row>
    <row r="166" spans="2:69" ht="15" customHeight="1">
      <c r="B166" s="184" t="str">
        <f>IF(C164="","","曜日")</f>
        <v/>
      </c>
      <c r="C166" s="187" t="str" cm="1">
        <f t="array" ref="C166">_xlfn.IFS(C165="","",COUNTIF(休み,C165)&gt;0,"休",OR(WEEKDAY(C165)=1,WEEKDAY(C165)=7),TEXT(C165,"aaa"),COUNTIF(祝日,C165)&gt;0,"祝",TRUE,TEXT(C165,"aaa"))</f>
        <v/>
      </c>
      <c r="D166" s="187" t="str" cm="1">
        <f t="array" ref="D166">_xlfn.IFS(D165="","",COUNTIF(休み,D165)&gt;0,"休",OR(WEEKDAY(D165)=1,WEEKDAY(D165)=7),TEXT(D165,"aaa"),COUNTIF(祝日,D165)&gt;0,"祝",TRUE,TEXT(D165,"aaa"))</f>
        <v/>
      </c>
      <c r="E166" s="187" t="str" cm="1">
        <f t="array" ref="E166">_xlfn.IFS(E165="","",COUNTIF(休み,E165)&gt;0,"休",OR(WEEKDAY(E165)=1,WEEKDAY(E165)=7),TEXT(E165,"aaa"),COUNTIF(祝日,E165)&gt;0,"祝",TRUE,TEXT(E165,"aaa"))</f>
        <v/>
      </c>
      <c r="F166" s="187" t="str" cm="1">
        <f t="array" ref="F166">_xlfn.IFS(F165="","",COUNTIF(休み,F165)&gt;0,"休",OR(WEEKDAY(F165)=1,WEEKDAY(F165)=7),TEXT(F165,"aaa"),COUNTIF(祝日,F165)&gt;0,"祝",TRUE,TEXT(F165,"aaa"))</f>
        <v/>
      </c>
      <c r="G166" s="187" t="str" cm="1">
        <f t="array" ref="G166">_xlfn.IFS(G165="","",COUNTIF(休み,G165)&gt;0,"休",OR(WEEKDAY(G165)=1,WEEKDAY(G165)=7),TEXT(G165,"aaa"),COUNTIF(祝日,G165)&gt;0,"祝",TRUE,TEXT(G165,"aaa"))</f>
        <v/>
      </c>
      <c r="H166" s="187" t="str" cm="1">
        <f t="array" ref="H166">_xlfn.IFS(H165="","",COUNTIF(休み,H165)&gt;0,"休",OR(WEEKDAY(H165)=1,WEEKDAY(H165)=7),TEXT(H165,"aaa"),COUNTIF(祝日,H165)&gt;0,"祝",TRUE,TEXT(H165,"aaa"))</f>
        <v/>
      </c>
      <c r="I166" s="187" t="str" cm="1">
        <f t="array" ref="I166">_xlfn.IFS(I165="","",COUNTIF(休み,I165)&gt;0,"休",OR(WEEKDAY(I165)=1,WEEKDAY(I165)=7),TEXT(I165,"aaa"),COUNTIF(祝日,I165)&gt;0,"祝",TRUE,TEXT(I165,"aaa"))</f>
        <v/>
      </c>
      <c r="J166" s="187" t="str" cm="1">
        <f t="array" ref="J166">_xlfn.IFS(J165="","",COUNTIF(休み,J165)&gt;0,"休",OR(WEEKDAY(J165)=1,WEEKDAY(J165)=7),TEXT(J165,"aaa"),COUNTIF(祝日,J165)&gt;0,"祝",TRUE,TEXT(J165,"aaa"))</f>
        <v/>
      </c>
      <c r="K166" s="187" t="str" cm="1">
        <f t="array" ref="K166">_xlfn.IFS(K165="","",COUNTIF(休み,K165)&gt;0,"休",OR(WEEKDAY(K165)=1,WEEKDAY(K165)=7),TEXT(K165,"aaa"),COUNTIF(祝日,K165)&gt;0,"祝",TRUE,TEXT(K165,"aaa"))</f>
        <v/>
      </c>
      <c r="L166" s="187" t="str" cm="1">
        <f t="array" ref="L166">_xlfn.IFS(L165="","",COUNTIF(休み,L165)&gt;0,"休",OR(WEEKDAY(L165)=1,WEEKDAY(L165)=7),TEXT(L165,"aaa"),COUNTIF(祝日,L165)&gt;0,"祝",TRUE,TEXT(L165,"aaa"))</f>
        <v/>
      </c>
      <c r="M166" s="187" t="str" cm="1">
        <f t="array" ref="M166">_xlfn.IFS(M165="","",COUNTIF(休み,M165)&gt;0,"休",OR(WEEKDAY(M165)=1,WEEKDAY(M165)=7),TEXT(M165,"aaa"),COUNTIF(祝日,M165)&gt;0,"祝",TRUE,TEXT(M165,"aaa"))</f>
        <v/>
      </c>
      <c r="N166" s="187" t="str" cm="1">
        <f t="array" ref="N166">_xlfn.IFS(N165="","",COUNTIF(休み,N165)&gt;0,"休",OR(WEEKDAY(N165)=1,WEEKDAY(N165)=7),TEXT(N165,"aaa"),COUNTIF(祝日,N165)&gt;0,"祝",TRUE,TEXT(N165,"aaa"))</f>
        <v/>
      </c>
      <c r="O166" s="187" t="str" cm="1">
        <f t="array" ref="O166">_xlfn.IFS(O165="","",COUNTIF(休み,O165)&gt;0,"休",OR(WEEKDAY(O165)=1,WEEKDAY(O165)=7),TEXT(O165,"aaa"),COUNTIF(祝日,O165)&gt;0,"祝",TRUE,TEXT(O165,"aaa"))</f>
        <v/>
      </c>
      <c r="P166" s="187" t="str" cm="1">
        <f t="array" ref="P166">_xlfn.IFS(P165="","",COUNTIF(休み,P165)&gt;0,"休",OR(WEEKDAY(P165)=1,WEEKDAY(P165)=7),TEXT(P165,"aaa"),COUNTIF(祝日,P165)&gt;0,"祝",TRUE,TEXT(P165,"aaa"))</f>
        <v/>
      </c>
      <c r="Q166" s="187" t="str" cm="1">
        <f t="array" ref="Q166">_xlfn.IFS(Q165="","",COUNTIF(休み,Q165)&gt;0,"休",OR(WEEKDAY(Q165)=1,WEEKDAY(Q165)=7),TEXT(Q165,"aaa"),COUNTIF(祝日,Q165)&gt;0,"祝",TRUE,TEXT(Q165,"aaa"))</f>
        <v/>
      </c>
      <c r="R166" s="187" t="str" cm="1">
        <f t="array" ref="R166">_xlfn.IFS(R165="","",COUNTIF(休み,R165)&gt;0,"休",OR(WEEKDAY(R165)=1,WEEKDAY(R165)=7),TEXT(R165,"aaa"),COUNTIF(祝日,R165)&gt;0,"祝",TRUE,TEXT(R165,"aaa"))</f>
        <v/>
      </c>
      <c r="S166" s="187" t="str" cm="1">
        <f t="array" ref="S166">_xlfn.IFS(S165="","",COUNTIF(休み,S165)&gt;0,"休",OR(WEEKDAY(S165)=1,WEEKDAY(S165)=7),TEXT(S165,"aaa"),COUNTIF(祝日,S165)&gt;0,"祝",TRUE,TEXT(S165,"aaa"))</f>
        <v/>
      </c>
      <c r="T166" s="187" t="str" cm="1">
        <f t="array" ref="T166">_xlfn.IFS(T165="","",COUNTIF(休み,T165)&gt;0,"休",OR(WEEKDAY(T165)=1,WEEKDAY(T165)=7),TEXT(T165,"aaa"),COUNTIF(祝日,T165)&gt;0,"祝",TRUE,TEXT(T165,"aaa"))</f>
        <v/>
      </c>
      <c r="U166" s="187" t="str" cm="1">
        <f t="array" ref="U166">_xlfn.IFS(U165="","",COUNTIF(休み,U165)&gt;0,"休",OR(WEEKDAY(U165)=1,WEEKDAY(U165)=7),TEXT(U165,"aaa"),COUNTIF(祝日,U165)&gt;0,"祝",TRUE,TEXT(U165,"aaa"))</f>
        <v/>
      </c>
      <c r="V166" s="187" t="str" cm="1">
        <f t="array" ref="V166">_xlfn.IFS(V165="","",COUNTIF(休み,V165)&gt;0,"休",OR(WEEKDAY(V165)=1,WEEKDAY(V165)=7),TEXT(V165,"aaa"),COUNTIF(祝日,V165)&gt;0,"祝",TRUE,TEXT(V165,"aaa"))</f>
        <v/>
      </c>
      <c r="W166" s="187" t="str" cm="1">
        <f t="array" ref="W166">_xlfn.IFS(W165="","",COUNTIF(休み,W165)&gt;0,"休",OR(WEEKDAY(W165)=1,WEEKDAY(W165)=7),TEXT(W165,"aaa"),COUNTIF(祝日,W165)&gt;0,"祝",TRUE,TEXT(W165,"aaa"))</f>
        <v/>
      </c>
      <c r="X166" s="187" t="str" cm="1">
        <f t="array" ref="X166">_xlfn.IFS(X165="","",COUNTIF(休み,X165)&gt;0,"休",OR(WEEKDAY(X165)=1,WEEKDAY(X165)=7),TEXT(X165,"aaa"),COUNTIF(祝日,X165)&gt;0,"祝",TRUE,TEXT(X165,"aaa"))</f>
        <v/>
      </c>
      <c r="Y166" s="187" t="str" cm="1">
        <f t="array" ref="Y166">_xlfn.IFS(Y165="","",COUNTIF(休み,Y165)&gt;0,"休",OR(WEEKDAY(Y165)=1,WEEKDAY(Y165)=7),TEXT(Y165,"aaa"),COUNTIF(祝日,Y165)&gt;0,"祝",TRUE,TEXT(Y165,"aaa"))</f>
        <v/>
      </c>
      <c r="Z166" s="187" t="str" cm="1">
        <f t="array" ref="Z166">_xlfn.IFS(Z165="","",COUNTIF(休み,Z165)&gt;0,"休",OR(WEEKDAY(Z165)=1,WEEKDAY(Z165)=7),TEXT(Z165,"aaa"),COUNTIF(祝日,Z165)&gt;0,"祝",TRUE,TEXT(Z165,"aaa"))</f>
        <v/>
      </c>
      <c r="AA166" s="187" t="str" cm="1">
        <f t="array" ref="AA166">_xlfn.IFS(AA165="","",COUNTIF(休み,AA165)&gt;0,"休",OR(WEEKDAY(AA165)=1,WEEKDAY(AA165)=7),TEXT(AA165,"aaa"),COUNTIF(祝日,AA165)&gt;0,"祝",TRUE,TEXT(AA165,"aaa"))</f>
        <v/>
      </c>
      <c r="AB166" s="187" t="str" cm="1">
        <f t="array" ref="AB166">_xlfn.IFS(AB165="","",COUNTIF(休み,AB165)&gt;0,"休",OR(WEEKDAY(AB165)=1,WEEKDAY(AB165)=7),TEXT(AB165,"aaa"),COUNTIF(祝日,AB165)&gt;0,"祝",TRUE,TEXT(AB165,"aaa"))</f>
        <v/>
      </c>
      <c r="AC166" s="187" t="str" cm="1">
        <f t="array" ref="AC166">_xlfn.IFS(AC165="","",COUNTIF(休み,AC165)&gt;0,"休",OR(WEEKDAY(AC165)=1,WEEKDAY(AC165)=7),TEXT(AC165,"aaa"),COUNTIF(祝日,AC165)&gt;0,"祝",TRUE,TEXT(AC165,"aaa"))</f>
        <v/>
      </c>
      <c r="AD166" s="187" t="str" cm="1">
        <f t="array" ref="AD166">_xlfn.IFS(AD165="","",COUNTIF(休み,AD165)&gt;0,"休",OR(WEEKDAY(AD165)=1,WEEKDAY(AD165)=7),TEXT(AD165,"aaa"),COUNTIF(祝日,AD165)&gt;0,"祝",TRUE,TEXT(AD165,"aaa"))</f>
        <v/>
      </c>
      <c r="AE166" s="187" t="str" cm="1">
        <f t="array" ref="AE166">_xlfn.IFS(AE165="","",COUNTIF(休み,AE165)&gt;0,"休",OR(WEEKDAY(AE165)=1,WEEKDAY(AE165)=7),TEXT(AE165,"aaa"),COUNTIF(祝日,AE165)&gt;0,"祝",TRUE,TEXT(AE165,"aaa"))</f>
        <v/>
      </c>
      <c r="AF166" s="187" t="str" cm="1">
        <f t="array" ref="AF166">_xlfn.IFS(AF165="","",COUNTIF(休み,AF165)&gt;0,"休",OR(WEEKDAY(AF165)=1,WEEKDAY(AF165)=7),TEXT(AF165,"aaa"),COUNTIF(祝日,AF165)&gt;0,"祝",TRUE,TEXT(AF165,"aaa"))</f>
        <v/>
      </c>
      <c r="AG166" s="187" t="str" cm="1">
        <f t="array" ref="AG166">_xlfn.IFS(AG165="","",COUNTIF(休み,AG165)&gt;0,"休",OR(WEEKDAY(AG165)=1,WEEKDAY(AG165)=7),TEXT(AG165,"aaa"),COUNTIF(祝日,AG165)&gt;0,"祝",TRUE,TEXT(AG165,"aaa"))</f>
        <v/>
      </c>
      <c r="AH166" s="709"/>
      <c r="AI166" s="710"/>
      <c r="AJ166" s="710"/>
      <c r="AK166" s="711"/>
      <c r="AL166" s="695"/>
      <c r="AM166" s="697"/>
      <c r="AN166" s="700"/>
      <c r="AO166" s="700"/>
      <c r="AP166" s="713"/>
      <c r="AQ166" s="300"/>
      <c r="AR166" s="300"/>
      <c r="AS166" s="300"/>
      <c r="AT166" s="300"/>
      <c r="AU166" s="300"/>
      <c r="AV166" s="300"/>
      <c r="AW166" s="300"/>
      <c r="AX166" s="300"/>
      <c r="AY166" s="300"/>
      <c r="AZ166" s="300"/>
      <c r="BA166" s="300"/>
      <c r="BB166" s="300"/>
      <c r="BC166" s="300"/>
      <c r="BD166" s="300"/>
      <c r="BE166" s="300"/>
      <c r="BF166" s="300"/>
      <c r="BG166" s="300"/>
      <c r="BH166" s="300"/>
      <c r="BI166" s="300"/>
      <c r="BJ166" s="300"/>
      <c r="BK166" s="300"/>
      <c r="BL166" s="300"/>
      <c r="BM166" s="300"/>
      <c r="BN166" s="300"/>
      <c r="BO166" s="300"/>
      <c r="BP166" s="300"/>
      <c r="BQ166" s="188"/>
    </row>
    <row r="167" spans="2:69" s="192" customFormat="1" ht="60" customHeight="1">
      <c r="B167" s="271" t="str">
        <f>IF(C164="","","行事")</f>
        <v/>
      </c>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90"/>
      <c r="AH167" s="709"/>
      <c r="AI167" s="710"/>
      <c r="AJ167" s="710"/>
      <c r="AK167" s="711"/>
      <c r="AL167" s="695"/>
      <c r="AM167" s="698"/>
      <c r="AN167" s="701"/>
      <c r="AO167" s="701"/>
      <c r="AP167" s="714"/>
      <c r="AQ167" s="300"/>
      <c r="AR167" s="300"/>
      <c r="AS167" s="300"/>
      <c r="AT167" s="300"/>
      <c r="AU167" s="300"/>
      <c r="AV167" s="300"/>
      <c r="AW167" s="300"/>
      <c r="AX167" s="300"/>
      <c r="AY167" s="300"/>
      <c r="AZ167" s="300"/>
      <c r="BA167" s="300"/>
      <c r="BB167" s="300"/>
      <c r="BC167" s="300"/>
      <c r="BD167" s="300"/>
      <c r="BE167" s="300"/>
      <c r="BF167" s="300"/>
      <c r="BG167" s="300"/>
      <c r="BH167" s="300"/>
      <c r="BI167" s="300"/>
      <c r="BJ167" s="300"/>
      <c r="BK167" s="300"/>
      <c r="BL167" s="300"/>
      <c r="BM167" s="300"/>
      <c r="BN167" s="300"/>
      <c r="BO167" s="300"/>
      <c r="BP167" s="300"/>
      <c r="BQ167" s="191"/>
    </row>
    <row r="168" spans="2:69" s="195" customFormat="1" ht="15" customHeight="1">
      <c r="B168" s="184" t="str">
        <f>IF(C164="","","計画")</f>
        <v/>
      </c>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84" t="str">
        <f>IF(C164="","",COUNTIF(C168:AG168,"○"))</f>
        <v/>
      </c>
      <c r="AI168" s="193" t="str">
        <f>IF(C164="","",31-COUNTIF(C166:AG166,"")-COUNTIF(C166:AG166,"休")-COUNTIF(C168:AH168,"/"))</f>
        <v/>
      </c>
      <c r="AJ168" s="194" t="str">
        <f>IF(C164="","",IFERROR(AH168/AI168,""))</f>
        <v/>
      </c>
      <c r="AK168" s="295" t="str" cm="1">
        <f t="array" ref="AK168">_xlfn.IFS(OR(C164="",AI168=0),"",
      COUNTIFS(C166:AG166,"日",C168:AG168,"")+COUNTIFS(C166:AG166,"日",C168:AG168,"○")+COUNTIFS(C166:AG166,"土",C168:AG168,"")+COUNTIFS(C166:AG166,"土",C168:AG168,"○")&lt;=COUNTIF(C168:AG168,"○"),"○",
        AH168/AI168&gt;=2/7,"○",
         TRUE,"NG")</f>
        <v/>
      </c>
      <c r="AM168" s="184" t="str">
        <f>IF(C164="","",AM161+AH168)</f>
        <v/>
      </c>
      <c r="AN168" s="193" t="str">
        <f>IF(C164="","",AN161+AI168)</f>
        <v/>
      </c>
      <c r="AO168" s="194" t="str">
        <f>IFERROR(AM168/AN168,"")</f>
        <v/>
      </c>
      <c r="AP168" s="301" t="str">
        <f>IF(C164="","",IF(C171="",IF(AM168/AN168&gt;=2/7,"OK","NG"),"-"))</f>
        <v/>
      </c>
      <c r="AQ168" s="297"/>
      <c r="AR168" s="297"/>
      <c r="AS168" s="297"/>
      <c r="AT168" s="297"/>
      <c r="AU168" s="297"/>
      <c r="AV168" s="297"/>
      <c r="AW168" s="297"/>
      <c r="AX168" s="297"/>
      <c r="AY168" s="297"/>
      <c r="AZ168" s="297"/>
      <c r="BA168" s="297"/>
      <c r="BB168" s="297"/>
      <c r="BC168" s="297"/>
      <c r="BD168" s="297"/>
      <c r="BE168" s="297"/>
      <c r="BF168" s="297"/>
      <c r="BG168" s="297"/>
      <c r="BH168" s="297"/>
      <c r="BI168" s="297"/>
      <c r="BJ168" s="297"/>
      <c r="BK168" s="297"/>
      <c r="BL168" s="297"/>
      <c r="BM168" s="297"/>
      <c r="BN168" s="297"/>
      <c r="BO168" s="297"/>
      <c r="BP168" s="297"/>
      <c r="BQ168" s="196"/>
    </row>
    <row r="169" spans="2:69" s="195" customFormat="1" ht="15" customHeight="1" thickBot="1">
      <c r="B169" s="197" t="str">
        <f>IF(C164="","","実施")</f>
        <v/>
      </c>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98"/>
      <c r="Y169" s="198"/>
      <c r="Z169" s="198"/>
      <c r="AA169" s="198"/>
      <c r="AB169" s="198"/>
      <c r="AC169" s="198"/>
      <c r="AD169" s="198"/>
      <c r="AE169" s="198"/>
      <c r="AF169" s="198"/>
      <c r="AG169" s="198"/>
      <c r="AH169" s="197" t="str">
        <f>IF(C164="","",COUNTIF(C169:AG169,"●"))</f>
        <v/>
      </c>
      <c r="AI169" s="198" t="str">
        <f>IF(C164="","",31-COUNTIF(C166:AG166,"")-COUNTIF(C166:AG166,"休")-COUNTIF(C169:AH169,"/"))</f>
        <v/>
      </c>
      <c r="AJ169" s="199" t="str">
        <f>IF(C164="","",IFERROR(AH169/AI169,""))</f>
        <v/>
      </c>
      <c r="AK169" s="298" t="str" cm="1">
        <f t="array" ref="AK169">_xlfn.IFS(OR(C164="",AI169=0),"",
      COUNTIFS(C166:AG166,"日",C169:AG169,"")+COUNTIFS(C166:AG166,"日",C169:AG169,"●")+COUNTIFS(C166:AG166,"土",C169:AG169,"")+COUNTIFS(C166:AG166,"土",C169:AG169,"●")&lt;=COUNTIF(C169:AG169,"●"),"○",
        AH169/AI169&gt;=2/7,"○",
         TRUE,"NG")</f>
        <v/>
      </c>
      <c r="AM169" s="197" t="str">
        <f>IF(C164="","",AM162+AH169)</f>
        <v/>
      </c>
      <c r="AN169" s="198" t="str">
        <f>IF(C164="","",AN162+AI169)</f>
        <v/>
      </c>
      <c r="AO169" s="199" t="str">
        <f>IFERROR(AM169/AN169,"")</f>
        <v/>
      </c>
      <c r="AP169" s="302" t="str">
        <f>IF(C164="","",IF(C171="",IF(AM169/AN169&gt;=2/7,"OK","NG"),"-"))</f>
        <v/>
      </c>
      <c r="AQ169" s="222"/>
      <c r="AR169" s="222"/>
      <c r="AS169" s="222"/>
      <c r="AT169" s="222"/>
      <c r="AU169" s="222"/>
      <c r="AV169" s="222"/>
      <c r="AW169" s="222"/>
      <c r="AX169" s="222"/>
      <c r="AY169" s="222"/>
      <c r="AZ169" s="222"/>
      <c r="BA169" s="222"/>
      <c r="BB169" s="222"/>
      <c r="BC169" s="222"/>
      <c r="BD169" s="222"/>
      <c r="BE169" s="222"/>
      <c r="BF169" s="222"/>
      <c r="BG169" s="222"/>
      <c r="BH169" s="222"/>
      <c r="BI169" s="222"/>
      <c r="BJ169" s="222"/>
      <c r="BK169" s="222"/>
      <c r="BL169" s="222"/>
      <c r="BM169" s="222"/>
      <c r="BN169" s="222"/>
      <c r="BO169" s="222"/>
      <c r="BP169" s="222"/>
      <c r="BQ169" s="188"/>
    </row>
    <row r="170" spans="2:69" ht="18" customHeight="1" thickBot="1">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195"/>
      <c r="BP170" s="195"/>
      <c r="BQ170" s="200"/>
    </row>
    <row r="171" spans="2:69" ht="16.899999999999999" customHeight="1">
      <c r="B171" s="183" t="str">
        <f>IF(C171="","","月")</f>
        <v/>
      </c>
      <c r="C171" s="689" t="str">
        <f>IFERROR(IF(EOMONTH(C164,0)+1&gt;$L$5,"",EOMONTH(C164,0)+1),"")</f>
        <v/>
      </c>
      <c r="D171" s="690"/>
      <c r="E171" s="690"/>
      <c r="F171" s="690"/>
      <c r="G171" s="690"/>
      <c r="H171" s="690"/>
      <c r="I171" s="690"/>
      <c r="J171" s="690"/>
      <c r="K171" s="690"/>
      <c r="L171" s="690"/>
      <c r="M171" s="690"/>
      <c r="N171" s="690"/>
      <c r="O171" s="690"/>
      <c r="P171" s="690"/>
      <c r="Q171" s="690"/>
      <c r="R171" s="690"/>
      <c r="S171" s="690"/>
      <c r="T171" s="690"/>
      <c r="U171" s="690"/>
      <c r="V171" s="690"/>
      <c r="W171" s="690"/>
      <c r="X171" s="690"/>
      <c r="Y171" s="690"/>
      <c r="Z171" s="690"/>
      <c r="AA171" s="690"/>
      <c r="AB171" s="690"/>
      <c r="AC171" s="690"/>
      <c r="AD171" s="690"/>
      <c r="AE171" s="690"/>
      <c r="AF171" s="690"/>
      <c r="AG171" s="690"/>
      <c r="AH171" s="691" t="str">
        <f>IF(C171="","","月単位")</f>
        <v/>
      </c>
      <c r="AI171" s="692"/>
      <c r="AJ171" s="692"/>
      <c r="AK171" s="693"/>
      <c r="AL171" s="694"/>
      <c r="AM171" s="706" t="str">
        <f>IF(C171="","","累計")</f>
        <v/>
      </c>
      <c r="AN171" s="707"/>
      <c r="AO171" s="707"/>
      <c r="AP171" s="708"/>
      <c r="AQ171" s="293"/>
      <c r="AR171" s="293"/>
      <c r="AS171" s="293"/>
      <c r="AT171" s="293"/>
      <c r="AU171" s="293"/>
      <c r="AV171" s="293"/>
      <c r="AW171" s="293"/>
      <c r="AX171" s="293"/>
      <c r="AY171" s="293"/>
      <c r="AZ171" s="293"/>
      <c r="BA171" s="293"/>
      <c r="BB171" s="293"/>
      <c r="BC171" s="293"/>
      <c r="BD171" s="293"/>
      <c r="BE171" s="293"/>
      <c r="BF171" s="293"/>
      <c r="BG171" s="293"/>
      <c r="BH171" s="293"/>
      <c r="BI171" s="293"/>
      <c r="BJ171" s="293"/>
      <c r="BK171" s="293"/>
      <c r="BL171" s="293"/>
      <c r="BM171" s="293"/>
      <c r="BN171" s="293"/>
      <c r="BO171" s="293"/>
      <c r="BP171" s="293"/>
    </row>
    <row r="172" spans="2:69" ht="15" customHeight="1">
      <c r="B172" s="184" t="str">
        <f>IF(C171="","","日")</f>
        <v/>
      </c>
      <c r="C172" s="185" t="str" cm="1">
        <f t="array" ref="C172">_xlfn.IFS($C171="","",
  $C171+COLUMN(C172)-COLUMN($B172)-1&gt;$L$5,"",
   $C171+COLUMN(C172)-COLUMN($B172)-1&gt;=EOMONTH($C171,0)+1,"",
    TRUE,$C171+COLUMN(C172)-COLUMN($B172)-1)</f>
        <v/>
      </c>
      <c r="D172" s="185" t="str" cm="1">
        <f t="array" ref="D172">_xlfn.IFS($C171="","",
  $C171+COLUMN(D172)-COLUMN($B172)-1&gt;$L$5,"",
   $C171+COLUMN(D172)-COLUMN($B172)-1&gt;=EOMONTH($C171,0)+1,"",
    TRUE,$C171+COLUMN(D172)-COLUMN($B172)-1)</f>
        <v/>
      </c>
      <c r="E172" s="185" t="str" cm="1">
        <f t="array" ref="E172">_xlfn.IFS($C171="","",
  $C171+COLUMN(E172)-COLUMN($B172)-1&gt;$L$5,"",
   $C171+COLUMN(E172)-COLUMN($B172)-1&gt;=EOMONTH($C171,0)+1,"",
    TRUE,$C171+COLUMN(E172)-COLUMN($B172)-1)</f>
        <v/>
      </c>
      <c r="F172" s="185" t="str" cm="1">
        <f t="array" ref="F172">_xlfn.IFS($C171="","",
  $C171+COLUMN(F172)-COLUMN($B172)-1&gt;$L$5,"",
   $C171+COLUMN(F172)-COLUMN($B172)-1&gt;=EOMONTH($C171,0)+1,"",
    TRUE,$C171+COLUMN(F172)-COLUMN($B172)-1)</f>
        <v/>
      </c>
      <c r="G172" s="185" t="str" cm="1">
        <f t="array" ref="G172">_xlfn.IFS($C171="","",
  $C171+COLUMN(G172)-COLUMN($B172)-1&gt;$L$5,"",
   $C171+COLUMN(G172)-COLUMN($B172)-1&gt;=EOMONTH($C171,0)+1,"",
    TRUE,$C171+COLUMN(G172)-COLUMN($B172)-1)</f>
        <v/>
      </c>
      <c r="H172" s="185" t="str" cm="1">
        <f t="array" ref="H172">_xlfn.IFS($C171="","",
  $C171+COLUMN(H172)-COLUMN($B172)-1&gt;$L$5,"",
   $C171+COLUMN(H172)-COLUMN($B172)-1&gt;=EOMONTH($C171,0)+1,"",
    TRUE,$C171+COLUMN(H172)-COLUMN($B172)-1)</f>
        <v/>
      </c>
      <c r="I172" s="185" t="str" cm="1">
        <f t="array" ref="I172">_xlfn.IFS($C171="","",
  $C171+COLUMN(I172)-COLUMN($B172)-1&gt;$L$5,"",
   $C171+COLUMN(I172)-COLUMN($B172)-1&gt;=EOMONTH($C171,0)+1,"",
    TRUE,$C171+COLUMN(I172)-COLUMN($B172)-1)</f>
        <v/>
      </c>
      <c r="J172" s="185" t="str" cm="1">
        <f t="array" ref="J172">_xlfn.IFS($C171="","",
  $C171+COLUMN(J172)-COLUMN($B172)-1&gt;$L$5,"",
   $C171+COLUMN(J172)-COLUMN($B172)-1&gt;=EOMONTH($C171,0)+1,"",
    TRUE,$C171+COLUMN(J172)-COLUMN($B172)-1)</f>
        <v/>
      </c>
      <c r="K172" s="185" t="str" cm="1">
        <f t="array" ref="K172">_xlfn.IFS($C171="","",
  $C171+COLUMN(K172)-COLUMN($B172)-1&gt;$L$5,"",
   $C171+COLUMN(K172)-COLUMN($B172)-1&gt;=EOMONTH($C171,0)+1,"",
    TRUE,$C171+COLUMN(K172)-COLUMN($B172)-1)</f>
        <v/>
      </c>
      <c r="L172" s="185" t="str" cm="1">
        <f t="array" ref="L172">_xlfn.IFS($C171="","",
  $C171+COLUMN(L172)-COLUMN($B172)-1&gt;$L$5,"",
   $C171+COLUMN(L172)-COLUMN($B172)-1&gt;=EOMONTH($C171,0)+1,"",
    TRUE,$C171+COLUMN(L172)-COLUMN($B172)-1)</f>
        <v/>
      </c>
      <c r="M172" s="185" t="str" cm="1">
        <f t="array" ref="M172">_xlfn.IFS($C171="","",
  $C171+COLUMN(M172)-COLUMN($B172)-1&gt;$L$5,"",
   $C171+COLUMN(M172)-COLUMN($B172)-1&gt;=EOMONTH($C171,0)+1,"",
    TRUE,$C171+COLUMN(M172)-COLUMN($B172)-1)</f>
        <v/>
      </c>
      <c r="N172" s="185" t="str" cm="1">
        <f t="array" ref="N172">_xlfn.IFS($C171="","",
  $C171+COLUMN(N172)-COLUMN($B172)-1&gt;$L$5,"",
   $C171+COLUMN(N172)-COLUMN($B172)-1&gt;=EOMONTH($C171,0)+1,"",
    TRUE,$C171+COLUMN(N172)-COLUMN($B172)-1)</f>
        <v/>
      </c>
      <c r="O172" s="185" t="str" cm="1">
        <f t="array" ref="O172">_xlfn.IFS($C171="","",
  $C171+COLUMN(O172)-COLUMN($B172)-1&gt;$L$5,"",
   $C171+COLUMN(O172)-COLUMN($B172)-1&gt;=EOMONTH($C171,0)+1,"",
    TRUE,$C171+COLUMN(O172)-COLUMN($B172)-1)</f>
        <v/>
      </c>
      <c r="P172" s="185" t="str" cm="1">
        <f t="array" ref="P172">_xlfn.IFS($C171="","",
  $C171+COLUMN(P172)-COLUMN($B172)-1&gt;$L$5,"",
   $C171+COLUMN(P172)-COLUMN($B172)-1&gt;=EOMONTH($C171,0)+1,"",
    TRUE,$C171+COLUMN(P172)-COLUMN($B172)-1)</f>
        <v/>
      </c>
      <c r="Q172" s="185" t="str" cm="1">
        <f t="array" ref="Q172">_xlfn.IFS($C171="","",
  $C171+COLUMN(Q172)-COLUMN($B172)-1&gt;$L$5,"",
   $C171+COLUMN(Q172)-COLUMN($B172)-1&gt;=EOMONTH($C171,0)+1,"",
    TRUE,$C171+COLUMN(Q172)-COLUMN($B172)-1)</f>
        <v/>
      </c>
      <c r="R172" s="185" t="str" cm="1">
        <f t="array" ref="R172">_xlfn.IFS($C171="","",
  $C171+COLUMN(R172)-COLUMN($B172)-1&gt;$L$5,"",
   $C171+COLUMN(R172)-COLUMN($B172)-1&gt;=EOMONTH($C171,0)+1,"",
    TRUE,$C171+COLUMN(R172)-COLUMN($B172)-1)</f>
        <v/>
      </c>
      <c r="S172" s="185" t="str" cm="1">
        <f t="array" ref="S172">_xlfn.IFS($C171="","",
  $C171+COLUMN(S172)-COLUMN($B172)-1&gt;$L$5,"",
   $C171+COLUMN(S172)-COLUMN($B172)-1&gt;=EOMONTH($C171,0)+1,"",
    TRUE,$C171+COLUMN(S172)-COLUMN($B172)-1)</f>
        <v/>
      </c>
      <c r="T172" s="185" t="str" cm="1">
        <f t="array" ref="T172">_xlfn.IFS($C171="","",
  $C171+COLUMN(T172)-COLUMN($B172)-1&gt;$L$5,"",
   $C171+COLUMN(T172)-COLUMN($B172)-1&gt;=EOMONTH($C171,0)+1,"",
    TRUE,$C171+COLUMN(T172)-COLUMN($B172)-1)</f>
        <v/>
      </c>
      <c r="U172" s="185" t="str" cm="1">
        <f t="array" ref="U172">_xlfn.IFS($C171="","",
  $C171+COLUMN(U172)-COLUMN($B172)-1&gt;$L$5,"",
   $C171+COLUMN(U172)-COLUMN($B172)-1&gt;=EOMONTH($C171,0)+1,"",
    TRUE,$C171+COLUMN(U172)-COLUMN($B172)-1)</f>
        <v/>
      </c>
      <c r="V172" s="185" t="str" cm="1">
        <f t="array" ref="V172">_xlfn.IFS($C171="","",
  $C171+COLUMN(V172)-COLUMN($B172)-1&gt;$L$5,"",
   $C171+COLUMN(V172)-COLUMN($B172)-1&gt;=EOMONTH($C171,0)+1,"",
    TRUE,$C171+COLUMN(V172)-COLUMN($B172)-1)</f>
        <v/>
      </c>
      <c r="W172" s="185" t="str" cm="1">
        <f t="array" ref="W172">_xlfn.IFS($C171="","",
  $C171+COLUMN(W172)-COLUMN($B172)-1&gt;$L$5,"",
   $C171+COLUMN(W172)-COLUMN($B172)-1&gt;=EOMONTH($C171,0)+1,"",
    TRUE,$C171+COLUMN(W172)-COLUMN($B172)-1)</f>
        <v/>
      </c>
      <c r="X172" s="185" t="str" cm="1">
        <f t="array" ref="X172">_xlfn.IFS($C171="","",
  $C171+COLUMN(X172)-COLUMN($B172)-1&gt;$L$5,"",
   $C171+COLUMN(X172)-COLUMN($B172)-1&gt;=EOMONTH($C171,0)+1,"",
    TRUE,$C171+COLUMN(X172)-COLUMN($B172)-1)</f>
        <v/>
      </c>
      <c r="Y172" s="185" t="str" cm="1">
        <f t="array" ref="Y172">_xlfn.IFS($C171="","",
  $C171+COLUMN(Y172)-COLUMN($B172)-1&gt;$L$5,"",
   $C171+COLUMN(Y172)-COLUMN($B172)-1&gt;=EOMONTH($C171,0)+1,"",
    TRUE,$C171+COLUMN(Y172)-COLUMN($B172)-1)</f>
        <v/>
      </c>
      <c r="Z172" s="185" t="str" cm="1">
        <f t="array" ref="Z172">_xlfn.IFS($C171="","",
  $C171+COLUMN(Z172)-COLUMN($B172)-1&gt;$L$5,"",
   $C171+COLUMN(Z172)-COLUMN($B172)-1&gt;=EOMONTH($C171,0)+1,"",
    TRUE,$C171+COLUMN(Z172)-COLUMN($B172)-1)</f>
        <v/>
      </c>
      <c r="AA172" s="185" t="str" cm="1">
        <f t="array" ref="AA172">_xlfn.IFS($C171="","",
  $C171+COLUMN(AA172)-COLUMN($B172)-1&gt;$L$5,"",
   $C171+COLUMN(AA172)-COLUMN($B172)-1&gt;=EOMONTH($C171,0)+1,"",
    TRUE,$C171+COLUMN(AA172)-COLUMN($B172)-1)</f>
        <v/>
      </c>
      <c r="AB172" s="185" t="str" cm="1">
        <f t="array" ref="AB172">_xlfn.IFS($C171="","",
  $C171+COLUMN(AB172)-COLUMN($B172)-1&gt;$L$5,"",
   $C171+COLUMN(AB172)-COLUMN($B172)-1&gt;=EOMONTH($C171,0)+1,"",
    TRUE,$C171+COLUMN(AB172)-COLUMN($B172)-1)</f>
        <v/>
      </c>
      <c r="AC172" s="185" t="str" cm="1">
        <f t="array" ref="AC172">_xlfn.IFS($C171="","",
  $C171+COLUMN(AC172)-COLUMN($B172)-1&gt;$L$5,"",
   $C171+COLUMN(AC172)-COLUMN($B172)-1&gt;=EOMONTH($C171,0)+1,"",
    TRUE,$C171+COLUMN(AC172)-COLUMN($B172)-1)</f>
        <v/>
      </c>
      <c r="AD172" s="185" t="str" cm="1">
        <f t="array" ref="AD172">_xlfn.IFS($C171="","",
  $C171+COLUMN(AD172)-COLUMN($B172)-1&gt;$L$5,"",
   $C171+COLUMN(AD172)-COLUMN($B172)-1&gt;=EOMONTH($C171,0)+1,"",
    TRUE,$C171+COLUMN(AD172)-COLUMN($B172)-1)</f>
        <v/>
      </c>
      <c r="AE172" s="185" t="str" cm="1">
        <f t="array" ref="AE172">_xlfn.IFS($C171="","",
  $C171+COLUMN(AE172)-COLUMN($B172)-1&gt;$L$5,"",
   $C171+COLUMN(AE172)-COLUMN($B172)-1&gt;=EOMONTH($C171,0)+1,"",
    TRUE,$C171+COLUMN(AE172)-COLUMN($B172)-1)</f>
        <v/>
      </c>
      <c r="AF172" s="185" t="str" cm="1">
        <f t="array" ref="AF172">_xlfn.IFS($C171="","",
  $C171+COLUMN(AF172)-COLUMN($B172)-1&gt;$L$5,"",
   $C171+COLUMN(AF172)-COLUMN($B172)-1&gt;=EOMONTH($C171,0)+1,"",
    TRUE,$C171+COLUMN(AF172)-COLUMN($B172)-1)</f>
        <v/>
      </c>
      <c r="AG172" s="186" t="str" cm="1">
        <f t="array" ref="AG172">_xlfn.IFS($C171="","",
  $C171+COLUMN(AG172)-COLUMN($B172)-1&gt;$L$5,"",
   $C171+COLUMN(AG172)-COLUMN($B172)-1&gt;=EOMONTH($C171,0)+1,"",
    TRUE,$C171+COLUMN(AG172)-COLUMN($B172)-1)</f>
        <v/>
      </c>
      <c r="AH172" s="709" t="str">
        <f>IF(C171="","","閉所日数計")</f>
        <v/>
      </c>
      <c r="AI172" s="710" t="str">
        <f>IF(C171="","","対象日数計")</f>
        <v/>
      </c>
      <c r="AJ172" s="710" t="str">
        <f>IF(C171="","","現場閉所率")</f>
        <v/>
      </c>
      <c r="AK172" s="711" t="str">
        <f>IF(C171="","","達成状況")</f>
        <v/>
      </c>
      <c r="AL172" s="695"/>
      <c r="AM172" s="696" t="str">
        <f>IF(C171="","","閉所日数計")</f>
        <v/>
      </c>
      <c r="AN172" s="699" t="str">
        <f>IF(C171="","","対象日数計")</f>
        <v/>
      </c>
      <c r="AO172" s="699" t="str">
        <f>IF(C171="","","現場閉所率")</f>
        <v/>
      </c>
      <c r="AP172" s="712" t="str" cm="1">
        <f t="array" ref="AP172">_xlfn.IFS(C171="","",C178="","達成状況",TRUE,"-")</f>
        <v/>
      </c>
      <c r="AQ172" s="300"/>
      <c r="AR172" s="300"/>
      <c r="AS172" s="300"/>
      <c r="AT172" s="300"/>
      <c r="AU172" s="300"/>
      <c r="AV172" s="300"/>
      <c r="AW172" s="300"/>
      <c r="AX172" s="300"/>
      <c r="AY172" s="300"/>
      <c r="AZ172" s="300"/>
      <c r="BA172" s="300"/>
      <c r="BB172" s="300"/>
      <c r="BC172" s="300"/>
      <c r="BD172" s="300"/>
      <c r="BE172" s="300"/>
      <c r="BF172" s="300"/>
      <c r="BG172" s="300"/>
      <c r="BH172" s="300"/>
      <c r="BI172" s="300"/>
      <c r="BJ172" s="300"/>
      <c r="BK172" s="300"/>
      <c r="BL172" s="300"/>
      <c r="BM172" s="300"/>
      <c r="BN172" s="300"/>
      <c r="BO172" s="300"/>
      <c r="BP172" s="300"/>
    </row>
    <row r="173" spans="2:69" ht="15" customHeight="1">
      <c r="B173" s="184" t="str">
        <f>IF(C171="","","曜日")</f>
        <v/>
      </c>
      <c r="C173" s="187" t="str" cm="1">
        <f t="array" ref="C173">_xlfn.IFS(C172="","",COUNTIF(休み,C172)&gt;0,"休",OR(WEEKDAY(C172)=1,WEEKDAY(C172)=7),TEXT(C172,"aaa"),COUNTIF(祝日,C172)&gt;0,"祝",TRUE,TEXT(C172,"aaa"))</f>
        <v/>
      </c>
      <c r="D173" s="187" t="str" cm="1">
        <f t="array" ref="D173">_xlfn.IFS(D172="","",COUNTIF(休み,D172)&gt;0,"休",OR(WEEKDAY(D172)=1,WEEKDAY(D172)=7),TEXT(D172,"aaa"),COUNTIF(祝日,D172)&gt;0,"祝",TRUE,TEXT(D172,"aaa"))</f>
        <v/>
      </c>
      <c r="E173" s="187" t="str" cm="1">
        <f t="array" ref="E173">_xlfn.IFS(E172="","",COUNTIF(休み,E172)&gt;0,"休",OR(WEEKDAY(E172)=1,WEEKDAY(E172)=7),TEXT(E172,"aaa"),COUNTIF(祝日,E172)&gt;0,"祝",TRUE,TEXT(E172,"aaa"))</f>
        <v/>
      </c>
      <c r="F173" s="187" t="str" cm="1">
        <f t="array" ref="F173">_xlfn.IFS(F172="","",COUNTIF(休み,F172)&gt;0,"休",OR(WEEKDAY(F172)=1,WEEKDAY(F172)=7),TEXT(F172,"aaa"),COUNTIF(祝日,F172)&gt;0,"祝",TRUE,TEXT(F172,"aaa"))</f>
        <v/>
      </c>
      <c r="G173" s="187" t="str" cm="1">
        <f t="array" ref="G173">_xlfn.IFS(G172="","",COUNTIF(休み,G172)&gt;0,"休",OR(WEEKDAY(G172)=1,WEEKDAY(G172)=7),TEXT(G172,"aaa"),COUNTIF(祝日,G172)&gt;0,"祝",TRUE,TEXT(G172,"aaa"))</f>
        <v/>
      </c>
      <c r="H173" s="187" t="str" cm="1">
        <f t="array" ref="H173">_xlfn.IFS(H172="","",COUNTIF(休み,H172)&gt;0,"休",OR(WEEKDAY(H172)=1,WEEKDAY(H172)=7),TEXT(H172,"aaa"),COUNTIF(祝日,H172)&gt;0,"祝",TRUE,TEXT(H172,"aaa"))</f>
        <v/>
      </c>
      <c r="I173" s="187" t="str" cm="1">
        <f t="array" ref="I173">_xlfn.IFS(I172="","",COUNTIF(休み,I172)&gt;0,"休",OR(WEEKDAY(I172)=1,WEEKDAY(I172)=7),TEXT(I172,"aaa"),COUNTIF(祝日,I172)&gt;0,"祝",TRUE,TEXT(I172,"aaa"))</f>
        <v/>
      </c>
      <c r="J173" s="187" t="str" cm="1">
        <f t="array" ref="J173">_xlfn.IFS(J172="","",COUNTIF(休み,J172)&gt;0,"休",OR(WEEKDAY(J172)=1,WEEKDAY(J172)=7),TEXT(J172,"aaa"),COUNTIF(祝日,J172)&gt;0,"祝",TRUE,TEXT(J172,"aaa"))</f>
        <v/>
      </c>
      <c r="K173" s="187" t="str" cm="1">
        <f t="array" ref="K173">_xlfn.IFS(K172="","",COUNTIF(休み,K172)&gt;0,"休",OR(WEEKDAY(K172)=1,WEEKDAY(K172)=7),TEXT(K172,"aaa"),COUNTIF(祝日,K172)&gt;0,"祝",TRUE,TEXT(K172,"aaa"))</f>
        <v/>
      </c>
      <c r="L173" s="187" t="str" cm="1">
        <f t="array" ref="L173">_xlfn.IFS(L172="","",COUNTIF(休み,L172)&gt;0,"休",OR(WEEKDAY(L172)=1,WEEKDAY(L172)=7),TEXT(L172,"aaa"),COUNTIF(祝日,L172)&gt;0,"祝",TRUE,TEXT(L172,"aaa"))</f>
        <v/>
      </c>
      <c r="M173" s="187" t="str" cm="1">
        <f t="array" ref="M173">_xlfn.IFS(M172="","",COUNTIF(休み,M172)&gt;0,"休",OR(WEEKDAY(M172)=1,WEEKDAY(M172)=7),TEXT(M172,"aaa"),COUNTIF(祝日,M172)&gt;0,"祝",TRUE,TEXT(M172,"aaa"))</f>
        <v/>
      </c>
      <c r="N173" s="187" t="str" cm="1">
        <f t="array" ref="N173">_xlfn.IFS(N172="","",COUNTIF(休み,N172)&gt;0,"休",OR(WEEKDAY(N172)=1,WEEKDAY(N172)=7),TEXT(N172,"aaa"),COUNTIF(祝日,N172)&gt;0,"祝",TRUE,TEXT(N172,"aaa"))</f>
        <v/>
      </c>
      <c r="O173" s="187" t="str" cm="1">
        <f t="array" ref="O173">_xlfn.IFS(O172="","",COUNTIF(休み,O172)&gt;0,"休",OR(WEEKDAY(O172)=1,WEEKDAY(O172)=7),TEXT(O172,"aaa"),COUNTIF(祝日,O172)&gt;0,"祝",TRUE,TEXT(O172,"aaa"))</f>
        <v/>
      </c>
      <c r="P173" s="187" t="str" cm="1">
        <f t="array" ref="P173">_xlfn.IFS(P172="","",COUNTIF(休み,P172)&gt;0,"休",OR(WEEKDAY(P172)=1,WEEKDAY(P172)=7),TEXT(P172,"aaa"),COUNTIF(祝日,P172)&gt;0,"祝",TRUE,TEXT(P172,"aaa"))</f>
        <v/>
      </c>
      <c r="Q173" s="187" t="str" cm="1">
        <f t="array" ref="Q173">_xlfn.IFS(Q172="","",COUNTIF(休み,Q172)&gt;0,"休",OR(WEEKDAY(Q172)=1,WEEKDAY(Q172)=7),TEXT(Q172,"aaa"),COUNTIF(祝日,Q172)&gt;0,"祝",TRUE,TEXT(Q172,"aaa"))</f>
        <v/>
      </c>
      <c r="R173" s="187" t="str" cm="1">
        <f t="array" ref="R173">_xlfn.IFS(R172="","",COUNTIF(休み,R172)&gt;0,"休",OR(WEEKDAY(R172)=1,WEEKDAY(R172)=7),TEXT(R172,"aaa"),COUNTIF(祝日,R172)&gt;0,"祝",TRUE,TEXT(R172,"aaa"))</f>
        <v/>
      </c>
      <c r="S173" s="187" t="str" cm="1">
        <f t="array" ref="S173">_xlfn.IFS(S172="","",COUNTIF(休み,S172)&gt;0,"休",OR(WEEKDAY(S172)=1,WEEKDAY(S172)=7),TEXT(S172,"aaa"),COUNTIF(祝日,S172)&gt;0,"祝",TRUE,TEXT(S172,"aaa"))</f>
        <v/>
      </c>
      <c r="T173" s="187" t="str" cm="1">
        <f t="array" ref="T173">_xlfn.IFS(T172="","",COUNTIF(休み,T172)&gt;0,"休",OR(WEEKDAY(T172)=1,WEEKDAY(T172)=7),TEXT(T172,"aaa"),COUNTIF(祝日,T172)&gt;0,"祝",TRUE,TEXT(T172,"aaa"))</f>
        <v/>
      </c>
      <c r="U173" s="187" t="str" cm="1">
        <f t="array" ref="U173">_xlfn.IFS(U172="","",COUNTIF(休み,U172)&gt;0,"休",OR(WEEKDAY(U172)=1,WEEKDAY(U172)=7),TEXT(U172,"aaa"),COUNTIF(祝日,U172)&gt;0,"祝",TRUE,TEXT(U172,"aaa"))</f>
        <v/>
      </c>
      <c r="V173" s="187" t="str" cm="1">
        <f t="array" ref="V173">_xlfn.IFS(V172="","",COUNTIF(休み,V172)&gt;0,"休",OR(WEEKDAY(V172)=1,WEEKDAY(V172)=7),TEXT(V172,"aaa"),COUNTIF(祝日,V172)&gt;0,"祝",TRUE,TEXT(V172,"aaa"))</f>
        <v/>
      </c>
      <c r="W173" s="187" t="str" cm="1">
        <f t="array" ref="W173">_xlfn.IFS(W172="","",COUNTIF(休み,W172)&gt;0,"休",OR(WEEKDAY(W172)=1,WEEKDAY(W172)=7),TEXT(W172,"aaa"),COUNTIF(祝日,W172)&gt;0,"祝",TRUE,TEXT(W172,"aaa"))</f>
        <v/>
      </c>
      <c r="X173" s="187" t="str" cm="1">
        <f t="array" ref="X173">_xlfn.IFS(X172="","",COUNTIF(休み,X172)&gt;0,"休",OR(WEEKDAY(X172)=1,WEEKDAY(X172)=7),TEXT(X172,"aaa"),COUNTIF(祝日,X172)&gt;0,"祝",TRUE,TEXT(X172,"aaa"))</f>
        <v/>
      </c>
      <c r="Y173" s="187" t="str" cm="1">
        <f t="array" ref="Y173">_xlfn.IFS(Y172="","",COUNTIF(休み,Y172)&gt;0,"休",OR(WEEKDAY(Y172)=1,WEEKDAY(Y172)=7),TEXT(Y172,"aaa"),COUNTIF(祝日,Y172)&gt;0,"祝",TRUE,TEXT(Y172,"aaa"))</f>
        <v/>
      </c>
      <c r="Z173" s="187" t="str" cm="1">
        <f t="array" ref="Z173">_xlfn.IFS(Z172="","",COUNTIF(休み,Z172)&gt;0,"休",OR(WEEKDAY(Z172)=1,WEEKDAY(Z172)=7),TEXT(Z172,"aaa"),COUNTIF(祝日,Z172)&gt;0,"祝",TRUE,TEXT(Z172,"aaa"))</f>
        <v/>
      </c>
      <c r="AA173" s="187" t="str" cm="1">
        <f t="array" ref="AA173">_xlfn.IFS(AA172="","",COUNTIF(休み,AA172)&gt;0,"休",OR(WEEKDAY(AA172)=1,WEEKDAY(AA172)=7),TEXT(AA172,"aaa"),COUNTIF(祝日,AA172)&gt;0,"祝",TRUE,TEXT(AA172,"aaa"))</f>
        <v/>
      </c>
      <c r="AB173" s="187" t="str" cm="1">
        <f t="array" ref="AB173">_xlfn.IFS(AB172="","",COUNTIF(休み,AB172)&gt;0,"休",OR(WEEKDAY(AB172)=1,WEEKDAY(AB172)=7),TEXT(AB172,"aaa"),COUNTIF(祝日,AB172)&gt;0,"祝",TRUE,TEXT(AB172,"aaa"))</f>
        <v/>
      </c>
      <c r="AC173" s="187" t="str" cm="1">
        <f t="array" ref="AC173">_xlfn.IFS(AC172="","",COUNTIF(休み,AC172)&gt;0,"休",OR(WEEKDAY(AC172)=1,WEEKDAY(AC172)=7),TEXT(AC172,"aaa"),COUNTIF(祝日,AC172)&gt;0,"祝",TRUE,TEXT(AC172,"aaa"))</f>
        <v/>
      </c>
      <c r="AD173" s="187" t="str" cm="1">
        <f t="array" ref="AD173">_xlfn.IFS(AD172="","",COUNTIF(休み,AD172)&gt;0,"休",OR(WEEKDAY(AD172)=1,WEEKDAY(AD172)=7),TEXT(AD172,"aaa"),COUNTIF(祝日,AD172)&gt;0,"祝",TRUE,TEXT(AD172,"aaa"))</f>
        <v/>
      </c>
      <c r="AE173" s="187" t="str" cm="1">
        <f t="array" ref="AE173">_xlfn.IFS(AE172="","",COUNTIF(休み,AE172)&gt;0,"休",OR(WEEKDAY(AE172)=1,WEEKDAY(AE172)=7),TEXT(AE172,"aaa"),COUNTIF(祝日,AE172)&gt;0,"祝",TRUE,TEXT(AE172,"aaa"))</f>
        <v/>
      </c>
      <c r="AF173" s="187" t="str" cm="1">
        <f t="array" ref="AF173">_xlfn.IFS(AF172="","",COUNTIF(休み,AF172)&gt;0,"休",OR(WEEKDAY(AF172)=1,WEEKDAY(AF172)=7),TEXT(AF172,"aaa"),COUNTIF(祝日,AF172)&gt;0,"祝",TRUE,TEXT(AF172,"aaa"))</f>
        <v/>
      </c>
      <c r="AG173" s="187" t="str" cm="1">
        <f t="array" ref="AG173">_xlfn.IFS(AG172="","",COUNTIF(休み,AG172)&gt;0,"休",OR(WEEKDAY(AG172)=1,WEEKDAY(AG172)=7),TEXT(AG172,"aaa"),COUNTIF(祝日,AG172)&gt;0,"祝",TRUE,TEXT(AG172,"aaa"))</f>
        <v/>
      </c>
      <c r="AH173" s="709"/>
      <c r="AI173" s="710"/>
      <c r="AJ173" s="710"/>
      <c r="AK173" s="711"/>
      <c r="AL173" s="695"/>
      <c r="AM173" s="697"/>
      <c r="AN173" s="700"/>
      <c r="AO173" s="700"/>
      <c r="AP173" s="713"/>
      <c r="AQ173" s="300"/>
      <c r="AR173" s="300"/>
      <c r="AS173" s="300"/>
      <c r="AT173" s="300"/>
      <c r="AU173" s="300"/>
      <c r="AV173" s="300"/>
      <c r="AW173" s="300"/>
      <c r="AX173" s="300"/>
      <c r="AY173" s="300"/>
      <c r="AZ173" s="300"/>
      <c r="BA173" s="300"/>
      <c r="BB173" s="300"/>
      <c r="BC173" s="300"/>
      <c r="BD173" s="300"/>
      <c r="BE173" s="300"/>
      <c r="BF173" s="300"/>
      <c r="BG173" s="300"/>
      <c r="BH173" s="300"/>
      <c r="BI173" s="300"/>
      <c r="BJ173" s="300"/>
      <c r="BK173" s="300"/>
      <c r="BL173" s="300"/>
      <c r="BM173" s="300"/>
      <c r="BN173" s="300"/>
      <c r="BO173" s="300"/>
      <c r="BP173" s="300"/>
      <c r="BQ173" s="188"/>
    </row>
    <row r="174" spans="2:69" s="192" customFormat="1" ht="60" customHeight="1">
      <c r="B174" s="271" t="str">
        <f>IF(C171="","","行事")</f>
        <v/>
      </c>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90"/>
      <c r="AH174" s="709"/>
      <c r="AI174" s="710"/>
      <c r="AJ174" s="710"/>
      <c r="AK174" s="711"/>
      <c r="AL174" s="695"/>
      <c r="AM174" s="698"/>
      <c r="AN174" s="701"/>
      <c r="AO174" s="701"/>
      <c r="AP174" s="714"/>
      <c r="AQ174" s="300"/>
      <c r="AR174" s="300"/>
      <c r="AS174" s="300"/>
      <c r="AT174" s="300"/>
      <c r="AU174" s="300"/>
      <c r="AV174" s="300"/>
      <c r="AW174" s="300"/>
      <c r="AX174" s="300"/>
      <c r="AY174" s="300"/>
      <c r="AZ174" s="300"/>
      <c r="BA174" s="300"/>
      <c r="BB174" s="300"/>
      <c r="BC174" s="300"/>
      <c r="BD174" s="300"/>
      <c r="BE174" s="300"/>
      <c r="BF174" s="300"/>
      <c r="BG174" s="300"/>
      <c r="BH174" s="300"/>
      <c r="BI174" s="300"/>
      <c r="BJ174" s="300"/>
      <c r="BK174" s="300"/>
      <c r="BL174" s="300"/>
      <c r="BM174" s="300"/>
      <c r="BN174" s="300"/>
      <c r="BO174" s="300"/>
      <c r="BP174" s="300"/>
      <c r="BQ174" s="191"/>
    </row>
    <row r="175" spans="2:69" s="195" customFormat="1" ht="15" customHeight="1">
      <c r="B175" s="184" t="str">
        <f>IF(C171="","","計画")</f>
        <v/>
      </c>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c r="AA175" s="193"/>
      <c r="AB175" s="193"/>
      <c r="AC175" s="193"/>
      <c r="AD175" s="193"/>
      <c r="AE175" s="193"/>
      <c r="AF175" s="193"/>
      <c r="AG175" s="193"/>
      <c r="AH175" s="184" t="str">
        <f>IF(C171="","",COUNTIF(C175:AG175,"○"))</f>
        <v/>
      </c>
      <c r="AI175" s="193" t="str">
        <f>IF(C171="","",31-COUNTIF(C173:AG173,"")-COUNTIF(C173:AG173,"休")-COUNTIF(C175:AH175,"/"))</f>
        <v/>
      </c>
      <c r="AJ175" s="194" t="str">
        <f>IF(C171="","",IFERROR(AH175/AI175,""))</f>
        <v/>
      </c>
      <c r="AK175" s="295" t="str" cm="1">
        <f t="array" ref="AK175">_xlfn.IFS(OR(C171="",AI175=0),"",
      COUNTIFS(C173:AG173,"日",C175:AG175,"")+COUNTIFS(C173:AG173,"日",C175:AG175,"○")+COUNTIFS(C173:AG173,"土",C175:AG175,"")+COUNTIFS(C173:AG173,"土",C175:AG175,"○")&lt;=COUNTIF(C175:AG175,"○"),"○",
        AH175/AI175&gt;=2/7,"○",
         TRUE,"NG")</f>
        <v/>
      </c>
      <c r="AM175" s="184" t="str">
        <f>IF(C171="","",AM168+AH175)</f>
        <v/>
      </c>
      <c r="AN175" s="193" t="str">
        <f>IF(C171="","",AN168+AI175)</f>
        <v/>
      </c>
      <c r="AO175" s="194" t="str">
        <f>IFERROR(AM175/AN175,"")</f>
        <v/>
      </c>
      <c r="AP175" s="301" t="str">
        <f>IF(C171="","",IF(C178="",IF(AM175/AN175&gt;=2/7,"OK","NG"),"-"))</f>
        <v/>
      </c>
      <c r="AQ175" s="297"/>
      <c r="AR175" s="297"/>
      <c r="AS175" s="297"/>
      <c r="AT175" s="297"/>
      <c r="AU175" s="297"/>
      <c r="AV175" s="297"/>
      <c r="AW175" s="297"/>
      <c r="AX175" s="297"/>
      <c r="AY175" s="297"/>
      <c r="AZ175" s="297"/>
      <c r="BA175" s="297"/>
      <c r="BB175" s="297"/>
      <c r="BC175" s="297"/>
      <c r="BD175" s="297"/>
      <c r="BE175" s="297"/>
      <c r="BF175" s="297"/>
      <c r="BG175" s="297"/>
      <c r="BH175" s="297"/>
      <c r="BI175" s="297"/>
      <c r="BJ175" s="297"/>
      <c r="BK175" s="297"/>
      <c r="BL175" s="297"/>
      <c r="BM175" s="297"/>
      <c r="BN175" s="297"/>
      <c r="BO175" s="297"/>
      <c r="BP175" s="297"/>
      <c r="BQ175" s="196"/>
    </row>
    <row r="176" spans="2:69" s="195" customFormat="1" ht="15" customHeight="1" thickBot="1">
      <c r="B176" s="197" t="str">
        <f>IF(C171="","","実施")</f>
        <v/>
      </c>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c r="AA176" s="198"/>
      <c r="AB176" s="198"/>
      <c r="AC176" s="198"/>
      <c r="AD176" s="198"/>
      <c r="AE176" s="198"/>
      <c r="AF176" s="198"/>
      <c r="AG176" s="198"/>
      <c r="AH176" s="197" t="str">
        <f>IF(C171="","",COUNTIF(C176:AG176,"●"))</f>
        <v/>
      </c>
      <c r="AI176" s="198" t="str">
        <f>IF(C171="","",31-COUNTIF(C173:AG173,"")-COUNTIF(C173:AG173,"休")-COUNTIF(C176:AH176,"/"))</f>
        <v/>
      </c>
      <c r="AJ176" s="199" t="str">
        <f>IF(C171="","",IFERROR(AH176/AI176,""))</f>
        <v/>
      </c>
      <c r="AK176" s="298" t="str" cm="1">
        <f t="array" ref="AK176">_xlfn.IFS(OR(C171="",AI176=0),"",
      COUNTIFS(C173:AG173,"日",C176:AG176,"")+COUNTIFS(C173:AG173,"日",C176:AG176,"●")+COUNTIFS(C173:AG173,"土",C176:AG176,"")+COUNTIFS(C173:AG173,"土",C176:AG176,"●")&lt;=COUNTIF(C176:AG176,"●"),"○",
        AH176/AI176&gt;=2/7,"○",
         TRUE,"NG")</f>
        <v/>
      </c>
      <c r="AM176" s="197" t="str">
        <f>IF(C171="","",AM169+AH176)</f>
        <v/>
      </c>
      <c r="AN176" s="198" t="str">
        <f>IF(C171="","",AN169+AI176)</f>
        <v/>
      </c>
      <c r="AO176" s="199" t="str">
        <f>IFERROR(AM176/AN176,"")</f>
        <v/>
      </c>
      <c r="AP176" s="302" t="str">
        <f>IF(C171="","",IF(C178="",IF(AM176/AN176&gt;=2/7,"OK","NG"),"-"))</f>
        <v/>
      </c>
      <c r="AQ176" s="222"/>
      <c r="AR176" s="222"/>
      <c r="AS176" s="222"/>
      <c r="AT176" s="222"/>
      <c r="AU176" s="222"/>
      <c r="AV176" s="222"/>
      <c r="AW176" s="222"/>
      <c r="AX176" s="222"/>
      <c r="AY176" s="222"/>
      <c r="AZ176" s="222"/>
      <c r="BA176" s="222"/>
      <c r="BB176" s="222"/>
      <c r="BC176" s="222"/>
      <c r="BD176" s="222"/>
      <c r="BE176" s="222"/>
      <c r="BF176" s="222"/>
      <c r="BG176" s="222"/>
      <c r="BH176" s="222"/>
      <c r="BI176" s="222"/>
      <c r="BJ176" s="222"/>
      <c r="BK176" s="222"/>
      <c r="BL176" s="222"/>
      <c r="BM176" s="222"/>
      <c r="BN176" s="222"/>
      <c r="BO176" s="222"/>
      <c r="BP176" s="222"/>
      <c r="BQ176" s="188"/>
    </row>
    <row r="177" spans="2:69" ht="18" customHeight="1" thickBot="1">
      <c r="AP177" s="195"/>
      <c r="AQ177" s="195"/>
      <c r="AR177" s="195"/>
      <c r="AS177" s="195"/>
      <c r="AT177" s="195"/>
      <c r="AU177" s="195"/>
      <c r="AV177" s="195"/>
      <c r="AW177" s="195"/>
      <c r="AX177" s="195"/>
      <c r="AY177" s="195"/>
      <c r="AZ177" s="195"/>
      <c r="BA177" s="195"/>
      <c r="BB177" s="195"/>
      <c r="BC177" s="195"/>
      <c r="BD177" s="195"/>
      <c r="BE177" s="195"/>
      <c r="BF177" s="195"/>
      <c r="BG177" s="195"/>
      <c r="BH177" s="195"/>
      <c r="BI177" s="195"/>
      <c r="BJ177" s="195"/>
      <c r="BK177" s="195"/>
      <c r="BL177" s="195"/>
      <c r="BM177" s="195"/>
      <c r="BN177" s="195"/>
      <c r="BO177" s="195"/>
      <c r="BP177" s="195"/>
      <c r="BQ177" s="200"/>
    </row>
    <row r="178" spans="2:69" ht="16.899999999999999" customHeight="1">
      <c r="B178" s="183" t="str">
        <f>IF(C178="","","月")</f>
        <v/>
      </c>
      <c r="C178" s="689" t="str">
        <f>IFERROR(IF(EOMONTH(C171,0)+1&gt;$L$5,"",EOMONTH(C171,0)+1),"")</f>
        <v/>
      </c>
      <c r="D178" s="690"/>
      <c r="E178" s="690"/>
      <c r="F178" s="690"/>
      <c r="G178" s="690"/>
      <c r="H178" s="690"/>
      <c r="I178" s="690"/>
      <c r="J178" s="690"/>
      <c r="K178" s="690"/>
      <c r="L178" s="690"/>
      <c r="M178" s="690"/>
      <c r="N178" s="690"/>
      <c r="O178" s="690"/>
      <c r="P178" s="690"/>
      <c r="Q178" s="690"/>
      <c r="R178" s="690"/>
      <c r="S178" s="690"/>
      <c r="T178" s="690"/>
      <c r="U178" s="690"/>
      <c r="V178" s="690"/>
      <c r="W178" s="690"/>
      <c r="X178" s="690"/>
      <c r="Y178" s="690"/>
      <c r="Z178" s="690"/>
      <c r="AA178" s="690"/>
      <c r="AB178" s="690"/>
      <c r="AC178" s="690"/>
      <c r="AD178" s="690"/>
      <c r="AE178" s="690"/>
      <c r="AF178" s="690"/>
      <c r="AG178" s="690"/>
      <c r="AH178" s="691" t="str">
        <f>IF(C178="","","月単位")</f>
        <v/>
      </c>
      <c r="AI178" s="692"/>
      <c r="AJ178" s="692"/>
      <c r="AK178" s="693"/>
      <c r="AL178" s="694"/>
      <c r="AM178" s="706" t="str">
        <f>IF(C178="","","累計")</f>
        <v/>
      </c>
      <c r="AN178" s="707"/>
      <c r="AO178" s="707"/>
      <c r="AP178" s="708"/>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c r="BN178" s="293"/>
      <c r="BO178" s="293"/>
      <c r="BP178" s="293"/>
    </row>
    <row r="179" spans="2:69" ht="15" customHeight="1">
      <c r="B179" s="184" t="str">
        <f>IF(C178="","","日")</f>
        <v/>
      </c>
      <c r="C179" s="185" t="str" cm="1">
        <f t="array" ref="C179">_xlfn.IFS($C178="","",
  $C178+COLUMN(C179)-COLUMN($B179)-1&gt;$L$5,"",
   $C178+COLUMN(C179)-COLUMN($B179)-1&gt;=EOMONTH($C178,0)+1,"",
    TRUE,$C178+COLUMN(C179)-COLUMN($B179)-1)</f>
        <v/>
      </c>
      <c r="D179" s="185" t="str" cm="1">
        <f t="array" ref="D179">_xlfn.IFS($C178="","",
  $C178+COLUMN(D179)-COLUMN($B179)-1&gt;$L$5,"",
   $C178+COLUMN(D179)-COLUMN($B179)-1&gt;=EOMONTH($C178,0)+1,"",
    TRUE,$C178+COLUMN(D179)-COLUMN($B179)-1)</f>
        <v/>
      </c>
      <c r="E179" s="185" t="str" cm="1">
        <f t="array" ref="E179">_xlfn.IFS($C178="","",
  $C178+COLUMN(E179)-COLUMN($B179)-1&gt;$L$5,"",
   $C178+COLUMN(E179)-COLUMN($B179)-1&gt;=EOMONTH($C178,0)+1,"",
    TRUE,$C178+COLUMN(E179)-COLUMN($B179)-1)</f>
        <v/>
      </c>
      <c r="F179" s="185" t="str" cm="1">
        <f t="array" ref="F179">_xlfn.IFS($C178="","",
  $C178+COLUMN(F179)-COLUMN($B179)-1&gt;$L$5,"",
   $C178+COLUMN(F179)-COLUMN($B179)-1&gt;=EOMONTH($C178,0)+1,"",
    TRUE,$C178+COLUMN(F179)-COLUMN($B179)-1)</f>
        <v/>
      </c>
      <c r="G179" s="185" t="str" cm="1">
        <f t="array" ref="G179">_xlfn.IFS($C178="","",
  $C178+COLUMN(G179)-COLUMN($B179)-1&gt;$L$5,"",
   $C178+COLUMN(G179)-COLUMN($B179)-1&gt;=EOMONTH($C178,0)+1,"",
    TRUE,$C178+COLUMN(G179)-COLUMN($B179)-1)</f>
        <v/>
      </c>
      <c r="H179" s="185" t="str" cm="1">
        <f t="array" ref="H179">_xlfn.IFS($C178="","",
  $C178+COLUMN(H179)-COLUMN($B179)-1&gt;$L$5,"",
   $C178+COLUMN(H179)-COLUMN($B179)-1&gt;=EOMONTH($C178,0)+1,"",
    TRUE,$C178+COLUMN(H179)-COLUMN($B179)-1)</f>
        <v/>
      </c>
      <c r="I179" s="185" t="str" cm="1">
        <f t="array" ref="I179">_xlfn.IFS($C178="","",
  $C178+COLUMN(I179)-COLUMN($B179)-1&gt;$L$5,"",
   $C178+COLUMN(I179)-COLUMN($B179)-1&gt;=EOMONTH($C178,0)+1,"",
    TRUE,$C178+COLUMN(I179)-COLUMN($B179)-1)</f>
        <v/>
      </c>
      <c r="J179" s="185" t="str" cm="1">
        <f t="array" ref="J179">_xlfn.IFS($C178="","",
  $C178+COLUMN(J179)-COLUMN($B179)-1&gt;$L$5,"",
   $C178+COLUMN(J179)-COLUMN($B179)-1&gt;=EOMONTH($C178,0)+1,"",
    TRUE,$C178+COLUMN(J179)-COLUMN($B179)-1)</f>
        <v/>
      </c>
      <c r="K179" s="185" t="str" cm="1">
        <f t="array" ref="K179">_xlfn.IFS($C178="","",
  $C178+COLUMN(K179)-COLUMN($B179)-1&gt;$L$5,"",
   $C178+COLUMN(K179)-COLUMN($B179)-1&gt;=EOMONTH($C178,0)+1,"",
    TRUE,$C178+COLUMN(K179)-COLUMN($B179)-1)</f>
        <v/>
      </c>
      <c r="L179" s="185" t="str" cm="1">
        <f t="array" ref="L179">_xlfn.IFS($C178="","",
  $C178+COLUMN(L179)-COLUMN($B179)-1&gt;$L$5,"",
   $C178+COLUMN(L179)-COLUMN($B179)-1&gt;=EOMONTH($C178,0)+1,"",
    TRUE,$C178+COLUMN(L179)-COLUMN($B179)-1)</f>
        <v/>
      </c>
      <c r="M179" s="185" t="str" cm="1">
        <f t="array" ref="M179">_xlfn.IFS($C178="","",
  $C178+COLUMN(M179)-COLUMN($B179)-1&gt;$L$5,"",
   $C178+COLUMN(M179)-COLUMN($B179)-1&gt;=EOMONTH($C178,0)+1,"",
    TRUE,$C178+COLUMN(M179)-COLUMN($B179)-1)</f>
        <v/>
      </c>
      <c r="N179" s="185" t="str" cm="1">
        <f t="array" ref="N179">_xlfn.IFS($C178="","",
  $C178+COLUMN(N179)-COLUMN($B179)-1&gt;$L$5,"",
   $C178+COLUMN(N179)-COLUMN($B179)-1&gt;=EOMONTH($C178,0)+1,"",
    TRUE,$C178+COLUMN(N179)-COLUMN($B179)-1)</f>
        <v/>
      </c>
      <c r="O179" s="185" t="str" cm="1">
        <f t="array" ref="O179">_xlfn.IFS($C178="","",
  $C178+COLUMN(O179)-COLUMN($B179)-1&gt;$L$5,"",
   $C178+COLUMN(O179)-COLUMN($B179)-1&gt;=EOMONTH($C178,0)+1,"",
    TRUE,$C178+COLUMN(O179)-COLUMN($B179)-1)</f>
        <v/>
      </c>
      <c r="P179" s="185" t="str" cm="1">
        <f t="array" ref="P179">_xlfn.IFS($C178="","",
  $C178+COLUMN(P179)-COLUMN($B179)-1&gt;$L$5,"",
   $C178+COLUMN(P179)-COLUMN($B179)-1&gt;=EOMONTH($C178,0)+1,"",
    TRUE,$C178+COLUMN(P179)-COLUMN($B179)-1)</f>
        <v/>
      </c>
      <c r="Q179" s="185" t="str" cm="1">
        <f t="array" ref="Q179">_xlfn.IFS($C178="","",
  $C178+COLUMN(Q179)-COLUMN($B179)-1&gt;$L$5,"",
   $C178+COLUMN(Q179)-COLUMN($B179)-1&gt;=EOMONTH($C178,0)+1,"",
    TRUE,$C178+COLUMN(Q179)-COLUMN($B179)-1)</f>
        <v/>
      </c>
      <c r="R179" s="185" t="str" cm="1">
        <f t="array" ref="R179">_xlfn.IFS($C178="","",
  $C178+COLUMN(R179)-COLUMN($B179)-1&gt;$L$5,"",
   $C178+COLUMN(R179)-COLUMN($B179)-1&gt;=EOMONTH($C178,0)+1,"",
    TRUE,$C178+COLUMN(R179)-COLUMN($B179)-1)</f>
        <v/>
      </c>
      <c r="S179" s="185" t="str" cm="1">
        <f t="array" ref="S179">_xlfn.IFS($C178="","",
  $C178+COLUMN(S179)-COLUMN($B179)-1&gt;$L$5,"",
   $C178+COLUMN(S179)-COLUMN($B179)-1&gt;=EOMONTH($C178,0)+1,"",
    TRUE,$C178+COLUMN(S179)-COLUMN($B179)-1)</f>
        <v/>
      </c>
      <c r="T179" s="185" t="str" cm="1">
        <f t="array" ref="T179">_xlfn.IFS($C178="","",
  $C178+COLUMN(T179)-COLUMN($B179)-1&gt;$L$5,"",
   $C178+COLUMN(T179)-COLUMN($B179)-1&gt;=EOMONTH($C178,0)+1,"",
    TRUE,$C178+COLUMN(T179)-COLUMN($B179)-1)</f>
        <v/>
      </c>
      <c r="U179" s="185" t="str" cm="1">
        <f t="array" ref="U179">_xlfn.IFS($C178="","",
  $C178+COLUMN(U179)-COLUMN($B179)-1&gt;$L$5,"",
   $C178+COLUMN(U179)-COLUMN($B179)-1&gt;=EOMONTH($C178,0)+1,"",
    TRUE,$C178+COLUMN(U179)-COLUMN($B179)-1)</f>
        <v/>
      </c>
      <c r="V179" s="185" t="str" cm="1">
        <f t="array" ref="V179">_xlfn.IFS($C178="","",
  $C178+COLUMN(V179)-COLUMN($B179)-1&gt;$L$5,"",
   $C178+COLUMN(V179)-COLUMN($B179)-1&gt;=EOMONTH($C178,0)+1,"",
    TRUE,$C178+COLUMN(V179)-COLUMN($B179)-1)</f>
        <v/>
      </c>
      <c r="W179" s="185" t="str" cm="1">
        <f t="array" ref="W179">_xlfn.IFS($C178="","",
  $C178+COLUMN(W179)-COLUMN($B179)-1&gt;$L$5,"",
   $C178+COLUMN(W179)-COLUMN($B179)-1&gt;=EOMONTH($C178,0)+1,"",
    TRUE,$C178+COLUMN(W179)-COLUMN($B179)-1)</f>
        <v/>
      </c>
      <c r="X179" s="185" t="str" cm="1">
        <f t="array" ref="X179">_xlfn.IFS($C178="","",
  $C178+COLUMN(X179)-COLUMN($B179)-1&gt;$L$5,"",
   $C178+COLUMN(X179)-COLUMN($B179)-1&gt;=EOMONTH($C178,0)+1,"",
    TRUE,$C178+COLUMN(X179)-COLUMN($B179)-1)</f>
        <v/>
      </c>
      <c r="Y179" s="185" t="str" cm="1">
        <f t="array" ref="Y179">_xlfn.IFS($C178="","",
  $C178+COLUMN(Y179)-COLUMN($B179)-1&gt;$L$5,"",
   $C178+COLUMN(Y179)-COLUMN($B179)-1&gt;=EOMONTH($C178,0)+1,"",
    TRUE,$C178+COLUMN(Y179)-COLUMN($B179)-1)</f>
        <v/>
      </c>
      <c r="Z179" s="185" t="str" cm="1">
        <f t="array" ref="Z179">_xlfn.IFS($C178="","",
  $C178+COLUMN(Z179)-COLUMN($B179)-1&gt;$L$5,"",
   $C178+COLUMN(Z179)-COLUMN($B179)-1&gt;=EOMONTH($C178,0)+1,"",
    TRUE,$C178+COLUMN(Z179)-COLUMN($B179)-1)</f>
        <v/>
      </c>
      <c r="AA179" s="185" t="str" cm="1">
        <f t="array" ref="AA179">_xlfn.IFS($C178="","",
  $C178+COLUMN(AA179)-COLUMN($B179)-1&gt;$L$5,"",
   $C178+COLUMN(AA179)-COLUMN($B179)-1&gt;=EOMONTH($C178,0)+1,"",
    TRUE,$C178+COLUMN(AA179)-COLUMN($B179)-1)</f>
        <v/>
      </c>
      <c r="AB179" s="185" t="str" cm="1">
        <f t="array" ref="AB179">_xlfn.IFS($C178="","",
  $C178+COLUMN(AB179)-COLUMN($B179)-1&gt;$L$5,"",
   $C178+COLUMN(AB179)-COLUMN($B179)-1&gt;=EOMONTH($C178,0)+1,"",
    TRUE,$C178+COLUMN(AB179)-COLUMN($B179)-1)</f>
        <v/>
      </c>
      <c r="AC179" s="185" t="str" cm="1">
        <f t="array" ref="AC179">_xlfn.IFS($C178="","",
  $C178+COLUMN(AC179)-COLUMN($B179)-1&gt;$L$5,"",
   $C178+COLUMN(AC179)-COLUMN($B179)-1&gt;=EOMONTH($C178,0)+1,"",
    TRUE,$C178+COLUMN(AC179)-COLUMN($B179)-1)</f>
        <v/>
      </c>
      <c r="AD179" s="185" t="str" cm="1">
        <f t="array" ref="AD179">_xlfn.IFS($C178="","",
  $C178+COLUMN(AD179)-COLUMN($B179)-1&gt;$L$5,"",
   $C178+COLUMN(AD179)-COLUMN($B179)-1&gt;=EOMONTH($C178,0)+1,"",
    TRUE,$C178+COLUMN(AD179)-COLUMN($B179)-1)</f>
        <v/>
      </c>
      <c r="AE179" s="185" t="str" cm="1">
        <f t="array" ref="AE179">_xlfn.IFS($C178="","",
  $C178+COLUMN(AE179)-COLUMN($B179)-1&gt;$L$5,"",
   $C178+COLUMN(AE179)-COLUMN($B179)-1&gt;=EOMONTH($C178,0)+1,"",
    TRUE,$C178+COLUMN(AE179)-COLUMN($B179)-1)</f>
        <v/>
      </c>
      <c r="AF179" s="185" t="str" cm="1">
        <f t="array" ref="AF179">_xlfn.IFS($C178="","",
  $C178+COLUMN(AF179)-COLUMN($B179)-1&gt;$L$5,"",
   $C178+COLUMN(AF179)-COLUMN($B179)-1&gt;=EOMONTH($C178,0)+1,"",
    TRUE,$C178+COLUMN(AF179)-COLUMN($B179)-1)</f>
        <v/>
      </c>
      <c r="AG179" s="186" t="str" cm="1">
        <f t="array" ref="AG179">_xlfn.IFS($C178="","",
  $C178+COLUMN(AG179)-COLUMN($B179)-1&gt;$L$5,"",
   $C178+COLUMN(AG179)-COLUMN($B179)-1&gt;=EOMONTH($C178,0)+1,"",
    TRUE,$C178+COLUMN(AG179)-COLUMN($B179)-1)</f>
        <v/>
      </c>
      <c r="AH179" s="709" t="str">
        <f>IF(C178="","","閉所日数計")</f>
        <v/>
      </c>
      <c r="AI179" s="710" t="str">
        <f>IF(C178="","","対象日数計")</f>
        <v/>
      </c>
      <c r="AJ179" s="710" t="str">
        <f>IF(C178="","","現場閉所率")</f>
        <v/>
      </c>
      <c r="AK179" s="711" t="str">
        <f>IF(C178="","","達成状況")</f>
        <v/>
      </c>
      <c r="AL179" s="695"/>
      <c r="AM179" s="696" t="str">
        <f>IF(C178="","","閉所日数計")</f>
        <v/>
      </c>
      <c r="AN179" s="699" t="str">
        <f>IF(C178="","","対象日数計")</f>
        <v/>
      </c>
      <c r="AO179" s="699" t="str">
        <f>IF(C178="","","現場閉所率")</f>
        <v/>
      </c>
      <c r="AP179" s="712" t="str" cm="1">
        <f t="array" ref="AP179">_xlfn.IFS(C178="","",C185="","達成状況",TRUE,"-")</f>
        <v/>
      </c>
      <c r="AQ179" s="300"/>
      <c r="AR179" s="300"/>
      <c r="AS179" s="300"/>
      <c r="AT179" s="300"/>
      <c r="AU179" s="300"/>
      <c r="AV179" s="300"/>
      <c r="AW179" s="300"/>
      <c r="AX179" s="300"/>
      <c r="AY179" s="300"/>
      <c r="AZ179" s="300"/>
      <c r="BA179" s="300"/>
      <c r="BB179" s="300"/>
      <c r="BC179" s="300"/>
      <c r="BD179" s="300"/>
      <c r="BE179" s="300"/>
      <c r="BF179" s="300"/>
      <c r="BG179" s="300"/>
      <c r="BH179" s="300"/>
      <c r="BI179" s="300"/>
      <c r="BJ179" s="300"/>
      <c r="BK179" s="300"/>
      <c r="BL179" s="300"/>
      <c r="BM179" s="300"/>
      <c r="BN179" s="300"/>
      <c r="BO179" s="300"/>
      <c r="BP179" s="300"/>
    </row>
    <row r="180" spans="2:69" ht="15" customHeight="1">
      <c r="B180" s="184" t="str">
        <f>IF(C178="","","曜日")</f>
        <v/>
      </c>
      <c r="C180" s="187" t="str" cm="1">
        <f t="array" ref="C180">_xlfn.IFS(C179="","",COUNTIF(休み,C179)&gt;0,"休",OR(WEEKDAY(C179)=1,WEEKDAY(C179)=7),TEXT(C179,"aaa"),COUNTIF(祝日,C179)&gt;0,"祝",TRUE,TEXT(C179,"aaa"))</f>
        <v/>
      </c>
      <c r="D180" s="187" t="str" cm="1">
        <f t="array" ref="D180">_xlfn.IFS(D179="","",COUNTIF(休み,D179)&gt;0,"休",OR(WEEKDAY(D179)=1,WEEKDAY(D179)=7),TEXT(D179,"aaa"),COUNTIF(祝日,D179)&gt;0,"祝",TRUE,TEXT(D179,"aaa"))</f>
        <v/>
      </c>
      <c r="E180" s="187" t="str" cm="1">
        <f t="array" ref="E180">_xlfn.IFS(E179="","",COUNTIF(休み,E179)&gt;0,"休",OR(WEEKDAY(E179)=1,WEEKDAY(E179)=7),TEXT(E179,"aaa"),COUNTIF(祝日,E179)&gt;0,"祝",TRUE,TEXT(E179,"aaa"))</f>
        <v/>
      </c>
      <c r="F180" s="187" t="str" cm="1">
        <f t="array" ref="F180">_xlfn.IFS(F179="","",COUNTIF(休み,F179)&gt;0,"休",OR(WEEKDAY(F179)=1,WEEKDAY(F179)=7),TEXT(F179,"aaa"),COUNTIF(祝日,F179)&gt;0,"祝",TRUE,TEXT(F179,"aaa"))</f>
        <v/>
      </c>
      <c r="G180" s="187" t="str" cm="1">
        <f t="array" ref="G180">_xlfn.IFS(G179="","",COUNTIF(休み,G179)&gt;0,"休",OR(WEEKDAY(G179)=1,WEEKDAY(G179)=7),TEXT(G179,"aaa"),COUNTIF(祝日,G179)&gt;0,"祝",TRUE,TEXT(G179,"aaa"))</f>
        <v/>
      </c>
      <c r="H180" s="187" t="str" cm="1">
        <f t="array" ref="H180">_xlfn.IFS(H179="","",COUNTIF(休み,H179)&gt;0,"休",OR(WEEKDAY(H179)=1,WEEKDAY(H179)=7),TEXT(H179,"aaa"),COUNTIF(祝日,H179)&gt;0,"祝",TRUE,TEXT(H179,"aaa"))</f>
        <v/>
      </c>
      <c r="I180" s="187" t="str" cm="1">
        <f t="array" ref="I180">_xlfn.IFS(I179="","",COUNTIF(休み,I179)&gt;0,"休",OR(WEEKDAY(I179)=1,WEEKDAY(I179)=7),TEXT(I179,"aaa"),COUNTIF(祝日,I179)&gt;0,"祝",TRUE,TEXT(I179,"aaa"))</f>
        <v/>
      </c>
      <c r="J180" s="187" t="str" cm="1">
        <f t="array" ref="J180">_xlfn.IFS(J179="","",COUNTIF(休み,J179)&gt;0,"休",OR(WEEKDAY(J179)=1,WEEKDAY(J179)=7),TEXT(J179,"aaa"),COUNTIF(祝日,J179)&gt;0,"祝",TRUE,TEXT(J179,"aaa"))</f>
        <v/>
      </c>
      <c r="K180" s="187" t="str" cm="1">
        <f t="array" ref="K180">_xlfn.IFS(K179="","",COUNTIF(休み,K179)&gt;0,"休",OR(WEEKDAY(K179)=1,WEEKDAY(K179)=7),TEXT(K179,"aaa"),COUNTIF(祝日,K179)&gt;0,"祝",TRUE,TEXT(K179,"aaa"))</f>
        <v/>
      </c>
      <c r="L180" s="187" t="str" cm="1">
        <f t="array" ref="L180">_xlfn.IFS(L179="","",COUNTIF(休み,L179)&gt;0,"休",OR(WEEKDAY(L179)=1,WEEKDAY(L179)=7),TEXT(L179,"aaa"),COUNTIF(祝日,L179)&gt;0,"祝",TRUE,TEXT(L179,"aaa"))</f>
        <v/>
      </c>
      <c r="M180" s="187" t="str" cm="1">
        <f t="array" ref="M180">_xlfn.IFS(M179="","",COUNTIF(休み,M179)&gt;0,"休",OR(WEEKDAY(M179)=1,WEEKDAY(M179)=7),TEXT(M179,"aaa"),COUNTIF(祝日,M179)&gt;0,"祝",TRUE,TEXT(M179,"aaa"))</f>
        <v/>
      </c>
      <c r="N180" s="187" t="str" cm="1">
        <f t="array" ref="N180">_xlfn.IFS(N179="","",COUNTIF(休み,N179)&gt;0,"休",OR(WEEKDAY(N179)=1,WEEKDAY(N179)=7),TEXT(N179,"aaa"),COUNTIF(祝日,N179)&gt;0,"祝",TRUE,TEXT(N179,"aaa"))</f>
        <v/>
      </c>
      <c r="O180" s="187" t="str" cm="1">
        <f t="array" ref="O180">_xlfn.IFS(O179="","",COUNTIF(休み,O179)&gt;0,"休",OR(WEEKDAY(O179)=1,WEEKDAY(O179)=7),TEXT(O179,"aaa"),COUNTIF(祝日,O179)&gt;0,"祝",TRUE,TEXT(O179,"aaa"))</f>
        <v/>
      </c>
      <c r="P180" s="187" t="str" cm="1">
        <f t="array" ref="P180">_xlfn.IFS(P179="","",COUNTIF(休み,P179)&gt;0,"休",OR(WEEKDAY(P179)=1,WEEKDAY(P179)=7),TEXT(P179,"aaa"),COUNTIF(祝日,P179)&gt;0,"祝",TRUE,TEXT(P179,"aaa"))</f>
        <v/>
      </c>
      <c r="Q180" s="187" t="str" cm="1">
        <f t="array" ref="Q180">_xlfn.IFS(Q179="","",COUNTIF(休み,Q179)&gt;0,"休",OR(WEEKDAY(Q179)=1,WEEKDAY(Q179)=7),TEXT(Q179,"aaa"),COUNTIF(祝日,Q179)&gt;0,"祝",TRUE,TEXT(Q179,"aaa"))</f>
        <v/>
      </c>
      <c r="R180" s="187" t="str" cm="1">
        <f t="array" ref="R180">_xlfn.IFS(R179="","",COUNTIF(休み,R179)&gt;0,"休",OR(WEEKDAY(R179)=1,WEEKDAY(R179)=7),TEXT(R179,"aaa"),COUNTIF(祝日,R179)&gt;0,"祝",TRUE,TEXT(R179,"aaa"))</f>
        <v/>
      </c>
      <c r="S180" s="187" t="str" cm="1">
        <f t="array" ref="S180">_xlfn.IFS(S179="","",COUNTIF(休み,S179)&gt;0,"休",OR(WEEKDAY(S179)=1,WEEKDAY(S179)=7),TEXT(S179,"aaa"),COUNTIF(祝日,S179)&gt;0,"祝",TRUE,TEXT(S179,"aaa"))</f>
        <v/>
      </c>
      <c r="T180" s="187" t="str" cm="1">
        <f t="array" ref="T180">_xlfn.IFS(T179="","",COUNTIF(休み,T179)&gt;0,"休",OR(WEEKDAY(T179)=1,WEEKDAY(T179)=7),TEXT(T179,"aaa"),COUNTIF(祝日,T179)&gt;0,"祝",TRUE,TEXT(T179,"aaa"))</f>
        <v/>
      </c>
      <c r="U180" s="187" t="str" cm="1">
        <f t="array" ref="U180">_xlfn.IFS(U179="","",COUNTIF(休み,U179)&gt;0,"休",OR(WEEKDAY(U179)=1,WEEKDAY(U179)=7),TEXT(U179,"aaa"),COUNTIF(祝日,U179)&gt;0,"祝",TRUE,TEXT(U179,"aaa"))</f>
        <v/>
      </c>
      <c r="V180" s="187" t="str" cm="1">
        <f t="array" ref="V180">_xlfn.IFS(V179="","",COUNTIF(休み,V179)&gt;0,"休",OR(WEEKDAY(V179)=1,WEEKDAY(V179)=7),TEXT(V179,"aaa"),COUNTIF(祝日,V179)&gt;0,"祝",TRUE,TEXT(V179,"aaa"))</f>
        <v/>
      </c>
      <c r="W180" s="187" t="str" cm="1">
        <f t="array" ref="W180">_xlfn.IFS(W179="","",COUNTIF(休み,W179)&gt;0,"休",OR(WEEKDAY(W179)=1,WEEKDAY(W179)=7),TEXT(W179,"aaa"),COUNTIF(祝日,W179)&gt;0,"祝",TRUE,TEXT(W179,"aaa"))</f>
        <v/>
      </c>
      <c r="X180" s="187" t="str" cm="1">
        <f t="array" ref="X180">_xlfn.IFS(X179="","",COUNTIF(休み,X179)&gt;0,"休",OR(WEEKDAY(X179)=1,WEEKDAY(X179)=7),TEXT(X179,"aaa"),COUNTIF(祝日,X179)&gt;0,"祝",TRUE,TEXT(X179,"aaa"))</f>
        <v/>
      </c>
      <c r="Y180" s="187" t="str" cm="1">
        <f t="array" ref="Y180">_xlfn.IFS(Y179="","",COUNTIF(休み,Y179)&gt;0,"休",OR(WEEKDAY(Y179)=1,WEEKDAY(Y179)=7),TEXT(Y179,"aaa"),COUNTIF(祝日,Y179)&gt;0,"祝",TRUE,TEXT(Y179,"aaa"))</f>
        <v/>
      </c>
      <c r="Z180" s="187" t="str" cm="1">
        <f t="array" ref="Z180">_xlfn.IFS(Z179="","",COUNTIF(休み,Z179)&gt;0,"休",OR(WEEKDAY(Z179)=1,WEEKDAY(Z179)=7),TEXT(Z179,"aaa"),COUNTIF(祝日,Z179)&gt;0,"祝",TRUE,TEXT(Z179,"aaa"))</f>
        <v/>
      </c>
      <c r="AA180" s="187" t="str" cm="1">
        <f t="array" ref="AA180">_xlfn.IFS(AA179="","",COUNTIF(休み,AA179)&gt;0,"休",OR(WEEKDAY(AA179)=1,WEEKDAY(AA179)=7),TEXT(AA179,"aaa"),COUNTIF(祝日,AA179)&gt;0,"祝",TRUE,TEXT(AA179,"aaa"))</f>
        <v/>
      </c>
      <c r="AB180" s="187" t="str" cm="1">
        <f t="array" ref="AB180">_xlfn.IFS(AB179="","",COUNTIF(休み,AB179)&gt;0,"休",OR(WEEKDAY(AB179)=1,WEEKDAY(AB179)=7),TEXT(AB179,"aaa"),COUNTIF(祝日,AB179)&gt;0,"祝",TRUE,TEXT(AB179,"aaa"))</f>
        <v/>
      </c>
      <c r="AC180" s="187" t="str" cm="1">
        <f t="array" ref="AC180">_xlfn.IFS(AC179="","",COUNTIF(休み,AC179)&gt;0,"休",OR(WEEKDAY(AC179)=1,WEEKDAY(AC179)=7),TEXT(AC179,"aaa"),COUNTIF(祝日,AC179)&gt;0,"祝",TRUE,TEXT(AC179,"aaa"))</f>
        <v/>
      </c>
      <c r="AD180" s="187" t="str" cm="1">
        <f t="array" ref="AD180">_xlfn.IFS(AD179="","",COUNTIF(休み,AD179)&gt;0,"休",OR(WEEKDAY(AD179)=1,WEEKDAY(AD179)=7),TEXT(AD179,"aaa"),COUNTIF(祝日,AD179)&gt;0,"祝",TRUE,TEXT(AD179,"aaa"))</f>
        <v/>
      </c>
      <c r="AE180" s="187" t="str" cm="1">
        <f t="array" ref="AE180">_xlfn.IFS(AE179="","",COUNTIF(休み,AE179)&gt;0,"休",OR(WEEKDAY(AE179)=1,WEEKDAY(AE179)=7),TEXT(AE179,"aaa"),COUNTIF(祝日,AE179)&gt;0,"祝",TRUE,TEXT(AE179,"aaa"))</f>
        <v/>
      </c>
      <c r="AF180" s="187" t="str" cm="1">
        <f t="array" ref="AF180">_xlfn.IFS(AF179="","",COUNTIF(休み,AF179)&gt;0,"休",OR(WEEKDAY(AF179)=1,WEEKDAY(AF179)=7),TEXT(AF179,"aaa"),COUNTIF(祝日,AF179)&gt;0,"祝",TRUE,TEXT(AF179,"aaa"))</f>
        <v/>
      </c>
      <c r="AG180" s="187" t="str" cm="1">
        <f t="array" ref="AG180">_xlfn.IFS(AG179="","",COUNTIF(休み,AG179)&gt;0,"休",OR(WEEKDAY(AG179)=1,WEEKDAY(AG179)=7),TEXT(AG179,"aaa"),COUNTIF(祝日,AG179)&gt;0,"祝",TRUE,TEXT(AG179,"aaa"))</f>
        <v/>
      </c>
      <c r="AH180" s="709"/>
      <c r="AI180" s="710"/>
      <c r="AJ180" s="710"/>
      <c r="AK180" s="711"/>
      <c r="AL180" s="695"/>
      <c r="AM180" s="697"/>
      <c r="AN180" s="700"/>
      <c r="AO180" s="700"/>
      <c r="AP180" s="713"/>
      <c r="AQ180" s="300"/>
      <c r="AR180" s="300"/>
      <c r="AS180" s="300"/>
      <c r="AT180" s="300"/>
      <c r="AU180" s="300"/>
      <c r="AV180" s="300"/>
      <c r="AW180" s="300"/>
      <c r="AX180" s="300"/>
      <c r="AY180" s="300"/>
      <c r="AZ180" s="300"/>
      <c r="BA180" s="300"/>
      <c r="BB180" s="300"/>
      <c r="BC180" s="300"/>
      <c r="BD180" s="300"/>
      <c r="BE180" s="300"/>
      <c r="BF180" s="300"/>
      <c r="BG180" s="300"/>
      <c r="BH180" s="300"/>
      <c r="BI180" s="300"/>
      <c r="BJ180" s="300"/>
      <c r="BK180" s="300"/>
      <c r="BL180" s="300"/>
      <c r="BM180" s="300"/>
      <c r="BN180" s="300"/>
      <c r="BO180" s="300"/>
      <c r="BP180" s="300"/>
      <c r="BQ180" s="188"/>
    </row>
    <row r="181" spans="2:69" s="192" customFormat="1" ht="60" customHeight="1">
      <c r="B181" s="271" t="str">
        <f>IF(C178="","","行事")</f>
        <v/>
      </c>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90"/>
      <c r="AH181" s="709"/>
      <c r="AI181" s="710"/>
      <c r="AJ181" s="710"/>
      <c r="AK181" s="711"/>
      <c r="AL181" s="695"/>
      <c r="AM181" s="698"/>
      <c r="AN181" s="701"/>
      <c r="AO181" s="701"/>
      <c r="AP181" s="714"/>
      <c r="AQ181" s="300"/>
      <c r="AR181" s="300"/>
      <c r="AS181" s="300"/>
      <c r="AT181" s="300"/>
      <c r="AU181" s="300"/>
      <c r="AV181" s="300"/>
      <c r="AW181" s="300"/>
      <c r="AX181" s="300"/>
      <c r="AY181" s="300"/>
      <c r="AZ181" s="300"/>
      <c r="BA181" s="300"/>
      <c r="BB181" s="300"/>
      <c r="BC181" s="300"/>
      <c r="BD181" s="300"/>
      <c r="BE181" s="300"/>
      <c r="BF181" s="300"/>
      <c r="BG181" s="300"/>
      <c r="BH181" s="300"/>
      <c r="BI181" s="300"/>
      <c r="BJ181" s="300"/>
      <c r="BK181" s="300"/>
      <c r="BL181" s="300"/>
      <c r="BM181" s="300"/>
      <c r="BN181" s="300"/>
      <c r="BO181" s="300"/>
      <c r="BP181" s="300"/>
      <c r="BQ181" s="191"/>
    </row>
    <row r="182" spans="2:69" s="195" customFormat="1" ht="15" customHeight="1">
      <c r="B182" s="184" t="str">
        <f>IF(C178="","","計画")</f>
        <v/>
      </c>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84" t="str">
        <f>IF(C178="","",COUNTIF(C182:AG182,"○"))</f>
        <v/>
      </c>
      <c r="AI182" s="193" t="str">
        <f>IF(C178="","",31-COUNTIF(C180:AG180,"")-COUNTIF(C180:AG180,"休")-COUNTIF(C182:AH182,"/"))</f>
        <v/>
      </c>
      <c r="AJ182" s="194" t="str">
        <f>IF(C178="","",IFERROR(AH182/AI182,""))</f>
        <v/>
      </c>
      <c r="AK182" s="295" t="str" cm="1">
        <f t="array" ref="AK182">_xlfn.IFS(OR(C178="",AI182=0),"",
      COUNTIFS(C180:AG180,"日",C182:AG182,"")+COUNTIFS(C180:AG180,"日",C182:AG182,"○")+COUNTIFS(C180:AG180,"土",C182:AG182,"")+COUNTIFS(C180:AG180,"土",C182:AG182,"○")&lt;=COUNTIF(C182:AG182,"○"),"○",
        AH182/AI182&gt;=2/7,"○",
         TRUE,"NG")</f>
        <v/>
      </c>
      <c r="AM182" s="184" t="str">
        <f>IF(C178="","",AM175+AH182)</f>
        <v/>
      </c>
      <c r="AN182" s="193" t="str">
        <f>IF(C178="","",AN175+AI182)</f>
        <v/>
      </c>
      <c r="AO182" s="194" t="str">
        <f>IFERROR(AM182/AN182,"")</f>
        <v/>
      </c>
      <c r="AP182" s="301" t="str">
        <f>IF(C178="","",IF(C185="",IF(AM182/AN182&gt;=2/7,"OK","NG"),"-"))</f>
        <v/>
      </c>
      <c r="AQ182" s="297"/>
      <c r="AR182" s="297"/>
      <c r="AS182" s="297"/>
      <c r="AT182" s="297"/>
      <c r="AU182" s="297"/>
      <c r="AV182" s="297"/>
      <c r="AW182" s="297"/>
      <c r="AX182" s="297"/>
      <c r="AY182" s="297"/>
      <c r="AZ182" s="297"/>
      <c r="BA182" s="297"/>
      <c r="BB182" s="297"/>
      <c r="BC182" s="297"/>
      <c r="BD182" s="297"/>
      <c r="BE182" s="297"/>
      <c r="BF182" s="297"/>
      <c r="BG182" s="297"/>
      <c r="BH182" s="297"/>
      <c r="BI182" s="297"/>
      <c r="BJ182" s="297"/>
      <c r="BK182" s="297"/>
      <c r="BL182" s="297"/>
      <c r="BM182" s="297"/>
      <c r="BN182" s="297"/>
      <c r="BO182" s="297"/>
      <c r="BP182" s="297"/>
      <c r="BQ182" s="196"/>
    </row>
    <row r="183" spans="2:69" s="195" customFormat="1" ht="15" customHeight="1" thickBot="1">
      <c r="B183" s="197" t="str">
        <f>IF(C178="","","実施")</f>
        <v/>
      </c>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98"/>
      <c r="Y183" s="198"/>
      <c r="Z183" s="198"/>
      <c r="AA183" s="198"/>
      <c r="AB183" s="198"/>
      <c r="AC183" s="198"/>
      <c r="AD183" s="198"/>
      <c r="AE183" s="198"/>
      <c r="AF183" s="198"/>
      <c r="AG183" s="198"/>
      <c r="AH183" s="197" t="str">
        <f>IF(C178="","",COUNTIF(C183:AG183,"●"))</f>
        <v/>
      </c>
      <c r="AI183" s="198" t="str">
        <f>IF(C178="","",31-COUNTIF(C180:AG180,"")-COUNTIF(C180:AG180,"休")-COUNTIF(C183:AH183,"/"))</f>
        <v/>
      </c>
      <c r="AJ183" s="199" t="str">
        <f>IF(C178="","",IFERROR(AH183/AI183,""))</f>
        <v/>
      </c>
      <c r="AK183" s="298" t="str" cm="1">
        <f t="array" ref="AK183">_xlfn.IFS(OR(C178="",AI183=0),"",
      COUNTIFS(C180:AG180,"日",C183:AG183,"")+COUNTIFS(C180:AG180,"日",C183:AG183,"●")+COUNTIFS(C180:AG180,"土",C183:AG183,"")+COUNTIFS(C180:AG180,"土",C183:AG183,"●")&lt;=COUNTIF(C183:AG183,"●"),"○",
        AH183/AI183&gt;=2/7,"○",
         TRUE,"NG")</f>
        <v/>
      </c>
      <c r="AM183" s="197" t="str">
        <f>IF(C178="","",AM176+AH183)</f>
        <v/>
      </c>
      <c r="AN183" s="198" t="str">
        <f>IF(C178="","",AN176+AI183)</f>
        <v/>
      </c>
      <c r="AO183" s="199" t="str">
        <f>IFERROR(AM183/AN183,"")</f>
        <v/>
      </c>
      <c r="AP183" s="302" t="str">
        <f>IF(C178="","",IF(C185="",IF(AM183/AN183&gt;=2/7,"OK","NG"),"-"))</f>
        <v/>
      </c>
      <c r="AQ183" s="222"/>
      <c r="AR183" s="222"/>
      <c r="AS183" s="222"/>
      <c r="AT183" s="222"/>
      <c r="AU183" s="222"/>
      <c r="AV183" s="222"/>
      <c r="AW183" s="222"/>
      <c r="AX183" s="222"/>
      <c r="AY183" s="222"/>
      <c r="AZ183" s="222"/>
      <c r="BA183" s="222"/>
      <c r="BB183" s="222"/>
      <c r="BC183" s="222"/>
      <c r="BD183" s="222"/>
      <c r="BE183" s="222"/>
      <c r="BF183" s="222"/>
      <c r="BG183" s="222"/>
      <c r="BH183" s="222"/>
      <c r="BI183" s="222"/>
      <c r="BJ183" s="222"/>
      <c r="BK183" s="222"/>
      <c r="BL183" s="222"/>
      <c r="BM183" s="222"/>
      <c r="BN183" s="222"/>
      <c r="BO183" s="222"/>
      <c r="BP183" s="222"/>
      <c r="BQ183" s="188"/>
    </row>
    <row r="184" spans="2:69" ht="18" customHeight="1" thickBot="1">
      <c r="AP184" s="195"/>
      <c r="AQ184" s="195"/>
      <c r="AR184" s="195"/>
      <c r="AS184" s="195"/>
      <c r="AT184" s="195"/>
      <c r="AU184" s="195"/>
      <c r="AV184" s="195"/>
      <c r="AW184" s="195"/>
      <c r="AX184" s="195"/>
      <c r="AY184" s="195"/>
      <c r="AZ184" s="195"/>
      <c r="BA184" s="195"/>
      <c r="BB184" s="195"/>
      <c r="BC184" s="195"/>
      <c r="BD184" s="195"/>
      <c r="BE184" s="195"/>
      <c r="BF184" s="195"/>
      <c r="BG184" s="195"/>
      <c r="BH184" s="195"/>
      <c r="BI184" s="195"/>
      <c r="BJ184" s="195"/>
      <c r="BK184" s="195"/>
      <c r="BL184" s="195"/>
      <c r="BM184" s="195"/>
      <c r="BN184" s="195"/>
      <c r="BO184" s="195"/>
      <c r="BP184" s="195"/>
      <c r="BQ184" s="200"/>
    </row>
    <row r="185" spans="2:69" ht="16.899999999999999" customHeight="1">
      <c r="B185" s="183" t="str">
        <f>IF(C185="","","月")</f>
        <v/>
      </c>
      <c r="C185" s="689" t="str">
        <f>IFERROR(IF(EOMONTH(C178,0)+1&gt;$L$5,"",EOMONTH(C178,0)+1),"")</f>
        <v/>
      </c>
      <c r="D185" s="690"/>
      <c r="E185" s="690"/>
      <c r="F185" s="690"/>
      <c r="G185" s="690"/>
      <c r="H185" s="690"/>
      <c r="I185" s="690"/>
      <c r="J185" s="690"/>
      <c r="K185" s="690"/>
      <c r="L185" s="690"/>
      <c r="M185" s="690"/>
      <c r="N185" s="690"/>
      <c r="O185" s="690"/>
      <c r="P185" s="690"/>
      <c r="Q185" s="690"/>
      <c r="R185" s="690"/>
      <c r="S185" s="690"/>
      <c r="T185" s="690"/>
      <c r="U185" s="690"/>
      <c r="V185" s="690"/>
      <c r="W185" s="690"/>
      <c r="X185" s="690"/>
      <c r="Y185" s="690"/>
      <c r="Z185" s="690"/>
      <c r="AA185" s="690"/>
      <c r="AB185" s="690"/>
      <c r="AC185" s="690"/>
      <c r="AD185" s="690"/>
      <c r="AE185" s="690"/>
      <c r="AF185" s="690"/>
      <c r="AG185" s="690"/>
      <c r="AH185" s="691" t="str">
        <f>IF(C185="","","月単位")</f>
        <v/>
      </c>
      <c r="AI185" s="692"/>
      <c r="AJ185" s="692"/>
      <c r="AK185" s="693"/>
      <c r="AL185" s="694"/>
      <c r="AM185" s="706" t="str">
        <f>IF(C185="","","累計")</f>
        <v/>
      </c>
      <c r="AN185" s="707"/>
      <c r="AO185" s="707"/>
      <c r="AP185" s="708"/>
      <c r="AQ185" s="293"/>
      <c r="AR185" s="293"/>
      <c r="AS185" s="293"/>
      <c r="AT185" s="293"/>
      <c r="AU185" s="293"/>
      <c r="AV185" s="293"/>
      <c r="AW185" s="293"/>
      <c r="AX185" s="293"/>
      <c r="AY185" s="293"/>
      <c r="AZ185" s="293"/>
      <c r="BA185" s="293"/>
      <c r="BB185" s="293"/>
      <c r="BC185" s="293"/>
      <c r="BD185" s="293"/>
      <c r="BE185" s="293"/>
      <c r="BF185" s="293"/>
      <c r="BG185" s="293"/>
      <c r="BH185" s="293"/>
      <c r="BI185" s="293"/>
      <c r="BJ185" s="293"/>
      <c r="BK185" s="293"/>
      <c r="BL185" s="293"/>
      <c r="BM185" s="293"/>
      <c r="BN185" s="293"/>
      <c r="BO185" s="293"/>
      <c r="BP185" s="293"/>
    </row>
    <row r="186" spans="2:69" ht="15" customHeight="1">
      <c r="B186" s="184" t="str">
        <f>IF(C185="","","日")</f>
        <v/>
      </c>
      <c r="C186" s="185" t="str" cm="1">
        <f t="array" ref="C186">_xlfn.IFS($C185="","",
  $C185+COLUMN(C186)-COLUMN($B186)-1&gt;$L$5,"",
   $C185+COLUMN(C186)-COLUMN($B186)-1&gt;=EOMONTH($C185,0)+1,"",
    TRUE,$C185+COLUMN(C186)-COLUMN($B186)-1)</f>
        <v/>
      </c>
      <c r="D186" s="185" t="str" cm="1">
        <f t="array" ref="D186">_xlfn.IFS($C185="","",
  $C185+COLUMN(D186)-COLUMN($B186)-1&gt;$L$5,"",
   $C185+COLUMN(D186)-COLUMN($B186)-1&gt;=EOMONTH($C185,0)+1,"",
    TRUE,$C185+COLUMN(D186)-COLUMN($B186)-1)</f>
        <v/>
      </c>
      <c r="E186" s="185" t="str" cm="1">
        <f t="array" ref="E186">_xlfn.IFS($C185="","",
  $C185+COLUMN(E186)-COLUMN($B186)-1&gt;$L$5,"",
   $C185+COLUMN(E186)-COLUMN($B186)-1&gt;=EOMONTH($C185,0)+1,"",
    TRUE,$C185+COLUMN(E186)-COLUMN($B186)-1)</f>
        <v/>
      </c>
      <c r="F186" s="185" t="str" cm="1">
        <f t="array" ref="F186">_xlfn.IFS($C185="","",
  $C185+COLUMN(F186)-COLUMN($B186)-1&gt;$L$5,"",
   $C185+COLUMN(F186)-COLUMN($B186)-1&gt;=EOMONTH($C185,0)+1,"",
    TRUE,$C185+COLUMN(F186)-COLUMN($B186)-1)</f>
        <v/>
      </c>
      <c r="G186" s="185" t="str" cm="1">
        <f t="array" ref="G186">_xlfn.IFS($C185="","",
  $C185+COLUMN(G186)-COLUMN($B186)-1&gt;$L$5,"",
   $C185+COLUMN(G186)-COLUMN($B186)-1&gt;=EOMONTH($C185,0)+1,"",
    TRUE,$C185+COLUMN(G186)-COLUMN($B186)-1)</f>
        <v/>
      </c>
      <c r="H186" s="185" t="str" cm="1">
        <f t="array" ref="H186">_xlfn.IFS($C185="","",
  $C185+COLUMN(H186)-COLUMN($B186)-1&gt;$L$5,"",
   $C185+COLUMN(H186)-COLUMN($B186)-1&gt;=EOMONTH($C185,0)+1,"",
    TRUE,$C185+COLUMN(H186)-COLUMN($B186)-1)</f>
        <v/>
      </c>
      <c r="I186" s="185" t="str" cm="1">
        <f t="array" ref="I186">_xlfn.IFS($C185="","",
  $C185+COLUMN(I186)-COLUMN($B186)-1&gt;$L$5,"",
   $C185+COLUMN(I186)-COLUMN($B186)-1&gt;=EOMONTH($C185,0)+1,"",
    TRUE,$C185+COLUMN(I186)-COLUMN($B186)-1)</f>
        <v/>
      </c>
      <c r="J186" s="185" t="str" cm="1">
        <f t="array" ref="J186">_xlfn.IFS($C185="","",
  $C185+COLUMN(J186)-COLUMN($B186)-1&gt;$L$5,"",
   $C185+COLUMN(J186)-COLUMN($B186)-1&gt;=EOMONTH($C185,0)+1,"",
    TRUE,$C185+COLUMN(J186)-COLUMN($B186)-1)</f>
        <v/>
      </c>
      <c r="K186" s="185" t="str" cm="1">
        <f t="array" ref="K186">_xlfn.IFS($C185="","",
  $C185+COLUMN(K186)-COLUMN($B186)-1&gt;$L$5,"",
   $C185+COLUMN(K186)-COLUMN($B186)-1&gt;=EOMONTH($C185,0)+1,"",
    TRUE,$C185+COLUMN(K186)-COLUMN($B186)-1)</f>
        <v/>
      </c>
      <c r="L186" s="185" t="str" cm="1">
        <f t="array" ref="L186">_xlfn.IFS($C185="","",
  $C185+COLUMN(L186)-COLUMN($B186)-1&gt;$L$5,"",
   $C185+COLUMN(L186)-COLUMN($B186)-1&gt;=EOMONTH($C185,0)+1,"",
    TRUE,$C185+COLUMN(L186)-COLUMN($B186)-1)</f>
        <v/>
      </c>
      <c r="M186" s="185" t="str" cm="1">
        <f t="array" ref="M186">_xlfn.IFS($C185="","",
  $C185+COLUMN(M186)-COLUMN($B186)-1&gt;$L$5,"",
   $C185+COLUMN(M186)-COLUMN($B186)-1&gt;=EOMONTH($C185,0)+1,"",
    TRUE,$C185+COLUMN(M186)-COLUMN($B186)-1)</f>
        <v/>
      </c>
      <c r="N186" s="185" t="str" cm="1">
        <f t="array" ref="N186">_xlfn.IFS($C185="","",
  $C185+COLUMN(N186)-COLUMN($B186)-1&gt;$L$5,"",
   $C185+COLUMN(N186)-COLUMN($B186)-1&gt;=EOMONTH($C185,0)+1,"",
    TRUE,$C185+COLUMN(N186)-COLUMN($B186)-1)</f>
        <v/>
      </c>
      <c r="O186" s="185" t="str" cm="1">
        <f t="array" ref="O186">_xlfn.IFS($C185="","",
  $C185+COLUMN(O186)-COLUMN($B186)-1&gt;$L$5,"",
   $C185+COLUMN(O186)-COLUMN($B186)-1&gt;=EOMONTH($C185,0)+1,"",
    TRUE,$C185+COLUMN(O186)-COLUMN($B186)-1)</f>
        <v/>
      </c>
      <c r="P186" s="185" t="str" cm="1">
        <f t="array" ref="P186">_xlfn.IFS($C185="","",
  $C185+COLUMN(P186)-COLUMN($B186)-1&gt;$L$5,"",
   $C185+COLUMN(P186)-COLUMN($B186)-1&gt;=EOMONTH($C185,0)+1,"",
    TRUE,$C185+COLUMN(P186)-COLUMN($B186)-1)</f>
        <v/>
      </c>
      <c r="Q186" s="185" t="str" cm="1">
        <f t="array" ref="Q186">_xlfn.IFS($C185="","",
  $C185+COLUMN(Q186)-COLUMN($B186)-1&gt;$L$5,"",
   $C185+COLUMN(Q186)-COLUMN($B186)-1&gt;=EOMONTH($C185,0)+1,"",
    TRUE,$C185+COLUMN(Q186)-COLUMN($B186)-1)</f>
        <v/>
      </c>
      <c r="R186" s="185" t="str" cm="1">
        <f t="array" ref="R186">_xlfn.IFS($C185="","",
  $C185+COLUMN(R186)-COLUMN($B186)-1&gt;$L$5,"",
   $C185+COLUMN(R186)-COLUMN($B186)-1&gt;=EOMONTH($C185,0)+1,"",
    TRUE,$C185+COLUMN(R186)-COLUMN($B186)-1)</f>
        <v/>
      </c>
      <c r="S186" s="185" t="str" cm="1">
        <f t="array" ref="S186">_xlfn.IFS($C185="","",
  $C185+COLUMN(S186)-COLUMN($B186)-1&gt;$L$5,"",
   $C185+COLUMN(S186)-COLUMN($B186)-1&gt;=EOMONTH($C185,0)+1,"",
    TRUE,$C185+COLUMN(S186)-COLUMN($B186)-1)</f>
        <v/>
      </c>
      <c r="T186" s="185" t="str" cm="1">
        <f t="array" ref="T186">_xlfn.IFS($C185="","",
  $C185+COLUMN(T186)-COLUMN($B186)-1&gt;$L$5,"",
   $C185+COLUMN(T186)-COLUMN($B186)-1&gt;=EOMONTH($C185,0)+1,"",
    TRUE,$C185+COLUMN(T186)-COLUMN($B186)-1)</f>
        <v/>
      </c>
      <c r="U186" s="185" t="str" cm="1">
        <f t="array" ref="U186">_xlfn.IFS($C185="","",
  $C185+COLUMN(U186)-COLUMN($B186)-1&gt;$L$5,"",
   $C185+COLUMN(U186)-COLUMN($B186)-1&gt;=EOMONTH($C185,0)+1,"",
    TRUE,$C185+COLUMN(U186)-COLUMN($B186)-1)</f>
        <v/>
      </c>
      <c r="V186" s="185" t="str" cm="1">
        <f t="array" ref="V186">_xlfn.IFS($C185="","",
  $C185+COLUMN(V186)-COLUMN($B186)-1&gt;$L$5,"",
   $C185+COLUMN(V186)-COLUMN($B186)-1&gt;=EOMONTH($C185,0)+1,"",
    TRUE,$C185+COLUMN(V186)-COLUMN($B186)-1)</f>
        <v/>
      </c>
      <c r="W186" s="185" t="str" cm="1">
        <f t="array" ref="W186">_xlfn.IFS($C185="","",
  $C185+COLUMN(W186)-COLUMN($B186)-1&gt;$L$5,"",
   $C185+COLUMN(W186)-COLUMN($B186)-1&gt;=EOMONTH($C185,0)+1,"",
    TRUE,$C185+COLUMN(W186)-COLUMN($B186)-1)</f>
        <v/>
      </c>
      <c r="X186" s="185" t="str" cm="1">
        <f t="array" ref="X186">_xlfn.IFS($C185="","",
  $C185+COLUMN(X186)-COLUMN($B186)-1&gt;$L$5,"",
   $C185+COLUMN(X186)-COLUMN($B186)-1&gt;=EOMONTH($C185,0)+1,"",
    TRUE,$C185+COLUMN(X186)-COLUMN($B186)-1)</f>
        <v/>
      </c>
      <c r="Y186" s="185" t="str" cm="1">
        <f t="array" ref="Y186">_xlfn.IFS($C185="","",
  $C185+COLUMN(Y186)-COLUMN($B186)-1&gt;$L$5,"",
   $C185+COLUMN(Y186)-COLUMN($B186)-1&gt;=EOMONTH($C185,0)+1,"",
    TRUE,$C185+COLUMN(Y186)-COLUMN($B186)-1)</f>
        <v/>
      </c>
      <c r="Z186" s="185" t="str" cm="1">
        <f t="array" ref="Z186">_xlfn.IFS($C185="","",
  $C185+COLUMN(Z186)-COLUMN($B186)-1&gt;$L$5,"",
   $C185+COLUMN(Z186)-COLUMN($B186)-1&gt;=EOMONTH($C185,0)+1,"",
    TRUE,$C185+COLUMN(Z186)-COLUMN($B186)-1)</f>
        <v/>
      </c>
      <c r="AA186" s="185" t="str" cm="1">
        <f t="array" ref="AA186">_xlfn.IFS($C185="","",
  $C185+COLUMN(AA186)-COLUMN($B186)-1&gt;$L$5,"",
   $C185+COLUMN(AA186)-COLUMN($B186)-1&gt;=EOMONTH($C185,0)+1,"",
    TRUE,$C185+COLUMN(AA186)-COLUMN($B186)-1)</f>
        <v/>
      </c>
      <c r="AB186" s="185" t="str" cm="1">
        <f t="array" ref="AB186">_xlfn.IFS($C185="","",
  $C185+COLUMN(AB186)-COLUMN($B186)-1&gt;$L$5,"",
   $C185+COLUMN(AB186)-COLUMN($B186)-1&gt;=EOMONTH($C185,0)+1,"",
    TRUE,$C185+COLUMN(AB186)-COLUMN($B186)-1)</f>
        <v/>
      </c>
      <c r="AC186" s="185" t="str" cm="1">
        <f t="array" ref="AC186">_xlfn.IFS($C185="","",
  $C185+COLUMN(AC186)-COLUMN($B186)-1&gt;$L$5,"",
   $C185+COLUMN(AC186)-COLUMN($B186)-1&gt;=EOMONTH($C185,0)+1,"",
    TRUE,$C185+COLUMN(AC186)-COLUMN($B186)-1)</f>
        <v/>
      </c>
      <c r="AD186" s="185" t="str" cm="1">
        <f t="array" ref="AD186">_xlfn.IFS($C185="","",
  $C185+COLUMN(AD186)-COLUMN($B186)-1&gt;$L$5,"",
   $C185+COLUMN(AD186)-COLUMN($B186)-1&gt;=EOMONTH($C185,0)+1,"",
    TRUE,$C185+COLUMN(AD186)-COLUMN($B186)-1)</f>
        <v/>
      </c>
      <c r="AE186" s="185" t="str" cm="1">
        <f t="array" ref="AE186">_xlfn.IFS($C185="","",
  $C185+COLUMN(AE186)-COLUMN($B186)-1&gt;$L$5,"",
   $C185+COLUMN(AE186)-COLUMN($B186)-1&gt;=EOMONTH($C185,0)+1,"",
    TRUE,$C185+COLUMN(AE186)-COLUMN($B186)-1)</f>
        <v/>
      </c>
      <c r="AF186" s="185" t="str" cm="1">
        <f t="array" ref="AF186">_xlfn.IFS($C185="","",
  $C185+COLUMN(AF186)-COLUMN($B186)-1&gt;$L$5,"",
   $C185+COLUMN(AF186)-COLUMN($B186)-1&gt;=EOMONTH($C185,0)+1,"",
    TRUE,$C185+COLUMN(AF186)-COLUMN($B186)-1)</f>
        <v/>
      </c>
      <c r="AG186" s="186" t="str" cm="1">
        <f t="array" ref="AG186">_xlfn.IFS($C185="","",
  $C185+COLUMN(AG186)-COLUMN($B186)-1&gt;$L$5,"",
   $C185+COLUMN(AG186)-COLUMN($B186)-1&gt;=EOMONTH($C185,0)+1,"",
    TRUE,$C185+COLUMN(AG186)-COLUMN($B186)-1)</f>
        <v/>
      </c>
      <c r="AH186" s="709" t="str">
        <f>IF(C185="","","閉所日数計")</f>
        <v/>
      </c>
      <c r="AI186" s="710" t="str">
        <f>IF(C185="","","対象日数計")</f>
        <v/>
      </c>
      <c r="AJ186" s="710" t="str">
        <f>IF(C185="","","現場閉所率")</f>
        <v/>
      </c>
      <c r="AK186" s="711" t="str">
        <f>IF(C185="","","達成状況")</f>
        <v/>
      </c>
      <c r="AL186" s="695"/>
      <c r="AM186" s="696" t="str">
        <f>IF(C185="","","閉所日数計")</f>
        <v/>
      </c>
      <c r="AN186" s="699" t="str">
        <f>IF(C185="","","対象日数計")</f>
        <v/>
      </c>
      <c r="AO186" s="699" t="str">
        <f>IF(C185="","","現場閉所率")</f>
        <v/>
      </c>
      <c r="AP186" s="712" t="str" cm="1">
        <f t="array" ref="AP186">_xlfn.IFS(C185="","",C192="","達成状況",TRUE,"-")</f>
        <v/>
      </c>
      <c r="AQ186" s="300"/>
      <c r="AR186" s="300"/>
      <c r="AS186" s="300"/>
      <c r="AT186" s="300"/>
      <c r="AU186" s="300"/>
      <c r="AV186" s="300"/>
      <c r="AW186" s="300"/>
      <c r="AX186" s="300"/>
      <c r="AY186" s="300"/>
      <c r="AZ186" s="300"/>
      <c r="BA186" s="300"/>
      <c r="BB186" s="300"/>
      <c r="BC186" s="300"/>
      <c r="BD186" s="300"/>
      <c r="BE186" s="300"/>
      <c r="BF186" s="300"/>
      <c r="BG186" s="300"/>
      <c r="BH186" s="300"/>
      <c r="BI186" s="300"/>
      <c r="BJ186" s="300"/>
      <c r="BK186" s="300"/>
      <c r="BL186" s="300"/>
      <c r="BM186" s="300"/>
      <c r="BN186" s="300"/>
      <c r="BO186" s="300"/>
      <c r="BP186" s="300"/>
    </row>
    <row r="187" spans="2:69" ht="15" customHeight="1">
      <c r="B187" s="184" t="str">
        <f>IF(C185="","","曜日")</f>
        <v/>
      </c>
      <c r="C187" s="187" t="str" cm="1">
        <f t="array" ref="C187">_xlfn.IFS(C186="","",COUNTIF(休み,C186)&gt;0,"休",OR(WEEKDAY(C186)=1,WEEKDAY(C186)=7),TEXT(C186,"aaa"),COUNTIF(祝日,C186)&gt;0,"祝",TRUE,TEXT(C186,"aaa"))</f>
        <v/>
      </c>
      <c r="D187" s="187" t="str" cm="1">
        <f t="array" ref="D187">_xlfn.IFS(D186="","",COUNTIF(休み,D186)&gt;0,"休",OR(WEEKDAY(D186)=1,WEEKDAY(D186)=7),TEXT(D186,"aaa"),COUNTIF(祝日,D186)&gt;0,"祝",TRUE,TEXT(D186,"aaa"))</f>
        <v/>
      </c>
      <c r="E187" s="187" t="str" cm="1">
        <f t="array" ref="E187">_xlfn.IFS(E186="","",COUNTIF(休み,E186)&gt;0,"休",OR(WEEKDAY(E186)=1,WEEKDAY(E186)=7),TEXT(E186,"aaa"),COUNTIF(祝日,E186)&gt;0,"祝",TRUE,TEXT(E186,"aaa"))</f>
        <v/>
      </c>
      <c r="F187" s="187" t="str" cm="1">
        <f t="array" ref="F187">_xlfn.IFS(F186="","",COUNTIF(休み,F186)&gt;0,"休",OR(WEEKDAY(F186)=1,WEEKDAY(F186)=7),TEXT(F186,"aaa"),COUNTIF(祝日,F186)&gt;0,"祝",TRUE,TEXT(F186,"aaa"))</f>
        <v/>
      </c>
      <c r="G187" s="187" t="str" cm="1">
        <f t="array" ref="G187">_xlfn.IFS(G186="","",COUNTIF(休み,G186)&gt;0,"休",OR(WEEKDAY(G186)=1,WEEKDAY(G186)=7),TEXT(G186,"aaa"),COUNTIF(祝日,G186)&gt;0,"祝",TRUE,TEXT(G186,"aaa"))</f>
        <v/>
      </c>
      <c r="H187" s="187" t="str" cm="1">
        <f t="array" ref="H187">_xlfn.IFS(H186="","",COUNTIF(休み,H186)&gt;0,"休",OR(WEEKDAY(H186)=1,WEEKDAY(H186)=7),TEXT(H186,"aaa"),COUNTIF(祝日,H186)&gt;0,"祝",TRUE,TEXT(H186,"aaa"))</f>
        <v/>
      </c>
      <c r="I187" s="187" t="str" cm="1">
        <f t="array" ref="I187">_xlfn.IFS(I186="","",COUNTIF(休み,I186)&gt;0,"休",OR(WEEKDAY(I186)=1,WEEKDAY(I186)=7),TEXT(I186,"aaa"),COUNTIF(祝日,I186)&gt;0,"祝",TRUE,TEXT(I186,"aaa"))</f>
        <v/>
      </c>
      <c r="J187" s="187" t="str" cm="1">
        <f t="array" ref="J187">_xlfn.IFS(J186="","",COUNTIF(休み,J186)&gt;0,"休",OR(WEEKDAY(J186)=1,WEEKDAY(J186)=7),TEXT(J186,"aaa"),COUNTIF(祝日,J186)&gt;0,"祝",TRUE,TEXT(J186,"aaa"))</f>
        <v/>
      </c>
      <c r="K187" s="187" t="str" cm="1">
        <f t="array" ref="K187">_xlfn.IFS(K186="","",COUNTIF(休み,K186)&gt;0,"休",OR(WEEKDAY(K186)=1,WEEKDAY(K186)=7),TEXT(K186,"aaa"),COUNTIF(祝日,K186)&gt;0,"祝",TRUE,TEXT(K186,"aaa"))</f>
        <v/>
      </c>
      <c r="L187" s="187" t="str" cm="1">
        <f t="array" ref="L187">_xlfn.IFS(L186="","",COUNTIF(休み,L186)&gt;0,"休",OR(WEEKDAY(L186)=1,WEEKDAY(L186)=7),TEXT(L186,"aaa"),COUNTIF(祝日,L186)&gt;0,"祝",TRUE,TEXT(L186,"aaa"))</f>
        <v/>
      </c>
      <c r="M187" s="187" t="str" cm="1">
        <f t="array" ref="M187">_xlfn.IFS(M186="","",COUNTIF(休み,M186)&gt;0,"休",OR(WEEKDAY(M186)=1,WEEKDAY(M186)=7),TEXT(M186,"aaa"),COUNTIF(祝日,M186)&gt;0,"祝",TRUE,TEXT(M186,"aaa"))</f>
        <v/>
      </c>
      <c r="N187" s="187" t="str" cm="1">
        <f t="array" ref="N187">_xlfn.IFS(N186="","",COUNTIF(休み,N186)&gt;0,"休",OR(WEEKDAY(N186)=1,WEEKDAY(N186)=7),TEXT(N186,"aaa"),COUNTIF(祝日,N186)&gt;0,"祝",TRUE,TEXT(N186,"aaa"))</f>
        <v/>
      </c>
      <c r="O187" s="187" t="str" cm="1">
        <f t="array" ref="O187">_xlfn.IFS(O186="","",COUNTIF(休み,O186)&gt;0,"休",OR(WEEKDAY(O186)=1,WEEKDAY(O186)=7),TEXT(O186,"aaa"),COUNTIF(祝日,O186)&gt;0,"祝",TRUE,TEXT(O186,"aaa"))</f>
        <v/>
      </c>
      <c r="P187" s="187" t="str" cm="1">
        <f t="array" ref="P187">_xlfn.IFS(P186="","",COUNTIF(休み,P186)&gt;0,"休",OR(WEEKDAY(P186)=1,WEEKDAY(P186)=7),TEXT(P186,"aaa"),COUNTIF(祝日,P186)&gt;0,"祝",TRUE,TEXT(P186,"aaa"))</f>
        <v/>
      </c>
      <c r="Q187" s="187" t="str" cm="1">
        <f t="array" ref="Q187">_xlfn.IFS(Q186="","",COUNTIF(休み,Q186)&gt;0,"休",OR(WEEKDAY(Q186)=1,WEEKDAY(Q186)=7),TEXT(Q186,"aaa"),COUNTIF(祝日,Q186)&gt;0,"祝",TRUE,TEXT(Q186,"aaa"))</f>
        <v/>
      </c>
      <c r="R187" s="187" t="str" cm="1">
        <f t="array" ref="R187">_xlfn.IFS(R186="","",COUNTIF(休み,R186)&gt;0,"休",OR(WEEKDAY(R186)=1,WEEKDAY(R186)=7),TEXT(R186,"aaa"),COUNTIF(祝日,R186)&gt;0,"祝",TRUE,TEXT(R186,"aaa"))</f>
        <v/>
      </c>
      <c r="S187" s="187" t="str" cm="1">
        <f t="array" ref="S187">_xlfn.IFS(S186="","",COUNTIF(休み,S186)&gt;0,"休",OR(WEEKDAY(S186)=1,WEEKDAY(S186)=7),TEXT(S186,"aaa"),COUNTIF(祝日,S186)&gt;0,"祝",TRUE,TEXT(S186,"aaa"))</f>
        <v/>
      </c>
      <c r="T187" s="187" t="str" cm="1">
        <f t="array" ref="T187">_xlfn.IFS(T186="","",COUNTIF(休み,T186)&gt;0,"休",OR(WEEKDAY(T186)=1,WEEKDAY(T186)=7),TEXT(T186,"aaa"),COUNTIF(祝日,T186)&gt;0,"祝",TRUE,TEXT(T186,"aaa"))</f>
        <v/>
      </c>
      <c r="U187" s="187" t="str" cm="1">
        <f t="array" ref="U187">_xlfn.IFS(U186="","",COUNTIF(休み,U186)&gt;0,"休",OR(WEEKDAY(U186)=1,WEEKDAY(U186)=7),TEXT(U186,"aaa"),COUNTIF(祝日,U186)&gt;0,"祝",TRUE,TEXT(U186,"aaa"))</f>
        <v/>
      </c>
      <c r="V187" s="187" t="str" cm="1">
        <f t="array" ref="V187">_xlfn.IFS(V186="","",COUNTIF(休み,V186)&gt;0,"休",OR(WEEKDAY(V186)=1,WEEKDAY(V186)=7),TEXT(V186,"aaa"),COUNTIF(祝日,V186)&gt;0,"祝",TRUE,TEXT(V186,"aaa"))</f>
        <v/>
      </c>
      <c r="W187" s="187" t="str" cm="1">
        <f t="array" ref="W187">_xlfn.IFS(W186="","",COUNTIF(休み,W186)&gt;0,"休",OR(WEEKDAY(W186)=1,WEEKDAY(W186)=7),TEXT(W186,"aaa"),COUNTIF(祝日,W186)&gt;0,"祝",TRUE,TEXT(W186,"aaa"))</f>
        <v/>
      </c>
      <c r="X187" s="187" t="str" cm="1">
        <f t="array" ref="X187">_xlfn.IFS(X186="","",COUNTIF(休み,X186)&gt;0,"休",OR(WEEKDAY(X186)=1,WEEKDAY(X186)=7),TEXT(X186,"aaa"),COUNTIF(祝日,X186)&gt;0,"祝",TRUE,TEXT(X186,"aaa"))</f>
        <v/>
      </c>
      <c r="Y187" s="187" t="str" cm="1">
        <f t="array" ref="Y187">_xlfn.IFS(Y186="","",COUNTIF(休み,Y186)&gt;0,"休",OR(WEEKDAY(Y186)=1,WEEKDAY(Y186)=7),TEXT(Y186,"aaa"),COUNTIF(祝日,Y186)&gt;0,"祝",TRUE,TEXT(Y186,"aaa"))</f>
        <v/>
      </c>
      <c r="Z187" s="187" t="str" cm="1">
        <f t="array" ref="Z187">_xlfn.IFS(Z186="","",COUNTIF(休み,Z186)&gt;0,"休",OR(WEEKDAY(Z186)=1,WEEKDAY(Z186)=7),TEXT(Z186,"aaa"),COUNTIF(祝日,Z186)&gt;0,"祝",TRUE,TEXT(Z186,"aaa"))</f>
        <v/>
      </c>
      <c r="AA187" s="187" t="str" cm="1">
        <f t="array" ref="AA187">_xlfn.IFS(AA186="","",COUNTIF(休み,AA186)&gt;0,"休",OR(WEEKDAY(AA186)=1,WEEKDAY(AA186)=7),TEXT(AA186,"aaa"),COUNTIF(祝日,AA186)&gt;0,"祝",TRUE,TEXT(AA186,"aaa"))</f>
        <v/>
      </c>
      <c r="AB187" s="187" t="str" cm="1">
        <f t="array" ref="AB187">_xlfn.IFS(AB186="","",COUNTIF(休み,AB186)&gt;0,"休",OR(WEEKDAY(AB186)=1,WEEKDAY(AB186)=7),TEXT(AB186,"aaa"),COUNTIF(祝日,AB186)&gt;0,"祝",TRUE,TEXT(AB186,"aaa"))</f>
        <v/>
      </c>
      <c r="AC187" s="187" t="str" cm="1">
        <f t="array" ref="AC187">_xlfn.IFS(AC186="","",COUNTIF(休み,AC186)&gt;0,"休",OR(WEEKDAY(AC186)=1,WEEKDAY(AC186)=7),TEXT(AC186,"aaa"),COUNTIF(祝日,AC186)&gt;0,"祝",TRUE,TEXT(AC186,"aaa"))</f>
        <v/>
      </c>
      <c r="AD187" s="187" t="str" cm="1">
        <f t="array" ref="AD187">_xlfn.IFS(AD186="","",COUNTIF(休み,AD186)&gt;0,"休",OR(WEEKDAY(AD186)=1,WEEKDAY(AD186)=7),TEXT(AD186,"aaa"),COUNTIF(祝日,AD186)&gt;0,"祝",TRUE,TEXT(AD186,"aaa"))</f>
        <v/>
      </c>
      <c r="AE187" s="187" t="str" cm="1">
        <f t="array" ref="AE187">_xlfn.IFS(AE186="","",COUNTIF(休み,AE186)&gt;0,"休",OR(WEEKDAY(AE186)=1,WEEKDAY(AE186)=7),TEXT(AE186,"aaa"),COUNTIF(祝日,AE186)&gt;0,"祝",TRUE,TEXT(AE186,"aaa"))</f>
        <v/>
      </c>
      <c r="AF187" s="187" t="str" cm="1">
        <f t="array" ref="AF187">_xlfn.IFS(AF186="","",COUNTIF(休み,AF186)&gt;0,"休",OR(WEEKDAY(AF186)=1,WEEKDAY(AF186)=7),TEXT(AF186,"aaa"),COUNTIF(祝日,AF186)&gt;0,"祝",TRUE,TEXT(AF186,"aaa"))</f>
        <v/>
      </c>
      <c r="AG187" s="187" t="str" cm="1">
        <f t="array" ref="AG187">_xlfn.IFS(AG186="","",COUNTIF(休み,AG186)&gt;0,"休",OR(WEEKDAY(AG186)=1,WEEKDAY(AG186)=7),TEXT(AG186,"aaa"),COUNTIF(祝日,AG186)&gt;0,"祝",TRUE,TEXT(AG186,"aaa"))</f>
        <v/>
      </c>
      <c r="AH187" s="709"/>
      <c r="AI187" s="710"/>
      <c r="AJ187" s="710"/>
      <c r="AK187" s="711"/>
      <c r="AL187" s="695"/>
      <c r="AM187" s="697"/>
      <c r="AN187" s="700"/>
      <c r="AO187" s="700"/>
      <c r="AP187" s="713"/>
      <c r="AQ187" s="300"/>
      <c r="AR187" s="300"/>
      <c r="AS187" s="300"/>
      <c r="AT187" s="300"/>
      <c r="AU187" s="300"/>
      <c r="AV187" s="300"/>
      <c r="AW187" s="300"/>
      <c r="AX187" s="300"/>
      <c r="AY187" s="300"/>
      <c r="AZ187" s="300"/>
      <c r="BA187" s="300"/>
      <c r="BB187" s="300"/>
      <c r="BC187" s="300"/>
      <c r="BD187" s="300"/>
      <c r="BE187" s="300"/>
      <c r="BF187" s="300"/>
      <c r="BG187" s="300"/>
      <c r="BH187" s="300"/>
      <c r="BI187" s="300"/>
      <c r="BJ187" s="300"/>
      <c r="BK187" s="300"/>
      <c r="BL187" s="300"/>
      <c r="BM187" s="300"/>
      <c r="BN187" s="300"/>
      <c r="BO187" s="300"/>
      <c r="BP187" s="300"/>
      <c r="BQ187" s="188"/>
    </row>
    <row r="188" spans="2:69" s="192" customFormat="1" ht="60" customHeight="1">
      <c r="B188" s="271" t="str">
        <f>IF(C185="","","行事")</f>
        <v/>
      </c>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90"/>
      <c r="AH188" s="709"/>
      <c r="AI188" s="710"/>
      <c r="AJ188" s="710"/>
      <c r="AK188" s="711"/>
      <c r="AL188" s="695"/>
      <c r="AM188" s="698"/>
      <c r="AN188" s="701"/>
      <c r="AO188" s="701"/>
      <c r="AP188" s="714"/>
      <c r="AQ188" s="300"/>
      <c r="AR188" s="300"/>
      <c r="AS188" s="300"/>
      <c r="AT188" s="300"/>
      <c r="AU188" s="300"/>
      <c r="AV188" s="300"/>
      <c r="AW188" s="300"/>
      <c r="AX188" s="300"/>
      <c r="AY188" s="300"/>
      <c r="AZ188" s="300"/>
      <c r="BA188" s="300"/>
      <c r="BB188" s="300"/>
      <c r="BC188" s="300"/>
      <c r="BD188" s="300"/>
      <c r="BE188" s="300"/>
      <c r="BF188" s="300"/>
      <c r="BG188" s="300"/>
      <c r="BH188" s="300"/>
      <c r="BI188" s="300"/>
      <c r="BJ188" s="300"/>
      <c r="BK188" s="300"/>
      <c r="BL188" s="300"/>
      <c r="BM188" s="300"/>
      <c r="BN188" s="300"/>
      <c r="BO188" s="300"/>
      <c r="BP188" s="300"/>
      <c r="BQ188" s="191"/>
    </row>
    <row r="189" spans="2:69" s="195" customFormat="1" ht="15" customHeight="1">
      <c r="B189" s="184" t="str">
        <f>IF(C185="","","計画")</f>
        <v/>
      </c>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c r="AA189" s="193"/>
      <c r="AB189" s="193"/>
      <c r="AC189" s="193"/>
      <c r="AD189" s="193"/>
      <c r="AE189" s="193"/>
      <c r="AF189" s="193"/>
      <c r="AG189" s="193"/>
      <c r="AH189" s="184" t="str">
        <f>IF(C185="","",COUNTIF(C189:AG189,"○"))</f>
        <v/>
      </c>
      <c r="AI189" s="193" t="str">
        <f>IF(C185="","",31-COUNTIF(C187:AG187,"")-COUNTIF(C187:AG187,"休")-COUNTIF(C189:AH189,"/"))</f>
        <v/>
      </c>
      <c r="AJ189" s="194" t="str">
        <f>IF(C185="","",IFERROR(AH189/AI189,""))</f>
        <v/>
      </c>
      <c r="AK189" s="295" t="str" cm="1">
        <f t="array" ref="AK189">_xlfn.IFS(OR(C185="",AI189=0),"",
      COUNTIFS(C187:AG187,"日",C189:AG189,"")+COUNTIFS(C187:AG187,"日",C189:AG189,"○")+COUNTIFS(C187:AG187,"土",C189:AG189,"")+COUNTIFS(C187:AG187,"土",C189:AG189,"○")&lt;=COUNTIF(C189:AG189,"○"),"○",
        AH189/AI189&gt;=2/7,"○",
         TRUE,"NG")</f>
        <v/>
      </c>
      <c r="AM189" s="184" t="str">
        <f>IF(C185="","",AM182+AH189)</f>
        <v/>
      </c>
      <c r="AN189" s="193" t="str">
        <f>IF(C185="","",AN182+AI189)</f>
        <v/>
      </c>
      <c r="AO189" s="194" t="str">
        <f>IFERROR(AM189/AN189,"")</f>
        <v/>
      </c>
      <c r="AP189" s="301" t="str">
        <f>IF(C185="","",IF(C192="",IF(AM189/AN189&gt;=2/7,"OK","NG"),"-"))</f>
        <v/>
      </c>
      <c r="AQ189" s="297"/>
      <c r="AR189" s="297"/>
      <c r="AS189" s="297"/>
      <c r="AT189" s="297"/>
      <c r="AU189" s="297"/>
      <c r="AV189" s="297"/>
      <c r="AW189" s="297"/>
      <c r="AX189" s="297"/>
      <c r="AY189" s="297"/>
      <c r="AZ189" s="297"/>
      <c r="BA189" s="297"/>
      <c r="BB189" s="297"/>
      <c r="BC189" s="297"/>
      <c r="BD189" s="297"/>
      <c r="BE189" s="297"/>
      <c r="BF189" s="297"/>
      <c r="BG189" s="297"/>
      <c r="BH189" s="297"/>
      <c r="BI189" s="297"/>
      <c r="BJ189" s="297"/>
      <c r="BK189" s="297"/>
      <c r="BL189" s="297"/>
      <c r="BM189" s="297"/>
      <c r="BN189" s="297"/>
      <c r="BO189" s="297"/>
      <c r="BP189" s="297"/>
      <c r="BQ189" s="196"/>
    </row>
    <row r="190" spans="2:69" s="195" customFormat="1" ht="15" customHeight="1" thickBot="1">
      <c r="B190" s="197" t="str">
        <f>IF(C185="","","実施")</f>
        <v/>
      </c>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c r="AA190" s="198"/>
      <c r="AB190" s="198"/>
      <c r="AC190" s="198"/>
      <c r="AD190" s="198"/>
      <c r="AE190" s="198"/>
      <c r="AF190" s="198"/>
      <c r="AG190" s="198"/>
      <c r="AH190" s="197" t="str">
        <f>IF(C185="","",COUNTIF(C190:AG190,"●"))</f>
        <v/>
      </c>
      <c r="AI190" s="198" t="str">
        <f>IF(C185="","",31-COUNTIF(C187:AG187,"")-COUNTIF(C187:AG187,"休")-COUNTIF(C190:AH190,"/"))</f>
        <v/>
      </c>
      <c r="AJ190" s="199" t="str">
        <f>IF(C185="","",IFERROR(AH190/AI190,""))</f>
        <v/>
      </c>
      <c r="AK190" s="298" t="str" cm="1">
        <f t="array" ref="AK190">_xlfn.IFS(OR(C185="",AI190=0),"",
      COUNTIFS(C187:AG187,"日",C190:AG190,"")+COUNTIFS(C187:AG187,"日",C190:AG190,"●")+COUNTIFS(C187:AG187,"土",C190:AG190,"")+COUNTIFS(C187:AG187,"土",C190:AG190,"●")&lt;=COUNTIF(C190:AG190,"●"),"○",
        AH190/AI190&gt;=2/7,"○",
         TRUE,"NG")</f>
        <v/>
      </c>
      <c r="AM190" s="197" t="str">
        <f>IF(C185="","",AM183+AH190)</f>
        <v/>
      </c>
      <c r="AN190" s="198" t="str">
        <f>IF(C185="","",AN183+AI190)</f>
        <v/>
      </c>
      <c r="AO190" s="199" t="str">
        <f>IFERROR(AM190/AN190,"")</f>
        <v/>
      </c>
      <c r="AP190" s="302" t="str">
        <f>IF(C185="","",IF(C192="",IF(AM190/AN190&gt;=2/7,"OK","NG"),"-"))</f>
        <v/>
      </c>
      <c r="AQ190" s="222"/>
      <c r="AR190" s="222"/>
      <c r="AS190" s="222"/>
      <c r="AT190" s="222"/>
      <c r="AU190" s="222"/>
      <c r="AV190" s="222"/>
      <c r="AW190" s="222"/>
      <c r="AX190" s="222"/>
      <c r="AY190" s="222"/>
      <c r="AZ190" s="222"/>
      <c r="BA190" s="222"/>
      <c r="BB190" s="222"/>
      <c r="BC190" s="222"/>
      <c r="BD190" s="222"/>
      <c r="BE190" s="222"/>
      <c r="BF190" s="222"/>
      <c r="BG190" s="222"/>
      <c r="BH190" s="222"/>
      <c r="BI190" s="222"/>
      <c r="BJ190" s="222"/>
      <c r="BK190" s="222"/>
      <c r="BL190" s="222"/>
      <c r="BM190" s="222"/>
      <c r="BN190" s="222"/>
      <c r="BO190" s="222"/>
      <c r="BP190" s="222"/>
      <c r="BQ190" s="188"/>
    </row>
    <row r="191" spans="2:69" ht="18" customHeight="1" thickBot="1">
      <c r="AP191" s="195"/>
      <c r="AQ191" s="195"/>
      <c r="AR191" s="195"/>
      <c r="AS191" s="195"/>
      <c r="AT191" s="195"/>
      <c r="AU191" s="195"/>
      <c r="AV191" s="195"/>
      <c r="AW191" s="195"/>
      <c r="AX191" s="195"/>
      <c r="AY191" s="195"/>
      <c r="AZ191" s="195"/>
      <c r="BA191" s="195"/>
      <c r="BB191" s="195"/>
      <c r="BC191" s="195"/>
      <c r="BD191" s="195"/>
      <c r="BE191" s="195"/>
      <c r="BF191" s="195"/>
      <c r="BG191" s="195"/>
      <c r="BH191" s="195"/>
      <c r="BI191" s="195"/>
      <c r="BJ191" s="195"/>
      <c r="BK191" s="195"/>
      <c r="BL191" s="195"/>
      <c r="BM191" s="195"/>
      <c r="BN191" s="195"/>
      <c r="BO191" s="195"/>
      <c r="BP191" s="195"/>
      <c r="BQ191" s="200"/>
    </row>
    <row r="192" spans="2:69" ht="16.899999999999999" customHeight="1">
      <c r="B192" s="183" t="str">
        <f>IF(C192="","","月")</f>
        <v/>
      </c>
      <c r="C192" s="689" t="str">
        <f>IFERROR(IF(EOMONTH(C185,0)+1&gt;$L$5,"",EOMONTH(C185,0)+1),"")</f>
        <v/>
      </c>
      <c r="D192" s="690"/>
      <c r="E192" s="690"/>
      <c r="F192" s="690"/>
      <c r="G192" s="690"/>
      <c r="H192" s="690"/>
      <c r="I192" s="690"/>
      <c r="J192" s="690"/>
      <c r="K192" s="690"/>
      <c r="L192" s="690"/>
      <c r="M192" s="690"/>
      <c r="N192" s="690"/>
      <c r="O192" s="690"/>
      <c r="P192" s="690"/>
      <c r="Q192" s="690"/>
      <c r="R192" s="690"/>
      <c r="S192" s="690"/>
      <c r="T192" s="690"/>
      <c r="U192" s="690"/>
      <c r="V192" s="690"/>
      <c r="W192" s="690"/>
      <c r="X192" s="690"/>
      <c r="Y192" s="690"/>
      <c r="Z192" s="690"/>
      <c r="AA192" s="690"/>
      <c r="AB192" s="690"/>
      <c r="AC192" s="690"/>
      <c r="AD192" s="690"/>
      <c r="AE192" s="690"/>
      <c r="AF192" s="690"/>
      <c r="AG192" s="690"/>
      <c r="AH192" s="691" t="str">
        <f>IF(C192="","","月単位")</f>
        <v/>
      </c>
      <c r="AI192" s="692"/>
      <c r="AJ192" s="692"/>
      <c r="AK192" s="693"/>
      <c r="AL192" s="694"/>
      <c r="AM192" s="706" t="str">
        <f>IF(C192="","","累計")</f>
        <v/>
      </c>
      <c r="AN192" s="707"/>
      <c r="AO192" s="707"/>
      <c r="AP192" s="708"/>
      <c r="AQ192" s="293"/>
      <c r="AR192" s="293"/>
      <c r="AS192" s="293"/>
      <c r="AT192" s="293"/>
      <c r="AU192" s="293"/>
      <c r="AV192" s="293"/>
      <c r="AW192" s="293"/>
      <c r="AX192" s="293"/>
      <c r="AY192" s="293"/>
      <c r="AZ192" s="293"/>
      <c r="BA192" s="293"/>
      <c r="BB192" s="293"/>
      <c r="BC192" s="293"/>
      <c r="BD192" s="293"/>
      <c r="BE192" s="293"/>
      <c r="BF192" s="293"/>
      <c r="BG192" s="293"/>
      <c r="BH192" s="293"/>
      <c r="BI192" s="293"/>
      <c r="BJ192" s="293"/>
      <c r="BK192" s="293"/>
      <c r="BL192" s="293"/>
      <c r="BM192" s="293"/>
      <c r="BN192" s="293"/>
      <c r="BO192" s="293"/>
      <c r="BP192" s="293"/>
    </row>
    <row r="193" spans="2:69" ht="15" customHeight="1">
      <c r="B193" s="184" t="str">
        <f>IF(C192="","","日")</f>
        <v/>
      </c>
      <c r="C193" s="185" t="str" cm="1">
        <f t="array" ref="C193">_xlfn.IFS($C192="","",
  $C192+COLUMN(C193)-COLUMN($B193)-1&gt;$L$5,"",
   $C192+COLUMN(C193)-COLUMN($B193)-1&gt;=EOMONTH($C192,0)+1,"",
    TRUE,$C192+COLUMN(C193)-COLUMN($B193)-1)</f>
        <v/>
      </c>
      <c r="D193" s="185" t="str" cm="1">
        <f t="array" ref="D193">_xlfn.IFS($C192="","",
  $C192+COLUMN(D193)-COLUMN($B193)-1&gt;$L$5,"",
   $C192+COLUMN(D193)-COLUMN($B193)-1&gt;=EOMONTH($C192,0)+1,"",
    TRUE,$C192+COLUMN(D193)-COLUMN($B193)-1)</f>
        <v/>
      </c>
      <c r="E193" s="185" t="str" cm="1">
        <f t="array" ref="E193">_xlfn.IFS($C192="","",
  $C192+COLUMN(E193)-COLUMN($B193)-1&gt;$L$5,"",
   $C192+COLUMN(E193)-COLUMN($B193)-1&gt;=EOMONTH($C192,0)+1,"",
    TRUE,$C192+COLUMN(E193)-COLUMN($B193)-1)</f>
        <v/>
      </c>
      <c r="F193" s="185" t="str" cm="1">
        <f t="array" ref="F193">_xlfn.IFS($C192="","",
  $C192+COLUMN(F193)-COLUMN($B193)-1&gt;$L$5,"",
   $C192+COLUMN(F193)-COLUMN($B193)-1&gt;=EOMONTH($C192,0)+1,"",
    TRUE,$C192+COLUMN(F193)-COLUMN($B193)-1)</f>
        <v/>
      </c>
      <c r="G193" s="185" t="str" cm="1">
        <f t="array" ref="G193">_xlfn.IFS($C192="","",
  $C192+COLUMN(G193)-COLUMN($B193)-1&gt;$L$5,"",
   $C192+COLUMN(G193)-COLUMN($B193)-1&gt;=EOMONTH($C192,0)+1,"",
    TRUE,$C192+COLUMN(G193)-COLUMN($B193)-1)</f>
        <v/>
      </c>
      <c r="H193" s="185" t="str" cm="1">
        <f t="array" ref="H193">_xlfn.IFS($C192="","",
  $C192+COLUMN(H193)-COLUMN($B193)-1&gt;$L$5,"",
   $C192+COLUMN(H193)-COLUMN($B193)-1&gt;=EOMONTH($C192,0)+1,"",
    TRUE,$C192+COLUMN(H193)-COLUMN($B193)-1)</f>
        <v/>
      </c>
      <c r="I193" s="185" t="str" cm="1">
        <f t="array" ref="I193">_xlfn.IFS($C192="","",
  $C192+COLUMN(I193)-COLUMN($B193)-1&gt;$L$5,"",
   $C192+COLUMN(I193)-COLUMN($B193)-1&gt;=EOMONTH($C192,0)+1,"",
    TRUE,$C192+COLUMN(I193)-COLUMN($B193)-1)</f>
        <v/>
      </c>
      <c r="J193" s="185" t="str" cm="1">
        <f t="array" ref="J193">_xlfn.IFS($C192="","",
  $C192+COLUMN(J193)-COLUMN($B193)-1&gt;$L$5,"",
   $C192+COLUMN(J193)-COLUMN($B193)-1&gt;=EOMONTH($C192,0)+1,"",
    TRUE,$C192+COLUMN(J193)-COLUMN($B193)-1)</f>
        <v/>
      </c>
      <c r="K193" s="185" t="str" cm="1">
        <f t="array" ref="K193">_xlfn.IFS($C192="","",
  $C192+COLUMN(K193)-COLUMN($B193)-1&gt;$L$5,"",
   $C192+COLUMN(K193)-COLUMN($B193)-1&gt;=EOMONTH($C192,0)+1,"",
    TRUE,$C192+COLUMN(K193)-COLUMN($B193)-1)</f>
        <v/>
      </c>
      <c r="L193" s="185" t="str" cm="1">
        <f t="array" ref="L193">_xlfn.IFS($C192="","",
  $C192+COLUMN(L193)-COLUMN($B193)-1&gt;$L$5,"",
   $C192+COLUMN(L193)-COLUMN($B193)-1&gt;=EOMONTH($C192,0)+1,"",
    TRUE,$C192+COLUMN(L193)-COLUMN($B193)-1)</f>
        <v/>
      </c>
      <c r="M193" s="185" t="str" cm="1">
        <f t="array" ref="M193">_xlfn.IFS($C192="","",
  $C192+COLUMN(M193)-COLUMN($B193)-1&gt;$L$5,"",
   $C192+COLUMN(M193)-COLUMN($B193)-1&gt;=EOMONTH($C192,0)+1,"",
    TRUE,$C192+COLUMN(M193)-COLUMN($B193)-1)</f>
        <v/>
      </c>
      <c r="N193" s="185" t="str" cm="1">
        <f t="array" ref="N193">_xlfn.IFS($C192="","",
  $C192+COLUMN(N193)-COLUMN($B193)-1&gt;$L$5,"",
   $C192+COLUMN(N193)-COLUMN($B193)-1&gt;=EOMONTH($C192,0)+1,"",
    TRUE,$C192+COLUMN(N193)-COLUMN($B193)-1)</f>
        <v/>
      </c>
      <c r="O193" s="185" t="str" cm="1">
        <f t="array" ref="O193">_xlfn.IFS($C192="","",
  $C192+COLUMN(O193)-COLUMN($B193)-1&gt;$L$5,"",
   $C192+COLUMN(O193)-COLUMN($B193)-1&gt;=EOMONTH($C192,0)+1,"",
    TRUE,$C192+COLUMN(O193)-COLUMN($B193)-1)</f>
        <v/>
      </c>
      <c r="P193" s="185" t="str" cm="1">
        <f t="array" ref="P193">_xlfn.IFS($C192="","",
  $C192+COLUMN(P193)-COLUMN($B193)-1&gt;$L$5,"",
   $C192+COLUMN(P193)-COLUMN($B193)-1&gt;=EOMONTH($C192,0)+1,"",
    TRUE,$C192+COLUMN(P193)-COLUMN($B193)-1)</f>
        <v/>
      </c>
      <c r="Q193" s="185" t="str" cm="1">
        <f t="array" ref="Q193">_xlfn.IFS($C192="","",
  $C192+COLUMN(Q193)-COLUMN($B193)-1&gt;$L$5,"",
   $C192+COLUMN(Q193)-COLUMN($B193)-1&gt;=EOMONTH($C192,0)+1,"",
    TRUE,$C192+COLUMN(Q193)-COLUMN($B193)-1)</f>
        <v/>
      </c>
      <c r="R193" s="185" t="str" cm="1">
        <f t="array" ref="R193">_xlfn.IFS($C192="","",
  $C192+COLUMN(R193)-COLUMN($B193)-1&gt;$L$5,"",
   $C192+COLUMN(R193)-COLUMN($B193)-1&gt;=EOMONTH($C192,0)+1,"",
    TRUE,$C192+COLUMN(R193)-COLUMN($B193)-1)</f>
        <v/>
      </c>
      <c r="S193" s="185" t="str" cm="1">
        <f t="array" ref="S193">_xlfn.IFS($C192="","",
  $C192+COLUMN(S193)-COLUMN($B193)-1&gt;$L$5,"",
   $C192+COLUMN(S193)-COLUMN($B193)-1&gt;=EOMONTH($C192,0)+1,"",
    TRUE,$C192+COLUMN(S193)-COLUMN($B193)-1)</f>
        <v/>
      </c>
      <c r="T193" s="185" t="str" cm="1">
        <f t="array" ref="T193">_xlfn.IFS($C192="","",
  $C192+COLUMN(T193)-COLUMN($B193)-1&gt;$L$5,"",
   $C192+COLUMN(T193)-COLUMN($B193)-1&gt;=EOMONTH($C192,0)+1,"",
    TRUE,$C192+COLUMN(T193)-COLUMN($B193)-1)</f>
        <v/>
      </c>
      <c r="U193" s="185" t="str" cm="1">
        <f t="array" ref="U193">_xlfn.IFS($C192="","",
  $C192+COLUMN(U193)-COLUMN($B193)-1&gt;$L$5,"",
   $C192+COLUMN(U193)-COLUMN($B193)-1&gt;=EOMONTH($C192,0)+1,"",
    TRUE,$C192+COLUMN(U193)-COLUMN($B193)-1)</f>
        <v/>
      </c>
      <c r="V193" s="185" t="str" cm="1">
        <f t="array" ref="V193">_xlfn.IFS($C192="","",
  $C192+COLUMN(V193)-COLUMN($B193)-1&gt;$L$5,"",
   $C192+COLUMN(V193)-COLUMN($B193)-1&gt;=EOMONTH($C192,0)+1,"",
    TRUE,$C192+COLUMN(V193)-COLUMN($B193)-1)</f>
        <v/>
      </c>
      <c r="W193" s="185" t="str" cm="1">
        <f t="array" ref="W193">_xlfn.IFS($C192="","",
  $C192+COLUMN(W193)-COLUMN($B193)-1&gt;$L$5,"",
   $C192+COLUMN(W193)-COLUMN($B193)-1&gt;=EOMONTH($C192,0)+1,"",
    TRUE,$C192+COLUMN(W193)-COLUMN($B193)-1)</f>
        <v/>
      </c>
      <c r="X193" s="185" t="str" cm="1">
        <f t="array" ref="X193">_xlfn.IFS($C192="","",
  $C192+COLUMN(X193)-COLUMN($B193)-1&gt;$L$5,"",
   $C192+COLUMN(X193)-COLUMN($B193)-1&gt;=EOMONTH($C192,0)+1,"",
    TRUE,$C192+COLUMN(X193)-COLUMN($B193)-1)</f>
        <v/>
      </c>
      <c r="Y193" s="185" t="str" cm="1">
        <f t="array" ref="Y193">_xlfn.IFS($C192="","",
  $C192+COLUMN(Y193)-COLUMN($B193)-1&gt;$L$5,"",
   $C192+COLUMN(Y193)-COLUMN($B193)-1&gt;=EOMONTH($C192,0)+1,"",
    TRUE,$C192+COLUMN(Y193)-COLUMN($B193)-1)</f>
        <v/>
      </c>
      <c r="Z193" s="185" t="str" cm="1">
        <f t="array" ref="Z193">_xlfn.IFS($C192="","",
  $C192+COLUMN(Z193)-COLUMN($B193)-1&gt;$L$5,"",
   $C192+COLUMN(Z193)-COLUMN($B193)-1&gt;=EOMONTH($C192,0)+1,"",
    TRUE,$C192+COLUMN(Z193)-COLUMN($B193)-1)</f>
        <v/>
      </c>
      <c r="AA193" s="185" t="str" cm="1">
        <f t="array" ref="AA193">_xlfn.IFS($C192="","",
  $C192+COLUMN(AA193)-COLUMN($B193)-1&gt;$L$5,"",
   $C192+COLUMN(AA193)-COLUMN($B193)-1&gt;=EOMONTH($C192,0)+1,"",
    TRUE,$C192+COLUMN(AA193)-COLUMN($B193)-1)</f>
        <v/>
      </c>
      <c r="AB193" s="185" t="str" cm="1">
        <f t="array" ref="AB193">_xlfn.IFS($C192="","",
  $C192+COLUMN(AB193)-COLUMN($B193)-1&gt;$L$5,"",
   $C192+COLUMN(AB193)-COLUMN($B193)-1&gt;=EOMONTH($C192,0)+1,"",
    TRUE,$C192+COLUMN(AB193)-COLUMN($B193)-1)</f>
        <v/>
      </c>
      <c r="AC193" s="185" t="str" cm="1">
        <f t="array" ref="AC193">_xlfn.IFS($C192="","",
  $C192+COLUMN(AC193)-COLUMN($B193)-1&gt;$L$5,"",
   $C192+COLUMN(AC193)-COLUMN($B193)-1&gt;=EOMONTH($C192,0)+1,"",
    TRUE,$C192+COLUMN(AC193)-COLUMN($B193)-1)</f>
        <v/>
      </c>
      <c r="AD193" s="185" t="str" cm="1">
        <f t="array" ref="AD193">_xlfn.IFS($C192="","",
  $C192+COLUMN(AD193)-COLUMN($B193)-1&gt;$L$5,"",
   $C192+COLUMN(AD193)-COLUMN($B193)-1&gt;=EOMONTH($C192,0)+1,"",
    TRUE,$C192+COLUMN(AD193)-COLUMN($B193)-1)</f>
        <v/>
      </c>
      <c r="AE193" s="185" t="str" cm="1">
        <f t="array" ref="AE193">_xlfn.IFS($C192="","",
  $C192+COLUMN(AE193)-COLUMN($B193)-1&gt;$L$5,"",
   $C192+COLUMN(AE193)-COLUMN($B193)-1&gt;=EOMONTH($C192,0)+1,"",
    TRUE,$C192+COLUMN(AE193)-COLUMN($B193)-1)</f>
        <v/>
      </c>
      <c r="AF193" s="185" t="str" cm="1">
        <f t="array" ref="AF193">_xlfn.IFS($C192="","",
  $C192+COLUMN(AF193)-COLUMN($B193)-1&gt;$L$5,"",
   $C192+COLUMN(AF193)-COLUMN($B193)-1&gt;=EOMONTH($C192,0)+1,"",
    TRUE,$C192+COLUMN(AF193)-COLUMN($B193)-1)</f>
        <v/>
      </c>
      <c r="AG193" s="186" t="str" cm="1">
        <f t="array" ref="AG193">_xlfn.IFS($C192="","",
  $C192+COLUMN(AG193)-COLUMN($B193)-1&gt;$L$5,"",
   $C192+COLUMN(AG193)-COLUMN($B193)-1&gt;=EOMONTH($C192,0)+1,"",
    TRUE,$C192+COLUMN(AG193)-COLUMN($B193)-1)</f>
        <v/>
      </c>
      <c r="AH193" s="709" t="str">
        <f>IF(C192="","","閉所日数計")</f>
        <v/>
      </c>
      <c r="AI193" s="710" t="str">
        <f>IF(C192="","","対象日数計")</f>
        <v/>
      </c>
      <c r="AJ193" s="710" t="str">
        <f>IF(C192="","","現場閉所率")</f>
        <v/>
      </c>
      <c r="AK193" s="711" t="str">
        <f>IF(C192="","","達成状況")</f>
        <v/>
      </c>
      <c r="AL193" s="695"/>
      <c r="AM193" s="696" t="str">
        <f>IF(C192="","","閉所日数計")</f>
        <v/>
      </c>
      <c r="AN193" s="699" t="str">
        <f>IF(C192="","","対象日数計")</f>
        <v/>
      </c>
      <c r="AO193" s="699" t="str">
        <f>IF(C192="","","現場閉所率")</f>
        <v/>
      </c>
      <c r="AP193" s="712" t="str" cm="1">
        <f t="array" ref="AP193">_xlfn.IFS(C192="","",C199="","達成状況",TRUE,"-")</f>
        <v/>
      </c>
      <c r="AQ193" s="300"/>
      <c r="AR193" s="300"/>
      <c r="AS193" s="300"/>
      <c r="AT193" s="300"/>
      <c r="AU193" s="300"/>
      <c r="AV193" s="300"/>
      <c r="AW193" s="300"/>
      <c r="AX193" s="300"/>
      <c r="AY193" s="300"/>
      <c r="AZ193" s="300"/>
      <c r="BA193" s="300"/>
      <c r="BB193" s="300"/>
      <c r="BC193" s="300"/>
      <c r="BD193" s="300"/>
      <c r="BE193" s="300"/>
      <c r="BF193" s="300"/>
      <c r="BG193" s="300"/>
      <c r="BH193" s="300"/>
      <c r="BI193" s="300"/>
      <c r="BJ193" s="300"/>
      <c r="BK193" s="300"/>
      <c r="BL193" s="300"/>
      <c r="BM193" s="300"/>
      <c r="BN193" s="300"/>
      <c r="BO193" s="300"/>
      <c r="BP193" s="300"/>
    </row>
    <row r="194" spans="2:69" ht="15" customHeight="1">
      <c r="B194" s="184" t="str">
        <f>IF(C192="","","曜日")</f>
        <v/>
      </c>
      <c r="C194" s="187" t="str" cm="1">
        <f t="array" ref="C194">_xlfn.IFS(C193="","",COUNTIF(休み,C193)&gt;0,"休",OR(WEEKDAY(C193)=1,WEEKDAY(C193)=7),TEXT(C193,"aaa"),COUNTIF(祝日,C193)&gt;0,"祝",TRUE,TEXT(C193,"aaa"))</f>
        <v/>
      </c>
      <c r="D194" s="187" t="str" cm="1">
        <f t="array" ref="D194">_xlfn.IFS(D193="","",COUNTIF(休み,D193)&gt;0,"休",OR(WEEKDAY(D193)=1,WEEKDAY(D193)=7),TEXT(D193,"aaa"),COUNTIF(祝日,D193)&gt;0,"祝",TRUE,TEXT(D193,"aaa"))</f>
        <v/>
      </c>
      <c r="E194" s="187" t="str" cm="1">
        <f t="array" ref="E194">_xlfn.IFS(E193="","",COUNTIF(休み,E193)&gt;0,"休",OR(WEEKDAY(E193)=1,WEEKDAY(E193)=7),TEXT(E193,"aaa"),COUNTIF(祝日,E193)&gt;0,"祝",TRUE,TEXT(E193,"aaa"))</f>
        <v/>
      </c>
      <c r="F194" s="187" t="str" cm="1">
        <f t="array" ref="F194">_xlfn.IFS(F193="","",COUNTIF(休み,F193)&gt;0,"休",OR(WEEKDAY(F193)=1,WEEKDAY(F193)=7),TEXT(F193,"aaa"),COUNTIF(祝日,F193)&gt;0,"祝",TRUE,TEXT(F193,"aaa"))</f>
        <v/>
      </c>
      <c r="G194" s="187" t="str" cm="1">
        <f t="array" ref="G194">_xlfn.IFS(G193="","",COUNTIF(休み,G193)&gt;0,"休",OR(WEEKDAY(G193)=1,WEEKDAY(G193)=7),TEXT(G193,"aaa"),COUNTIF(祝日,G193)&gt;0,"祝",TRUE,TEXT(G193,"aaa"))</f>
        <v/>
      </c>
      <c r="H194" s="187" t="str" cm="1">
        <f t="array" ref="H194">_xlfn.IFS(H193="","",COUNTIF(休み,H193)&gt;0,"休",OR(WEEKDAY(H193)=1,WEEKDAY(H193)=7),TEXT(H193,"aaa"),COUNTIF(祝日,H193)&gt;0,"祝",TRUE,TEXT(H193,"aaa"))</f>
        <v/>
      </c>
      <c r="I194" s="187" t="str" cm="1">
        <f t="array" ref="I194">_xlfn.IFS(I193="","",COUNTIF(休み,I193)&gt;0,"休",OR(WEEKDAY(I193)=1,WEEKDAY(I193)=7),TEXT(I193,"aaa"),COUNTIF(祝日,I193)&gt;0,"祝",TRUE,TEXT(I193,"aaa"))</f>
        <v/>
      </c>
      <c r="J194" s="187" t="str" cm="1">
        <f t="array" ref="J194">_xlfn.IFS(J193="","",COUNTIF(休み,J193)&gt;0,"休",OR(WEEKDAY(J193)=1,WEEKDAY(J193)=7),TEXT(J193,"aaa"),COUNTIF(祝日,J193)&gt;0,"祝",TRUE,TEXT(J193,"aaa"))</f>
        <v/>
      </c>
      <c r="K194" s="187" t="str" cm="1">
        <f t="array" ref="K194">_xlfn.IFS(K193="","",COUNTIF(休み,K193)&gt;0,"休",OR(WEEKDAY(K193)=1,WEEKDAY(K193)=7),TEXT(K193,"aaa"),COUNTIF(祝日,K193)&gt;0,"祝",TRUE,TEXT(K193,"aaa"))</f>
        <v/>
      </c>
      <c r="L194" s="187" t="str" cm="1">
        <f t="array" ref="L194">_xlfn.IFS(L193="","",COUNTIF(休み,L193)&gt;0,"休",OR(WEEKDAY(L193)=1,WEEKDAY(L193)=7),TEXT(L193,"aaa"),COUNTIF(祝日,L193)&gt;0,"祝",TRUE,TEXT(L193,"aaa"))</f>
        <v/>
      </c>
      <c r="M194" s="187" t="str" cm="1">
        <f t="array" ref="M194">_xlfn.IFS(M193="","",COUNTIF(休み,M193)&gt;0,"休",OR(WEEKDAY(M193)=1,WEEKDAY(M193)=7),TEXT(M193,"aaa"),COUNTIF(祝日,M193)&gt;0,"祝",TRUE,TEXT(M193,"aaa"))</f>
        <v/>
      </c>
      <c r="N194" s="187" t="str" cm="1">
        <f t="array" ref="N194">_xlfn.IFS(N193="","",COUNTIF(休み,N193)&gt;0,"休",OR(WEEKDAY(N193)=1,WEEKDAY(N193)=7),TEXT(N193,"aaa"),COUNTIF(祝日,N193)&gt;0,"祝",TRUE,TEXT(N193,"aaa"))</f>
        <v/>
      </c>
      <c r="O194" s="187" t="str" cm="1">
        <f t="array" ref="O194">_xlfn.IFS(O193="","",COUNTIF(休み,O193)&gt;0,"休",OR(WEEKDAY(O193)=1,WEEKDAY(O193)=7),TEXT(O193,"aaa"),COUNTIF(祝日,O193)&gt;0,"祝",TRUE,TEXT(O193,"aaa"))</f>
        <v/>
      </c>
      <c r="P194" s="187" t="str" cm="1">
        <f t="array" ref="P194">_xlfn.IFS(P193="","",COUNTIF(休み,P193)&gt;0,"休",OR(WEEKDAY(P193)=1,WEEKDAY(P193)=7),TEXT(P193,"aaa"),COUNTIF(祝日,P193)&gt;0,"祝",TRUE,TEXT(P193,"aaa"))</f>
        <v/>
      </c>
      <c r="Q194" s="187" t="str" cm="1">
        <f t="array" ref="Q194">_xlfn.IFS(Q193="","",COUNTIF(休み,Q193)&gt;0,"休",OR(WEEKDAY(Q193)=1,WEEKDAY(Q193)=7),TEXT(Q193,"aaa"),COUNTIF(祝日,Q193)&gt;0,"祝",TRUE,TEXT(Q193,"aaa"))</f>
        <v/>
      </c>
      <c r="R194" s="187" t="str" cm="1">
        <f t="array" ref="R194">_xlfn.IFS(R193="","",COUNTIF(休み,R193)&gt;0,"休",OR(WEEKDAY(R193)=1,WEEKDAY(R193)=7),TEXT(R193,"aaa"),COUNTIF(祝日,R193)&gt;0,"祝",TRUE,TEXT(R193,"aaa"))</f>
        <v/>
      </c>
      <c r="S194" s="187" t="str" cm="1">
        <f t="array" ref="S194">_xlfn.IFS(S193="","",COUNTIF(休み,S193)&gt;0,"休",OR(WEEKDAY(S193)=1,WEEKDAY(S193)=7),TEXT(S193,"aaa"),COUNTIF(祝日,S193)&gt;0,"祝",TRUE,TEXT(S193,"aaa"))</f>
        <v/>
      </c>
      <c r="T194" s="187" t="str" cm="1">
        <f t="array" ref="T194">_xlfn.IFS(T193="","",COUNTIF(休み,T193)&gt;0,"休",OR(WEEKDAY(T193)=1,WEEKDAY(T193)=7),TEXT(T193,"aaa"),COUNTIF(祝日,T193)&gt;0,"祝",TRUE,TEXT(T193,"aaa"))</f>
        <v/>
      </c>
      <c r="U194" s="187" t="str" cm="1">
        <f t="array" ref="U194">_xlfn.IFS(U193="","",COUNTIF(休み,U193)&gt;0,"休",OR(WEEKDAY(U193)=1,WEEKDAY(U193)=7),TEXT(U193,"aaa"),COUNTIF(祝日,U193)&gt;0,"祝",TRUE,TEXT(U193,"aaa"))</f>
        <v/>
      </c>
      <c r="V194" s="187" t="str" cm="1">
        <f t="array" ref="V194">_xlfn.IFS(V193="","",COUNTIF(休み,V193)&gt;0,"休",OR(WEEKDAY(V193)=1,WEEKDAY(V193)=7),TEXT(V193,"aaa"),COUNTIF(祝日,V193)&gt;0,"祝",TRUE,TEXT(V193,"aaa"))</f>
        <v/>
      </c>
      <c r="W194" s="187" t="str" cm="1">
        <f t="array" ref="W194">_xlfn.IFS(W193="","",COUNTIF(休み,W193)&gt;0,"休",OR(WEEKDAY(W193)=1,WEEKDAY(W193)=7),TEXT(W193,"aaa"),COUNTIF(祝日,W193)&gt;0,"祝",TRUE,TEXT(W193,"aaa"))</f>
        <v/>
      </c>
      <c r="X194" s="187" t="str" cm="1">
        <f t="array" ref="X194">_xlfn.IFS(X193="","",COUNTIF(休み,X193)&gt;0,"休",OR(WEEKDAY(X193)=1,WEEKDAY(X193)=7),TEXT(X193,"aaa"),COUNTIF(祝日,X193)&gt;0,"祝",TRUE,TEXT(X193,"aaa"))</f>
        <v/>
      </c>
      <c r="Y194" s="187" t="str" cm="1">
        <f t="array" ref="Y194">_xlfn.IFS(Y193="","",COUNTIF(休み,Y193)&gt;0,"休",OR(WEEKDAY(Y193)=1,WEEKDAY(Y193)=7),TEXT(Y193,"aaa"),COUNTIF(祝日,Y193)&gt;0,"祝",TRUE,TEXT(Y193,"aaa"))</f>
        <v/>
      </c>
      <c r="Z194" s="187" t="str" cm="1">
        <f t="array" ref="Z194">_xlfn.IFS(Z193="","",COUNTIF(休み,Z193)&gt;0,"休",OR(WEEKDAY(Z193)=1,WEEKDAY(Z193)=7),TEXT(Z193,"aaa"),COUNTIF(祝日,Z193)&gt;0,"祝",TRUE,TEXT(Z193,"aaa"))</f>
        <v/>
      </c>
      <c r="AA194" s="187" t="str" cm="1">
        <f t="array" ref="AA194">_xlfn.IFS(AA193="","",COUNTIF(休み,AA193)&gt;0,"休",OR(WEEKDAY(AA193)=1,WEEKDAY(AA193)=7),TEXT(AA193,"aaa"),COUNTIF(祝日,AA193)&gt;0,"祝",TRUE,TEXT(AA193,"aaa"))</f>
        <v/>
      </c>
      <c r="AB194" s="187" t="str" cm="1">
        <f t="array" ref="AB194">_xlfn.IFS(AB193="","",COUNTIF(休み,AB193)&gt;0,"休",OR(WEEKDAY(AB193)=1,WEEKDAY(AB193)=7),TEXT(AB193,"aaa"),COUNTIF(祝日,AB193)&gt;0,"祝",TRUE,TEXT(AB193,"aaa"))</f>
        <v/>
      </c>
      <c r="AC194" s="187" t="str" cm="1">
        <f t="array" ref="AC194">_xlfn.IFS(AC193="","",COUNTIF(休み,AC193)&gt;0,"休",OR(WEEKDAY(AC193)=1,WEEKDAY(AC193)=7),TEXT(AC193,"aaa"),COUNTIF(祝日,AC193)&gt;0,"祝",TRUE,TEXT(AC193,"aaa"))</f>
        <v/>
      </c>
      <c r="AD194" s="187" t="str" cm="1">
        <f t="array" ref="AD194">_xlfn.IFS(AD193="","",COUNTIF(休み,AD193)&gt;0,"休",OR(WEEKDAY(AD193)=1,WEEKDAY(AD193)=7),TEXT(AD193,"aaa"),COUNTIF(祝日,AD193)&gt;0,"祝",TRUE,TEXT(AD193,"aaa"))</f>
        <v/>
      </c>
      <c r="AE194" s="187" t="str" cm="1">
        <f t="array" ref="AE194">_xlfn.IFS(AE193="","",COUNTIF(休み,AE193)&gt;0,"休",OR(WEEKDAY(AE193)=1,WEEKDAY(AE193)=7),TEXT(AE193,"aaa"),COUNTIF(祝日,AE193)&gt;0,"祝",TRUE,TEXT(AE193,"aaa"))</f>
        <v/>
      </c>
      <c r="AF194" s="187" t="str" cm="1">
        <f t="array" ref="AF194">_xlfn.IFS(AF193="","",COUNTIF(休み,AF193)&gt;0,"休",OR(WEEKDAY(AF193)=1,WEEKDAY(AF193)=7),TEXT(AF193,"aaa"),COUNTIF(祝日,AF193)&gt;0,"祝",TRUE,TEXT(AF193,"aaa"))</f>
        <v/>
      </c>
      <c r="AG194" s="187" t="str" cm="1">
        <f t="array" ref="AG194">_xlfn.IFS(AG193="","",COUNTIF(休み,AG193)&gt;0,"休",OR(WEEKDAY(AG193)=1,WEEKDAY(AG193)=7),TEXT(AG193,"aaa"),COUNTIF(祝日,AG193)&gt;0,"祝",TRUE,TEXT(AG193,"aaa"))</f>
        <v/>
      </c>
      <c r="AH194" s="709"/>
      <c r="AI194" s="710"/>
      <c r="AJ194" s="710"/>
      <c r="AK194" s="711"/>
      <c r="AL194" s="695"/>
      <c r="AM194" s="697"/>
      <c r="AN194" s="700"/>
      <c r="AO194" s="700"/>
      <c r="AP194" s="713"/>
      <c r="AQ194" s="300"/>
      <c r="AR194" s="300"/>
      <c r="AS194" s="300"/>
      <c r="AT194" s="300"/>
      <c r="AU194" s="300"/>
      <c r="AV194" s="300"/>
      <c r="AW194" s="300"/>
      <c r="AX194" s="300"/>
      <c r="AY194" s="300"/>
      <c r="AZ194" s="300"/>
      <c r="BA194" s="300"/>
      <c r="BB194" s="300"/>
      <c r="BC194" s="300"/>
      <c r="BD194" s="300"/>
      <c r="BE194" s="300"/>
      <c r="BF194" s="300"/>
      <c r="BG194" s="300"/>
      <c r="BH194" s="300"/>
      <c r="BI194" s="300"/>
      <c r="BJ194" s="300"/>
      <c r="BK194" s="300"/>
      <c r="BL194" s="300"/>
      <c r="BM194" s="300"/>
      <c r="BN194" s="300"/>
      <c r="BO194" s="300"/>
      <c r="BP194" s="300"/>
      <c r="BQ194" s="188"/>
    </row>
    <row r="195" spans="2:69" s="192" customFormat="1" ht="60" customHeight="1">
      <c r="B195" s="271" t="str">
        <f>IF(C192="","","行事")</f>
        <v/>
      </c>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90"/>
      <c r="AH195" s="709"/>
      <c r="AI195" s="710"/>
      <c r="AJ195" s="710"/>
      <c r="AK195" s="711"/>
      <c r="AL195" s="695"/>
      <c r="AM195" s="698"/>
      <c r="AN195" s="701"/>
      <c r="AO195" s="701"/>
      <c r="AP195" s="714"/>
      <c r="AQ195" s="300"/>
      <c r="AR195" s="300"/>
      <c r="AS195" s="300"/>
      <c r="AT195" s="300"/>
      <c r="AU195" s="300"/>
      <c r="AV195" s="300"/>
      <c r="AW195" s="300"/>
      <c r="AX195" s="300"/>
      <c r="AY195" s="300"/>
      <c r="AZ195" s="300"/>
      <c r="BA195" s="300"/>
      <c r="BB195" s="300"/>
      <c r="BC195" s="300"/>
      <c r="BD195" s="300"/>
      <c r="BE195" s="300"/>
      <c r="BF195" s="300"/>
      <c r="BG195" s="300"/>
      <c r="BH195" s="300"/>
      <c r="BI195" s="300"/>
      <c r="BJ195" s="300"/>
      <c r="BK195" s="300"/>
      <c r="BL195" s="300"/>
      <c r="BM195" s="300"/>
      <c r="BN195" s="300"/>
      <c r="BO195" s="300"/>
      <c r="BP195" s="300"/>
      <c r="BQ195" s="191"/>
    </row>
    <row r="196" spans="2:69" s="195" customFormat="1" ht="15" customHeight="1">
      <c r="B196" s="184" t="str">
        <f>IF(C192="","","計画")</f>
        <v/>
      </c>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84" t="str">
        <f>IF(C192="","",COUNTIF(C196:AG196,"○"))</f>
        <v/>
      </c>
      <c r="AI196" s="193" t="str">
        <f>IF(C192="","",31-COUNTIF(C194:AG194,"")-COUNTIF(C194:AG194,"休")-COUNTIF(C196:AH196,"/"))</f>
        <v/>
      </c>
      <c r="AJ196" s="194" t="str">
        <f>IF(C192="","",IFERROR(AH196/AI196,""))</f>
        <v/>
      </c>
      <c r="AK196" s="295" t="str" cm="1">
        <f t="array" ref="AK196">_xlfn.IFS(OR(C192="",AI196=0),"",
      COUNTIFS(C194:AG194,"日",C196:AG196,"")+COUNTIFS(C194:AG194,"日",C196:AG196,"○")+COUNTIFS(C194:AG194,"土",C196:AG196,"")+COUNTIFS(C194:AG194,"土",C196:AG196,"○")&lt;=COUNTIF(C196:AG196,"○"),"○",
        AH196/AI196&gt;=2/7,"○",
         TRUE,"NG")</f>
        <v/>
      </c>
      <c r="AM196" s="184" t="str">
        <f>IF(C192="","",AM189+AH196)</f>
        <v/>
      </c>
      <c r="AN196" s="193" t="str">
        <f>IF(C192="","",AN189+AI196)</f>
        <v/>
      </c>
      <c r="AO196" s="194" t="str">
        <f>IFERROR(AM196/AN196,"")</f>
        <v/>
      </c>
      <c r="AP196" s="301" t="str">
        <f>IF(C192="","",IF(C199="",IF(AM196/AN196&gt;=2/7,"OK","NG"),"-"))</f>
        <v/>
      </c>
      <c r="AQ196" s="297"/>
      <c r="AR196" s="297"/>
      <c r="AS196" s="297"/>
      <c r="AT196" s="297"/>
      <c r="AU196" s="297"/>
      <c r="AV196" s="297"/>
      <c r="AW196" s="297"/>
      <c r="AX196" s="297"/>
      <c r="AY196" s="297"/>
      <c r="AZ196" s="297"/>
      <c r="BA196" s="297"/>
      <c r="BB196" s="297"/>
      <c r="BC196" s="297"/>
      <c r="BD196" s="297"/>
      <c r="BE196" s="297"/>
      <c r="BF196" s="297"/>
      <c r="BG196" s="297"/>
      <c r="BH196" s="297"/>
      <c r="BI196" s="297"/>
      <c r="BJ196" s="297"/>
      <c r="BK196" s="297"/>
      <c r="BL196" s="297"/>
      <c r="BM196" s="297"/>
      <c r="BN196" s="297"/>
      <c r="BO196" s="297"/>
      <c r="BP196" s="297"/>
      <c r="BQ196" s="196"/>
    </row>
    <row r="197" spans="2:69" s="195" customFormat="1" ht="15" customHeight="1" thickBot="1">
      <c r="B197" s="197" t="str">
        <f>IF(C192="","","実施")</f>
        <v/>
      </c>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c r="Z197" s="198"/>
      <c r="AA197" s="198"/>
      <c r="AB197" s="198"/>
      <c r="AC197" s="198"/>
      <c r="AD197" s="198"/>
      <c r="AE197" s="198"/>
      <c r="AF197" s="198"/>
      <c r="AG197" s="198"/>
      <c r="AH197" s="197" t="str">
        <f>IF(C192="","",COUNTIF(C197:AG197,"●"))</f>
        <v/>
      </c>
      <c r="AI197" s="198" t="str">
        <f>IF(C192="","",31-COUNTIF(C194:AG194,"")-COUNTIF(C194:AG194,"休")-COUNTIF(C197:AH197,"/"))</f>
        <v/>
      </c>
      <c r="AJ197" s="199" t="str">
        <f>IF(C192="","",IFERROR(AH197/AI197,""))</f>
        <v/>
      </c>
      <c r="AK197" s="298" t="str" cm="1">
        <f t="array" ref="AK197">_xlfn.IFS(OR(C192="",AI197=0),"",
      COUNTIFS(C194:AG194,"日",C197:AG197,"")+COUNTIFS(C194:AG194,"日",C197:AG197,"●")+COUNTIFS(C194:AG194,"土",C197:AG197,"")+COUNTIFS(C194:AG194,"土",C197:AG197,"●")&lt;=COUNTIF(C197:AG197,"●"),"○",
        AH197/AI197&gt;=2/7,"○",
         TRUE,"NG")</f>
        <v/>
      </c>
      <c r="AM197" s="197" t="str">
        <f>IF(C192="","",AM190+AH197)</f>
        <v/>
      </c>
      <c r="AN197" s="198" t="str">
        <f>IF(C192="","",AN190+AI197)</f>
        <v/>
      </c>
      <c r="AO197" s="199" t="str">
        <f>IFERROR(AM197/AN197,"")</f>
        <v/>
      </c>
      <c r="AP197" s="302" t="str">
        <f>IF(C192="","",IF(C199="",IF(AM197/AN197&gt;=2/7,"OK","NG"),"-"))</f>
        <v/>
      </c>
      <c r="AQ197" s="222"/>
      <c r="AR197" s="222"/>
      <c r="AS197" s="222"/>
      <c r="AT197" s="222"/>
      <c r="AU197" s="222"/>
      <c r="AV197" s="222"/>
      <c r="AW197" s="222"/>
      <c r="AX197" s="222"/>
      <c r="AY197" s="222"/>
      <c r="AZ197" s="222"/>
      <c r="BA197" s="222"/>
      <c r="BB197" s="222"/>
      <c r="BC197" s="222"/>
      <c r="BD197" s="222"/>
      <c r="BE197" s="222"/>
      <c r="BF197" s="222"/>
      <c r="BG197" s="222"/>
      <c r="BH197" s="222"/>
      <c r="BI197" s="222"/>
      <c r="BJ197" s="222"/>
      <c r="BK197" s="222"/>
      <c r="BL197" s="222"/>
      <c r="BM197" s="222"/>
      <c r="BN197" s="222"/>
      <c r="BO197" s="222"/>
      <c r="BP197" s="222"/>
      <c r="BQ197" s="188"/>
    </row>
    <row r="198" spans="2:69" ht="18" customHeight="1" thickBot="1">
      <c r="AP198" s="195"/>
      <c r="AQ198" s="195"/>
      <c r="AR198" s="195"/>
      <c r="AS198" s="195"/>
      <c r="AT198" s="195"/>
      <c r="AU198" s="195"/>
      <c r="AV198" s="195"/>
      <c r="AW198" s="195"/>
      <c r="AX198" s="195"/>
      <c r="AY198" s="195"/>
      <c r="AZ198" s="195"/>
      <c r="BA198" s="195"/>
      <c r="BB198" s="195"/>
      <c r="BC198" s="195"/>
      <c r="BD198" s="195"/>
      <c r="BE198" s="195"/>
      <c r="BF198" s="195"/>
      <c r="BG198" s="195"/>
      <c r="BH198" s="195"/>
      <c r="BI198" s="195"/>
      <c r="BJ198" s="195"/>
      <c r="BK198" s="195"/>
      <c r="BL198" s="195"/>
      <c r="BM198" s="195"/>
      <c r="BN198" s="195"/>
      <c r="BO198" s="195"/>
      <c r="BP198" s="195"/>
      <c r="BQ198" s="200"/>
    </row>
    <row r="199" spans="2:69" ht="16.899999999999999" customHeight="1">
      <c r="B199" s="183" t="str">
        <f>IF(C199="","","月")</f>
        <v/>
      </c>
      <c r="C199" s="689" t="str">
        <f>IFERROR(IF(EOMONTH(C192,0)+1&gt;$L$5,"",EOMONTH(C192,0)+1),"")</f>
        <v/>
      </c>
      <c r="D199" s="690"/>
      <c r="E199" s="690"/>
      <c r="F199" s="690"/>
      <c r="G199" s="690"/>
      <c r="H199" s="690"/>
      <c r="I199" s="690"/>
      <c r="J199" s="690"/>
      <c r="K199" s="690"/>
      <c r="L199" s="690"/>
      <c r="M199" s="690"/>
      <c r="N199" s="690"/>
      <c r="O199" s="690"/>
      <c r="P199" s="690"/>
      <c r="Q199" s="690"/>
      <c r="R199" s="690"/>
      <c r="S199" s="690"/>
      <c r="T199" s="690"/>
      <c r="U199" s="690"/>
      <c r="V199" s="690"/>
      <c r="W199" s="690"/>
      <c r="X199" s="690"/>
      <c r="Y199" s="690"/>
      <c r="Z199" s="690"/>
      <c r="AA199" s="690"/>
      <c r="AB199" s="690"/>
      <c r="AC199" s="690"/>
      <c r="AD199" s="690"/>
      <c r="AE199" s="690"/>
      <c r="AF199" s="690"/>
      <c r="AG199" s="690"/>
      <c r="AH199" s="691" t="str">
        <f>IF(C199="","","月単位")</f>
        <v/>
      </c>
      <c r="AI199" s="692"/>
      <c r="AJ199" s="692"/>
      <c r="AK199" s="693"/>
      <c r="AL199" s="694"/>
      <c r="AM199" s="706" t="str">
        <f>IF(C199="","","累計")</f>
        <v/>
      </c>
      <c r="AN199" s="707"/>
      <c r="AO199" s="707"/>
      <c r="AP199" s="708"/>
      <c r="AQ199" s="293"/>
      <c r="AR199" s="293"/>
      <c r="AS199" s="293"/>
      <c r="AT199" s="293"/>
      <c r="AU199" s="293"/>
      <c r="AV199" s="293"/>
      <c r="AW199" s="293"/>
      <c r="AX199" s="293"/>
      <c r="AY199" s="293"/>
      <c r="AZ199" s="293"/>
      <c r="BA199" s="293"/>
      <c r="BB199" s="293"/>
      <c r="BC199" s="293"/>
      <c r="BD199" s="293"/>
      <c r="BE199" s="293"/>
      <c r="BF199" s="293"/>
      <c r="BG199" s="293"/>
      <c r="BH199" s="293"/>
      <c r="BI199" s="293"/>
      <c r="BJ199" s="293"/>
      <c r="BK199" s="293"/>
      <c r="BL199" s="293"/>
      <c r="BM199" s="293"/>
      <c r="BN199" s="293"/>
      <c r="BO199" s="293"/>
      <c r="BP199" s="293"/>
    </row>
    <row r="200" spans="2:69" ht="15" customHeight="1">
      <c r="B200" s="184" t="str">
        <f>IF(C199="","","日")</f>
        <v/>
      </c>
      <c r="C200" s="185" t="str" cm="1">
        <f t="array" ref="C200">_xlfn.IFS($C199="","",
  $C199+COLUMN(C200)-COLUMN($B200)-1&gt;$L$5,"",
   $C199+COLUMN(C200)-COLUMN($B200)-1&gt;=EOMONTH($C199,0)+1,"",
    TRUE,$C199+COLUMN(C200)-COLUMN($B200)-1)</f>
        <v/>
      </c>
      <c r="D200" s="185" t="str" cm="1">
        <f t="array" ref="D200">_xlfn.IFS($C199="","",
  $C199+COLUMN(D200)-COLUMN($B200)-1&gt;$L$5,"",
   $C199+COLUMN(D200)-COLUMN($B200)-1&gt;=EOMONTH($C199,0)+1,"",
    TRUE,$C199+COLUMN(D200)-COLUMN($B200)-1)</f>
        <v/>
      </c>
      <c r="E200" s="185" t="str" cm="1">
        <f t="array" ref="E200">_xlfn.IFS($C199="","",
  $C199+COLUMN(E200)-COLUMN($B200)-1&gt;$L$5,"",
   $C199+COLUMN(E200)-COLUMN($B200)-1&gt;=EOMONTH($C199,0)+1,"",
    TRUE,$C199+COLUMN(E200)-COLUMN($B200)-1)</f>
        <v/>
      </c>
      <c r="F200" s="185" t="str" cm="1">
        <f t="array" ref="F200">_xlfn.IFS($C199="","",
  $C199+COLUMN(F200)-COLUMN($B200)-1&gt;$L$5,"",
   $C199+COLUMN(F200)-COLUMN($B200)-1&gt;=EOMONTH($C199,0)+1,"",
    TRUE,$C199+COLUMN(F200)-COLUMN($B200)-1)</f>
        <v/>
      </c>
      <c r="G200" s="185" t="str" cm="1">
        <f t="array" ref="G200">_xlfn.IFS($C199="","",
  $C199+COLUMN(G200)-COLUMN($B200)-1&gt;$L$5,"",
   $C199+COLUMN(G200)-COLUMN($B200)-1&gt;=EOMONTH($C199,0)+1,"",
    TRUE,$C199+COLUMN(G200)-COLUMN($B200)-1)</f>
        <v/>
      </c>
      <c r="H200" s="185" t="str" cm="1">
        <f t="array" ref="H200">_xlfn.IFS($C199="","",
  $C199+COLUMN(H200)-COLUMN($B200)-1&gt;$L$5,"",
   $C199+COLUMN(H200)-COLUMN($B200)-1&gt;=EOMONTH($C199,0)+1,"",
    TRUE,$C199+COLUMN(H200)-COLUMN($B200)-1)</f>
        <v/>
      </c>
      <c r="I200" s="185" t="str" cm="1">
        <f t="array" ref="I200">_xlfn.IFS($C199="","",
  $C199+COLUMN(I200)-COLUMN($B200)-1&gt;$L$5,"",
   $C199+COLUMN(I200)-COLUMN($B200)-1&gt;=EOMONTH($C199,0)+1,"",
    TRUE,$C199+COLUMN(I200)-COLUMN($B200)-1)</f>
        <v/>
      </c>
      <c r="J200" s="185" t="str" cm="1">
        <f t="array" ref="J200">_xlfn.IFS($C199="","",
  $C199+COLUMN(J200)-COLUMN($B200)-1&gt;$L$5,"",
   $C199+COLUMN(J200)-COLUMN($B200)-1&gt;=EOMONTH($C199,0)+1,"",
    TRUE,$C199+COLUMN(J200)-COLUMN($B200)-1)</f>
        <v/>
      </c>
      <c r="K200" s="185" t="str" cm="1">
        <f t="array" ref="K200">_xlfn.IFS($C199="","",
  $C199+COLUMN(K200)-COLUMN($B200)-1&gt;$L$5,"",
   $C199+COLUMN(K200)-COLUMN($B200)-1&gt;=EOMONTH($C199,0)+1,"",
    TRUE,$C199+COLUMN(K200)-COLUMN($B200)-1)</f>
        <v/>
      </c>
      <c r="L200" s="185" t="str" cm="1">
        <f t="array" ref="L200">_xlfn.IFS($C199="","",
  $C199+COLUMN(L200)-COLUMN($B200)-1&gt;$L$5,"",
   $C199+COLUMN(L200)-COLUMN($B200)-1&gt;=EOMONTH($C199,0)+1,"",
    TRUE,$C199+COLUMN(L200)-COLUMN($B200)-1)</f>
        <v/>
      </c>
      <c r="M200" s="185" t="str" cm="1">
        <f t="array" ref="M200">_xlfn.IFS($C199="","",
  $C199+COLUMN(M200)-COLUMN($B200)-1&gt;$L$5,"",
   $C199+COLUMN(M200)-COLUMN($B200)-1&gt;=EOMONTH($C199,0)+1,"",
    TRUE,$C199+COLUMN(M200)-COLUMN($B200)-1)</f>
        <v/>
      </c>
      <c r="N200" s="185" t="str" cm="1">
        <f t="array" ref="N200">_xlfn.IFS($C199="","",
  $C199+COLUMN(N200)-COLUMN($B200)-1&gt;$L$5,"",
   $C199+COLUMN(N200)-COLUMN($B200)-1&gt;=EOMONTH($C199,0)+1,"",
    TRUE,$C199+COLUMN(N200)-COLUMN($B200)-1)</f>
        <v/>
      </c>
      <c r="O200" s="185" t="str" cm="1">
        <f t="array" ref="O200">_xlfn.IFS($C199="","",
  $C199+COLUMN(O200)-COLUMN($B200)-1&gt;$L$5,"",
   $C199+COLUMN(O200)-COLUMN($B200)-1&gt;=EOMONTH($C199,0)+1,"",
    TRUE,$C199+COLUMN(O200)-COLUMN($B200)-1)</f>
        <v/>
      </c>
      <c r="P200" s="185" t="str" cm="1">
        <f t="array" ref="P200">_xlfn.IFS($C199="","",
  $C199+COLUMN(P200)-COLUMN($B200)-1&gt;$L$5,"",
   $C199+COLUMN(P200)-COLUMN($B200)-1&gt;=EOMONTH($C199,0)+1,"",
    TRUE,$C199+COLUMN(P200)-COLUMN($B200)-1)</f>
        <v/>
      </c>
      <c r="Q200" s="185" t="str" cm="1">
        <f t="array" ref="Q200">_xlfn.IFS($C199="","",
  $C199+COLUMN(Q200)-COLUMN($B200)-1&gt;$L$5,"",
   $C199+COLUMN(Q200)-COLUMN($B200)-1&gt;=EOMONTH($C199,0)+1,"",
    TRUE,$C199+COLUMN(Q200)-COLUMN($B200)-1)</f>
        <v/>
      </c>
      <c r="R200" s="185" t="str" cm="1">
        <f t="array" ref="R200">_xlfn.IFS($C199="","",
  $C199+COLUMN(R200)-COLUMN($B200)-1&gt;$L$5,"",
   $C199+COLUMN(R200)-COLUMN($B200)-1&gt;=EOMONTH($C199,0)+1,"",
    TRUE,$C199+COLUMN(R200)-COLUMN($B200)-1)</f>
        <v/>
      </c>
      <c r="S200" s="185" t="str" cm="1">
        <f t="array" ref="S200">_xlfn.IFS($C199="","",
  $C199+COLUMN(S200)-COLUMN($B200)-1&gt;$L$5,"",
   $C199+COLUMN(S200)-COLUMN($B200)-1&gt;=EOMONTH($C199,0)+1,"",
    TRUE,$C199+COLUMN(S200)-COLUMN($B200)-1)</f>
        <v/>
      </c>
      <c r="T200" s="185" t="str" cm="1">
        <f t="array" ref="T200">_xlfn.IFS($C199="","",
  $C199+COLUMN(T200)-COLUMN($B200)-1&gt;$L$5,"",
   $C199+COLUMN(T200)-COLUMN($B200)-1&gt;=EOMONTH($C199,0)+1,"",
    TRUE,$C199+COLUMN(T200)-COLUMN($B200)-1)</f>
        <v/>
      </c>
      <c r="U200" s="185" t="str" cm="1">
        <f t="array" ref="U200">_xlfn.IFS($C199="","",
  $C199+COLUMN(U200)-COLUMN($B200)-1&gt;$L$5,"",
   $C199+COLUMN(U200)-COLUMN($B200)-1&gt;=EOMONTH($C199,0)+1,"",
    TRUE,$C199+COLUMN(U200)-COLUMN($B200)-1)</f>
        <v/>
      </c>
      <c r="V200" s="185" t="str" cm="1">
        <f t="array" ref="V200">_xlfn.IFS($C199="","",
  $C199+COLUMN(V200)-COLUMN($B200)-1&gt;$L$5,"",
   $C199+COLUMN(V200)-COLUMN($B200)-1&gt;=EOMONTH($C199,0)+1,"",
    TRUE,$C199+COLUMN(V200)-COLUMN($B200)-1)</f>
        <v/>
      </c>
      <c r="W200" s="185" t="str" cm="1">
        <f t="array" ref="W200">_xlfn.IFS($C199="","",
  $C199+COLUMN(W200)-COLUMN($B200)-1&gt;$L$5,"",
   $C199+COLUMN(W200)-COLUMN($B200)-1&gt;=EOMONTH($C199,0)+1,"",
    TRUE,$C199+COLUMN(W200)-COLUMN($B200)-1)</f>
        <v/>
      </c>
      <c r="X200" s="185" t="str" cm="1">
        <f t="array" ref="X200">_xlfn.IFS($C199="","",
  $C199+COLUMN(X200)-COLUMN($B200)-1&gt;$L$5,"",
   $C199+COLUMN(X200)-COLUMN($B200)-1&gt;=EOMONTH($C199,0)+1,"",
    TRUE,$C199+COLUMN(X200)-COLUMN($B200)-1)</f>
        <v/>
      </c>
      <c r="Y200" s="185" t="str" cm="1">
        <f t="array" ref="Y200">_xlfn.IFS($C199="","",
  $C199+COLUMN(Y200)-COLUMN($B200)-1&gt;$L$5,"",
   $C199+COLUMN(Y200)-COLUMN($B200)-1&gt;=EOMONTH($C199,0)+1,"",
    TRUE,$C199+COLUMN(Y200)-COLUMN($B200)-1)</f>
        <v/>
      </c>
      <c r="Z200" s="185" t="str" cm="1">
        <f t="array" ref="Z200">_xlfn.IFS($C199="","",
  $C199+COLUMN(Z200)-COLUMN($B200)-1&gt;$L$5,"",
   $C199+COLUMN(Z200)-COLUMN($B200)-1&gt;=EOMONTH($C199,0)+1,"",
    TRUE,$C199+COLUMN(Z200)-COLUMN($B200)-1)</f>
        <v/>
      </c>
      <c r="AA200" s="185" t="str" cm="1">
        <f t="array" ref="AA200">_xlfn.IFS($C199="","",
  $C199+COLUMN(AA200)-COLUMN($B200)-1&gt;$L$5,"",
   $C199+COLUMN(AA200)-COLUMN($B200)-1&gt;=EOMONTH($C199,0)+1,"",
    TRUE,$C199+COLUMN(AA200)-COLUMN($B200)-1)</f>
        <v/>
      </c>
      <c r="AB200" s="185" t="str" cm="1">
        <f t="array" ref="AB200">_xlfn.IFS($C199="","",
  $C199+COLUMN(AB200)-COLUMN($B200)-1&gt;$L$5,"",
   $C199+COLUMN(AB200)-COLUMN($B200)-1&gt;=EOMONTH($C199,0)+1,"",
    TRUE,$C199+COLUMN(AB200)-COLUMN($B200)-1)</f>
        <v/>
      </c>
      <c r="AC200" s="185" t="str" cm="1">
        <f t="array" ref="AC200">_xlfn.IFS($C199="","",
  $C199+COLUMN(AC200)-COLUMN($B200)-1&gt;$L$5,"",
   $C199+COLUMN(AC200)-COLUMN($B200)-1&gt;=EOMONTH($C199,0)+1,"",
    TRUE,$C199+COLUMN(AC200)-COLUMN($B200)-1)</f>
        <v/>
      </c>
      <c r="AD200" s="185" t="str" cm="1">
        <f t="array" ref="AD200">_xlfn.IFS($C199="","",
  $C199+COLUMN(AD200)-COLUMN($B200)-1&gt;$L$5,"",
   $C199+COLUMN(AD200)-COLUMN($B200)-1&gt;=EOMONTH($C199,0)+1,"",
    TRUE,$C199+COLUMN(AD200)-COLUMN($B200)-1)</f>
        <v/>
      </c>
      <c r="AE200" s="185" t="str" cm="1">
        <f t="array" ref="AE200">_xlfn.IFS($C199="","",
  $C199+COLUMN(AE200)-COLUMN($B200)-1&gt;$L$5,"",
   $C199+COLUMN(AE200)-COLUMN($B200)-1&gt;=EOMONTH($C199,0)+1,"",
    TRUE,$C199+COLUMN(AE200)-COLUMN($B200)-1)</f>
        <v/>
      </c>
      <c r="AF200" s="185" t="str" cm="1">
        <f t="array" ref="AF200">_xlfn.IFS($C199="","",
  $C199+COLUMN(AF200)-COLUMN($B200)-1&gt;$L$5,"",
   $C199+COLUMN(AF200)-COLUMN($B200)-1&gt;=EOMONTH($C199,0)+1,"",
    TRUE,$C199+COLUMN(AF200)-COLUMN($B200)-1)</f>
        <v/>
      </c>
      <c r="AG200" s="186" t="str" cm="1">
        <f t="array" ref="AG200">_xlfn.IFS($C199="","",
  $C199+COLUMN(AG200)-COLUMN($B200)-1&gt;$L$5,"",
   $C199+COLUMN(AG200)-COLUMN($B200)-1&gt;=EOMONTH($C199,0)+1,"",
    TRUE,$C199+COLUMN(AG200)-COLUMN($B200)-1)</f>
        <v/>
      </c>
      <c r="AH200" s="709" t="str">
        <f>IF(C199="","","閉所日数計")</f>
        <v/>
      </c>
      <c r="AI200" s="710" t="str">
        <f>IF(C199="","","対象日数計")</f>
        <v/>
      </c>
      <c r="AJ200" s="710" t="str">
        <f>IF(C199="","","現場閉所率")</f>
        <v/>
      </c>
      <c r="AK200" s="711" t="str">
        <f>IF(C199="","","達成状況")</f>
        <v/>
      </c>
      <c r="AL200" s="695"/>
      <c r="AM200" s="696" t="str">
        <f>IF(C199="","","閉所日数計")</f>
        <v/>
      </c>
      <c r="AN200" s="699" t="str">
        <f>IF(C199="","","対象日数計")</f>
        <v/>
      </c>
      <c r="AO200" s="699" t="str">
        <f>IF(C199="","","現場閉所率")</f>
        <v/>
      </c>
      <c r="AP200" s="712" t="str" cm="1">
        <f t="array" ref="AP200">_xlfn.IFS(C199="","",C206="","達成状況",TRUE,"-")</f>
        <v/>
      </c>
      <c r="AQ200" s="300"/>
      <c r="AR200" s="300"/>
      <c r="AS200" s="300"/>
      <c r="AT200" s="300"/>
      <c r="AU200" s="300"/>
      <c r="AV200" s="300"/>
      <c r="AW200" s="300"/>
      <c r="AX200" s="300"/>
      <c r="AY200" s="300"/>
      <c r="AZ200" s="300"/>
      <c r="BA200" s="300"/>
      <c r="BB200" s="300"/>
      <c r="BC200" s="300"/>
      <c r="BD200" s="300"/>
      <c r="BE200" s="300"/>
      <c r="BF200" s="300"/>
      <c r="BG200" s="300"/>
      <c r="BH200" s="300"/>
      <c r="BI200" s="300"/>
      <c r="BJ200" s="300"/>
      <c r="BK200" s="300"/>
      <c r="BL200" s="300"/>
      <c r="BM200" s="300"/>
      <c r="BN200" s="300"/>
      <c r="BO200" s="300"/>
      <c r="BP200" s="300"/>
    </row>
    <row r="201" spans="2:69" ht="15" customHeight="1">
      <c r="B201" s="184" t="str">
        <f>IF(C199="","","曜日")</f>
        <v/>
      </c>
      <c r="C201" s="187" t="str" cm="1">
        <f t="array" ref="C201">_xlfn.IFS(C200="","",COUNTIF(休み,C200)&gt;0,"休",OR(WEEKDAY(C200)=1,WEEKDAY(C200)=7),TEXT(C200,"aaa"),COUNTIF(祝日,C200)&gt;0,"祝",TRUE,TEXT(C200,"aaa"))</f>
        <v/>
      </c>
      <c r="D201" s="187" t="str" cm="1">
        <f t="array" ref="D201">_xlfn.IFS(D200="","",COUNTIF(休み,D200)&gt;0,"休",OR(WEEKDAY(D200)=1,WEEKDAY(D200)=7),TEXT(D200,"aaa"),COUNTIF(祝日,D200)&gt;0,"祝",TRUE,TEXT(D200,"aaa"))</f>
        <v/>
      </c>
      <c r="E201" s="187" t="str" cm="1">
        <f t="array" ref="E201">_xlfn.IFS(E200="","",COUNTIF(休み,E200)&gt;0,"休",OR(WEEKDAY(E200)=1,WEEKDAY(E200)=7),TEXT(E200,"aaa"),COUNTIF(祝日,E200)&gt;0,"祝",TRUE,TEXT(E200,"aaa"))</f>
        <v/>
      </c>
      <c r="F201" s="187" t="str" cm="1">
        <f t="array" ref="F201">_xlfn.IFS(F200="","",COUNTIF(休み,F200)&gt;0,"休",OR(WEEKDAY(F200)=1,WEEKDAY(F200)=7),TEXT(F200,"aaa"),COUNTIF(祝日,F200)&gt;0,"祝",TRUE,TEXT(F200,"aaa"))</f>
        <v/>
      </c>
      <c r="G201" s="187" t="str" cm="1">
        <f t="array" ref="G201">_xlfn.IFS(G200="","",COUNTIF(休み,G200)&gt;0,"休",OR(WEEKDAY(G200)=1,WEEKDAY(G200)=7),TEXT(G200,"aaa"),COUNTIF(祝日,G200)&gt;0,"祝",TRUE,TEXT(G200,"aaa"))</f>
        <v/>
      </c>
      <c r="H201" s="187" t="str" cm="1">
        <f t="array" ref="H201">_xlfn.IFS(H200="","",COUNTIF(休み,H200)&gt;0,"休",OR(WEEKDAY(H200)=1,WEEKDAY(H200)=7),TEXT(H200,"aaa"),COUNTIF(祝日,H200)&gt;0,"祝",TRUE,TEXT(H200,"aaa"))</f>
        <v/>
      </c>
      <c r="I201" s="187" t="str" cm="1">
        <f t="array" ref="I201">_xlfn.IFS(I200="","",COUNTIF(休み,I200)&gt;0,"休",OR(WEEKDAY(I200)=1,WEEKDAY(I200)=7),TEXT(I200,"aaa"),COUNTIF(祝日,I200)&gt;0,"祝",TRUE,TEXT(I200,"aaa"))</f>
        <v/>
      </c>
      <c r="J201" s="187" t="str" cm="1">
        <f t="array" ref="J201">_xlfn.IFS(J200="","",COUNTIF(休み,J200)&gt;0,"休",OR(WEEKDAY(J200)=1,WEEKDAY(J200)=7),TEXT(J200,"aaa"),COUNTIF(祝日,J200)&gt;0,"祝",TRUE,TEXT(J200,"aaa"))</f>
        <v/>
      </c>
      <c r="K201" s="187" t="str" cm="1">
        <f t="array" ref="K201">_xlfn.IFS(K200="","",COUNTIF(休み,K200)&gt;0,"休",OR(WEEKDAY(K200)=1,WEEKDAY(K200)=7),TEXT(K200,"aaa"),COUNTIF(祝日,K200)&gt;0,"祝",TRUE,TEXT(K200,"aaa"))</f>
        <v/>
      </c>
      <c r="L201" s="187" t="str" cm="1">
        <f t="array" ref="L201">_xlfn.IFS(L200="","",COUNTIF(休み,L200)&gt;0,"休",OR(WEEKDAY(L200)=1,WEEKDAY(L200)=7),TEXT(L200,"aaa"),COUNTIF(祝日,L200)&gt;0,"祝",TRUE,TEXT(L200,"aaa"))</f>
        <v/>
      </c>
      <c r="M201" s="187" t="str" cm="1">
        <f t="array" ref="M201">_xlfn.IFS(M200="","",COUNTIF(休み,M200)&gt;0,"休",OR(WEEKDAY(M200)=1,WEEKDAY(M200)=7),TEXT(M200,"aaa"),COUNTIF(祝日,M200)&gt;0,"祝",TRUE,TEXT(M200,"aaa"))</f>
        <v/>
      </c>
      <c r="N201" s="187" t="str" cm="1">
        <f t="array" ref="N201">_xlfn.IFS(N200="","",COUNTIF(休み,N200)&gt;0,"休",OR(WEEKDAY(N200)=1,WEEKDAY(N200)=7),TEXT(N200,"aaa"),COUNTIF(祝日,N200)&gt;0,"祝",TRUE,TEXT(N200,"aaa"))</f>
        <v/>
      </c>
      <c r="O201" s="187" t="str" cm="1">
        <f t="array" ref="O201">_xlfn.IFS(O200="","",COUNTIF(休み,O200)&gt;0,"休",OR(WEEKDAY(O200)=1,WEEKDAY(O200)=7),TEXT(O200,"aaa"),COUNTIF(祝日,O200)&gt;0,"祝",TRUE,TEXT(O200,"aaa"))</f>
        <v/>
      </c>
      <c r="P201" s="187" t="str" cm="1">
        <f t="array" ref="P201">_xlfn.IFS(P200="","",COUNTIF(休み,P200)&gt;0,"休",OR(WEEKDAY(P200)=1,WEEKDAY(P200)=7),TEXT(P200,"aaa"),COUNTIF(祝日,P200)&gt;0,"祝",TRUE,TEXT(P200,"aaa"))</f>
        <v/>
      </c>
      <c r="Q201" s="187" t="str" cm="1">
        <f t="array" ref="Q201">_xlfn.IFS(Q200="","",COUNTIF(休み,Q200)&gt;0,"休",OR(WEEKDAY(Q200)=1,WEEKDAY(Q200)=7),TEXT(Q200,"aaa"),COUNTIF(祝日,Q200)&gt;0,"祝",TRUE,TEXT(Q200,"aaa"))</f>
        <v/>
      </c>
      <c r="R201" s="187" t="str" cm="1">
        <f t="array" ref="R201">_xlfn.IFS(R200="","",COUNTIF(休み,R200)&gt;0,"休",OR(WEEKDAY(R200)=1,WEEKDAY(R200)=7),TEXT(R200,"aaa"),COUNTIF(祝日,R200)&gt;0,"祝",TRUE,TEXT(R200,"aaa"))</f>
        <v/>
      </c>
      <c r="S201" s="187" t="str" cm="1">
        <f t="array" ref="S201">_xlfn.IFS(S200="","",COUNTIF(休み,S200)&gt;0,"休",OR(WEEKDAY(S200)=1,WEEKDAY(S200)=7),TEXT(S200,"aaa"),COUNTIF(祝日,S200)&gt;0,"祝",TRUE,TEXT(S200,"aaa"))</f>
        <v/>
      </c>
      <c r="T201" s="187" t="str" cm="1">
        <f t="array" ref="T201">_xlfn.IFS(T200="","",COUNTIF(休み,T200)&gt;0,"休",OR(WEEKDAY(T200)=1,WEEKDAY(T200)=7),TEXT(T200,"aaa"),COUNTIF(祝日,T200)&gt;0,"祝",TRUE,TEXT(T200,"aaa"))</f>
        <v/>
      </c>
      <c r="U201" s="187" t="str" cm="1">
        <f t="array" ref="U201">_xlfn.IFS(U200="","",COUNTIF(休み,U200)&gt;0,"休",OR(WEEKDAY(U200)=1,WEEKDAY(U200)=7),TEXT(U200,"aaa"),COUNTIF(祝日,U200)&gt;0,"祝",TRUE,TEXT(U200,"aaa"))</f>
        <v/>
      </c>
      <c r="V201" s="187" t="str" cm="1">
        <f t="array" ref="V201">_xlfn.IFS(V200="","",COUNTIF(休み,V200)&gt;0,"休",OR(WEEKDAY(V200)=1,WEEKDAY(V200)=7),TEXT(V200,"aaa"),COUNTIF(祝日,V200)&gt;0,"祝",TRUE,TEXT(V200,"aaa"))</f>
        <v/>
      </c>
      <c r="W201" s="187" t="str" cm="1">
        <f t="array" ref="W201">_xlfn.IFS(W200="","",COUNTIF(休み,W200)&gt;0,"休",OR(WEEKDAY(W200)=1,WEEKDAY(W200)=7),TEXT(W200,"aaa"),COUNTIF(祝日,W200)&gt;0,"祝",TRUE,TEXT(W200,"aaa"))</f>
        <v/>
      </c>
      <c r="X201" s="187" t="str" cm="1">
        <f t="array" ref="X201">_xlfn.IFS(X200="","",COUNTIF(休み,X200)&gt;0,"休",OR(WEEKDAY(X200)=1,WEEKDAY(X200)=7),TEXT(X200,"aaa"),COUNTIF(祝日,X200)&gt;0,"祝",TRUE,TEXT(X200,"aaa"))</f>
        <v/>
      </c>
      <c r="Y201" s="187" t="str" cm="1">
        <f t="array" ref="Y201">_xlfn.IFS(Y200="","",COUNTIF(休み,Y200)&gt;0,"休",OR(WEEKDAY(Y200)=1,WEEKDAY(Y200)=7),TEXT(Y200,"aaa"),COUNTIF(祝日,Y200)&gt;0,"祝",TRUE,TEXT(Y200,"aaa"))</f>
        <v/>
      </c>
      <c r="Z201" s="187" t="str" cm="1">
        <f t="array" ref="Z201">_xlfn.IFS(Z200="","",COUNTIF(休み,Z200)&gt;0,"休",OR(WEEKDAY(Z200)=1,WEEKDAY(Z200)=7),TEXT(Z200,"aaa"),COUNTIF(祝日,Z200)&gt;0,"祝",TRUE,TEXT(Z200,"aaa"))</f>
        <v/>
      </c>
      <c r="AA201" s="187" t="str" cm="1">
        <f t="array" ref="AA201">_xlfn.IFS(AA200="","",COUNTIF(休み,AA200)&gt;0,"休",OR(WEEKDAY(AA200)=1,WEEKDAY(AA200)=7),TEXT(AA200,"aaa"),COUNTIF(祝日,AA200)&gt;0,"祝",TRUE,TEXT(AA200,"aaa"))</f>
        <v/>
      </c>
      <c r="AB201" s="187" t="str" cm="1">
        <f t="array" ref="AB201">_xlfn.IFS(AB200="","",COUNTIF(休み,AB200)&gt;0,"休",OR(WEEKDAY(AB200)=1,WEEKDAY(AB200)=7),TEXT(AB200,"aaa"),COUNTIF(祝日,AB200)&gt;0,"祝",TRUE,TEXT(AB200,"aaa"))</f>
        <v/>
      </c>
      <c r="AC201" s="187" t="str" cm="1">
        <f t="array" ref="AC201">_xlfn.IFS(AC200="","",COUNTIF(休み,AC200)&gt;0,"休",OR(WEEKDAY(AC200)=1,WEEKDAY(AC200)=7),TEXT(AC200,"aaa"),COUNTIF(祝日,AC200)&gt;0,"祝",TRUE,TEXT(AC200,"aaa"))</f>
        <v/>
      </c>
      <c r="AD201" s="187" t="str" cm="1">
        <f t="array" ref="AD201">_xlfn.IFS(AD200="","",COUNTIF(休み,AD200)&gt;0,"休",OR(WEEKDAY(AD200)=1,WEEKDAY(AD200)=7),TEXT(AD200,"aaa"),COUNTIF(祝日,AD200)&gt;0,"祝",TRUE,TEXT(AD200,"aaa"))</f>
        <v/>
      </c>
      <c r="AE201" s="187" t="str" cm="1">
        <f t="array" ref="AE201">_xlfn.IFS(AE200="","",COUNTIF(休み,AE200)&gt;0,"休",OR(WEEKDAY(AE200)=1,WEEKDAY(AE200)=7),TEXT(AE200,"aaa"),COUNTIF(祝日,AE200)&gt;0,"祝",TRUE,TEXT(AE200,"aaa"))</f>
        <v/>
      </c>
      <c r="AF201" s="187" t="str" cm="1">
        <f t="array" ref="AF201">_xlfn.IFS(AF200="","",COUNTIF(休み,AF200)&gt;0,"休",OR(WEEKDAY(AF200)=1,WEEKDAY(AF200)=7),TEXT(AF200,"aaa"),COUNTIF(祝日,AF200)&gt;0,"祝",TRUE,TEXT(AF200,"aaa"))</f>
        <v/>
      </c>
      <c r="AG201" s="187" t="str" cm="1">
        <f t="array" ref="AG201">_xlfn.IFS(AG200="","",COUNTIF(休み,AG200)&gt;0,"休",OR(WEEKDAY(AG200)=1,WEEKDAY(AG200)=7),TEXT(AG200,"aaa"),COUNTIF(祝日,AG200)&gt;0,"祝",TRUE,TEXT(AG200,"aaa"))</f>
        <v/>
      </c>
      <c r="AH201" s="709"/>
      <c r="AI201" s="710"/>
      <c r="AJ201" s="710"/>
      <c r="AK201" s="711"/>
      <c r="AL201" s="695"/>
      <c r="AM201" s="697"/>
      <c r="AN201" s="700"/>
      <c r="AO201" s="700"/>
      <c r="AP201" s="713"/>
      <c r="AQ201" s="300"/>
      <c r="AR201" s="300"/>
      <c r="AS201" s="300"/>
      <c r="AT201" s="300"/>
      <c r="AU201" s="300"/>
      <c r="AV201" s="300"/>
      <c r="AW201" s="300"/>
      <c r="AX201" s="300"/>
      <c r="AY201" s="300"/>
      <c r="AZ201" s="300"/>
      <c r="BA201" s="300"/>
      <c r="BB201" s="300"/>
      <c r="BC201" s="300"/>
      <c r="BD201" s="300"/>
      <c r="BE201" s="300"/>
      <c r="BF201" s="300"/>
      <c r="BG201" s="300"/>
      <c r="BH201" s="300"/>
      <c r="BI201" s="300"/>
      <c r="BJ201" s="300"/>
      <c r="BK201" s="300"/>
      <c r="BL201" s="300"/>
      <c r="BM201" s="300"/>
      <c r="BN201" s="300"/>
      <c r="BO201" s="300"/>
      <c r="BP201" s="300"/>
      <c r="BQ201" s="188"/>
    </row>
    <row r="202" spans="2:69" s="192" customFormat="1" ht="60" customHeight="1">
      <c r="B202" s="271" t="str">
        <f>IF(C199="","","行事")</f>
        <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c r="AD202" s="189"/>
      <c r="AE202" s="189"/>
      <c r="AF202" s="189"/>
      <c r="AG202" s="190"/>
      <c r="AH202" s="709"/>
      <c r="AI202" s="710"/>
      <c r="AJ202" s="710"/>
      <c r="AK202" s="711"/>
      <c r="AL202" s="695"/>
      <c r="AM202" s="698"/>
      <c r="AN202" s="701"/>
      <c r="AO202" s="701"/>
      <c r="AP202" s="714"/>
      <c r="AQ202" s="300"/>
      <c r="AR202" s="300"/>
      <c r="AS202" s="300"/>
      <c r="AT202" s="300"/>
      <c r="AU202" s="300"/>
      <c r="AV202" s="300"/>
      <c r="AW202" s="300"/>
      <c r="AX202" s="300"/>
      <c r="AY202" s="300"/>
      <c r="AZ202" s="300"/>
      <c r="BA202" s="300"/>
      <c r="BB202" s="300"/>
      <c r="BC202" s="300"/>
      <c r="BD202" s="300"/>
      <c r="BE202" s="300"/>
      <c r="BF202" s="300"/>
      <c r="BG202" s="300"/>
      <c r="BH202" s="300"/>
      <c r="BI202" s="300"/>
      <c r="BJ202" s="300"/>
      <c r="BK202" s="300"/>
      <c r="BL202" s="300"/>
      <c r="BM202" s="300"/>
      <c r="BN202" s="300"/>
      <c r="BO202" s="300"/>
      <c r="BP202" s="300"/>
      <c r="BQ202" s="191"/>
    </row>
    <row r="203" spans="2:69" s="195" customFormat="1" ht="15" customHeight="1">
      <c r="B203" s="184" t="str">
        <f>IF(C199="","","計画")</f>
        <v/>
      </c>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c r="AC203" s="193"/>
      <c r="AD203" s="193"/>
      <c r="AE203" s="193"/>
      <c r="AF203" s="193"/>
      <c r="AG203" s="193"/>
      <c r="AH203" s="184" t="str">
        <f>IF(C199="","",COUNTIF(C203:AG203,"○"))</f>
        <v/>
      </c>
      <c r="AI203" s="193" t="str">
        <f>IF(C199="","",31-COUNTIF(C201:AG201,"")-COUNTIF(C201:AG201,"休")-COUNTIF(C203:AH203,"/"))</f>
        <v/>
      </c>
      <c r="AJ203" s="194" t="str">
        <f>IF(C199="","",IFERROR(AH203/AI203,""))</f>
        <v/>
      </c>
      <c r="AK203" s="295" t="str" cm="1">
        <f t="array" ref="AK203">_xlfn.IFS(OR(C199="",AI203=0),"",
      COUNTIFS(C201:AG201,"日",C203:AG203,"")+COUNTIFS(C201:AG201,"日",C203:AG203,"○")+COUNTIFS(C201:AG201,"土",C203:AG203,"")+COUNTIFS(C201:AG201,"土",C203:AG203,"○")&lt;=COUNTIF(C203:AG203,"○"),"○",
        AH203/AI203&gt;=2/7,"○",
         TRUE,"NG")</f>
        <v/>
      </c>
      <c r="AM203" s="184" t="str">
        <f>IF(C199="","",AM196+AH203)</f>
        <v/>
      </c>
      <c r="AN203" s="193" t="str">
        <f>IF(C199="","",AN196+AI203)</f>
        <v/>
      </c>
      <c r="AO203" s="194" t="str">
        <f>IFERROR(AM203/AN203,"")</f>
        <v/>
      </c>
      <c r="AP203" s="301" t="str">
        <f>IF(C199="","",IF(C206="",IF(AM203/AN203&gt;=2/7,"OK","NG"),"-"))</f>
        <v/>
      </c>
      <c r="AQ203" s="297"/>
      <c r="AR203" s="297"/>
      <c r="AS203" s="297"/>
      <c r="AT203" s="297"/>
      <c r="AU203" s="297"/>
      <c r="AV203" s="297"/>
      <c r="AW203" s="297"/>
      <c r="AX203" s="297"/>
      <c r="AY203" s="297"/>
      <c r="AZ203" s="297"/>
      <c r="BA203" s="297"/>
      <c r="BB203" s="297"/>
      <c r="BC203" s="297"/>
      <c r="BD203" s="297"/>
      <c r="BE203" s="297"/>
      <c r="BF203" s="297"/>
      <c r="BG203" s="297"/>
      <c r="BH203" s="297"/>
      <c r="BI203" s="297"/>
      <c r="BJ203" s="297"/>
      <c r="BK203" s="297"/>
      <c r="BL203" s="297"/>
      <c r="BM203" s="297"/>
      <c r="BN203" s="297"/>
      <c r="BO203" s="297"/>
      <c r="BP203" s="297"/>
      <c r="BQ203" s="196"/>
    </row>
    <row r="204" spans="2:69" s="195" customFormat="1" ht="15" customHeight="1" thickBot="1">
      <c r="B204" s="197" t="str">
        <f>IF(C199="","","実施")</f>
        <v/>
      </c>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7" t="str">
        <f>IF(C199="","",COUNTIF(C204:AG204,"●"))</f>
        <v/>
      </c>
      <c r="AI204" s="198" t="str">
        <f>IF(C199="","",31-COUNTIF(C201:AG201,"")-COUNTIF(C201:AG201,"休")-COUNTIF(C204:AH204,"/"))</f>
        <v/>
      </c>
      <c r="AJ204" s="199" t="str">
        <f>IF(C199="","",IFERROR(AH204/AI204,""))</f>
        <v/>
      </c>
      <c r="AK204" s="298" t="str" cm="1">
        <f t="array" ref="AK204">_xlfn.IFS(OR(C199="",AI204=0),"",
      COUNTIFS(C201:AG201,"日",C204:AG204,"")+COUNTIFS(C201:AG201,"日",C204:AG204,"●")+COUNTIFS(C201:AG201,"土",C204:AG204,"")+COUNTIFS(C201:AG201,"土",C204:AG204,"●")&lt;=COUNTIF(C204:AG204,"●"),"○",
        AH204/AI204&gt;=2/7,"○",
         TRUE,"NG")</f>
        <v/>
      </c>
      <c r="AM204" s="197" t="str">
        <f>IF(C199="","",AM197+AH204)</f>
        <v/>
      </c>
      <c r="AN204" s="198" t="str">
        <f>IF(C199="","",AN197+AI204)</f>
        <v/>
      </c>
      <c r="AO204" s="199" t="str">
        <f>IFERROR(AM204/AN204,"")</f>
        <v/>
      </c>
      <c r="AP204" s="302" t="str">
        <f>IF(C199="","",IF(C206="",IF(AM204/AN204&gt;=2/7,"OK","NG"),"-"))</f>
        <v/>
      </c>
      <c r="AQ204" s="222"/>
      <c r="AR204" s="222"/>
      <c r="AS204" s="222"/>
      <c r="AT204" s="222"/>
      <c r="AU204" s="222"/>
      <c r="AV204" s="222"/>
      <c r="AW204" s="222"/>
      <c r="AX204" s="222"/>
      <c r="AY204" s="222"/>
      <c r="AZ204" s="222"/>
      <c r="BA204" s="222"/>
      <c r="BB204" s="222"/>
      <c r="BC204" s="222"/>
      <c r="BD204" s="222"/>
      <c r="BE204" s="222"/>
      <c r="BF204" s="222"/>
      <c r="BG204" s="222"/>
      <c r="BH204" s="222"/>
      <c r="BI204" s="222"/>
      <c r="BJ204" s="222"/>
      <c r="BK204" s="222"/>
      <c r="BL204" s="222"/>
      <c r="BM204" s="222"/>
      <c r="BN204" s="222"/>
      <c r="BO204" s="222"/>
      <c r="BP204" s="222"/>
      <c r="BQ204" s="188"/>
    </row>
    <row r="205" spans="2:69" ht="18" customHeight="1" thickBot="1">
      <c r="AP205" s="195"/>
      <c r="AQ205" s="195"/>
      <c r="AR205" s="195"/>
      <c r="AS205" s="195"/>
      <c r="AT205" s="195"/>
      <c r="AU205" s="195"/>
      <c r="AV205" s="195"/>
      <c r="AW205" s="195"/>
      <c r="AX205" s="195"/>
      <c r="AY205" s="195"/>
      <c r="AZ205" s="195"/>
      <c r="BA205" s="195"/>
      <c r="BB205" s="195"/>
      <c r="BC205" s="195"/>
      <c r="BD205" s="195"/>
      <c r="BE205" s="195"/>
      <c r="BF205" s="195"/>
      <c r="BG205" s="195"/>
      <c r="BH205" s="195"/>
      <c r="BI205" s="195"/>
      <c r="BJ205" s="195"/>
      <c r="BK205" s="195"/>
      <c r="BL205" s="195"/>
      <c r="BM205" s="195"/>
      <c r="BN205" s="195"/>
      <c r="BO205" s="195"/>
      <c r="BP205" s="195"/>
      <c r="BQ205" s="200"/>
    </row>
    <row r="206" spans="2:69" ht="16.899999999999999" customHeight="1">
      <c r="B206" s="183" t="str">
        <f>IF(C206="","","月")</f>
        <v/>
      </c>
      <c r="C206" s="689" t="str">
        <f>IFERROR(IF(EOMONTH(C199,0)+1&gt;$L$5,"",EOMONTH(C199,0)+1),"")</f>
        <v/>
      </c>
      <c r="D206" s="690"/>
      <c r="E206" s="690"/>
      <c r="F206" s="690"/>
      <c r="G206" s="690"/>
      <c r="H206" s="690"/>
      <c r="I206" s="690"/>
      <c r="J206" s="690"/>
      <c r="K206" s="690"/>
      <c r="L206" s="690"/>
      <c r="M206" s="690"/>
      <c r="N206" s="690"/>
      <c r="O206" s="690"/>
      <c r="P206" s="690"/>
      <c r="Q206" s="690"/>
      <c r="R206" s="690"/>
      <c r="S206" s="690"/>
      <c r="T206" s="690"/>
      <c r="U206" s="690"/>
      <c r="V206" s="690"/>
      <c r="W206" s="690"/>
      <c r="X206" s="690"/>
      <c r="Y206" s="690"/>
      <c r="Z206" s="690"/>
      <c r="AA206" s="690"/>
      <c r="AB206" s="690"/>
      <c r="AC206" s="690"/>
      <c r="AD206" s="690"/>
      <c r="AE206" s="690"/>
      <c r="AF206" s="690"/>
      <c r="AG206" s="690"/>
      <c r="AH206" s="691" t="str">
        <f>IF(C206="","","月単位")</f>
        <v/>
      </c>
      <c r="AI206" s="692"/>
      <c r="AJ206" s="692"/>
      <c r="AK206" s="693"/>
      <c r="AL206" s="694"/>
      <c r="AM206" s="706" t="str">
        <f>IF(C206="","","累計")</f>
        <v/>
      </c>
      <c r="AN206" s="707"/>
      <c r="AO206" s="707"/>
      <c r="AP206" s="708"/>
      <c r="AQ206" s="293"/>
      <c r="AR206" s="293"/>
      <c r="AS206" s="293"/>
      <c r="AT206" s="293"/>
      <c r="AU206" s="293"/>
      <c r="AV206" s="293"/>
      <c r="AW206" s="293"/>
      <c r="AX206" s="293"/>
      <c r="AY206" s="293"/>
      <c r="AZ206" s="293"/>
      <c r="BA206" s="293"/>
      <c r="BB206" s="293"/>
      <c r="BC206" s="293"/>
      <c r="BD206" s="293"/>
      <c r="BE206" s="293"/>
      <c r="BF206" s="293"/>
      <c r="BG206" s="293"/>
      <c r="BH206" s="293"/>
      <c r="BI206" s="293"/>
      <c r="BJ206" s="293"/>
      <c r="BK206" s="293"/>
      <c r="BL206" s="293"/>
      <c r="BM206" s="293"/>
      <c r="BN206" s="293"/>
      <c r="BO206" s="293"/>
      <c r="BP206" s="293"/>
    </row>
    <row r="207" spans="2:69" ht="15" customHeight="1">
      <c r="B207" s="184" t="str">
        <f>IF(C206="","","日")</f>
        <v/>
      </c>
      <c r="C207" s="185" t="str" cm="1">
        <f t="array" ref="C207">_xlfn.IFS($C206="","",
  $C206+COLUMN(C207)-COLUMN($B207)-1&gt;$L$5,"",
   $C206+COLUMN(C207)-COLUMN($B207)-1&gt;=EOMONTH($C206,0)+1,"",
    TRUE,$C206+COLUMN(C207)-COLUMN($B207)-1)</f>
        <v/>
      </c>
      <c r="D207" s="185" t="str" cm="1">
        <f t="array" ref="D207">_xlfn.IFS($C206="","",
  $C206+COLUMN(D207)-COLUMN($B207)-1&gt;$L$5,"",
   $C206+COLUMN(D207)-COLUMN($B207)-1&gt;=EOMONTH($C206,0)+1,"",
    TRUE,$C206+COLUMN(D207)-COLUMN($B207)-1)</f>
        <v/>
      </c>
      <c r="E207" s="185" t="str" cm="1">
        <f t="array" ref="E207">_xlfn.IFS($C206="","",
  $C206+COLUMN(E207)-COLUMN($B207)-1&gt;$L$5,"",
   $C206+COLUMN(E207)-COLUMN($B207)-1&gt;=EOMONTH($C206,0)+1,"",
    TRUE,$C206+COLUMN(E207)-COLUMN($B207)-1)</f>
        <v/>
      </c>
      <c r="F207" s="185" t="str" cm="1">
        <f t="array" ref="F207">_xlfn.IFS($C206="","",
  $C206+COLUMN(F207)-COLUMN($B207)-1&gt;$L$5,"",
   $C206+COLUMN(F207)-COLUMN($B207)-1&gt;=EOMONTH($C206,0)+1,"",
    TRUE,$C206+COLUMN(F207)-COLUMN($B207)-1)</f>
        <v/>
      </c>
      <c r="G207" s="185" t="str" cm="1">
        <f t="array" ref="G207">_xlfn.IFS($C206="","",
  $C206+COLUMN(G207)-COLUMN($B207)-1&gt;$L$5,"",
   $C206+COLUMN(G207)-COLUMN($B207)-1&gt;=EOMONTH($C206,0)+1,"",
    TRUE,$C206+COLUMN(G207)-COLUMN($B207)-1)</f>
        <v/>
      </c>
      <c r="H207" s="185" t="str" cm="1">
        <f t="array" ref="H207">_xlfn.IFS($C206="","",
  $C206+COLUMN(H207)-COLUMN($B207)-1&gt;$L$5,"",
   $C206+COLUMN(H207)-COLUMN($B207)-1&gt;=EOMONTH($C206,0)+1,"",
    TRUE,$C206+COLUMN(H207)-COLUMN($B207)-1)</f>
        <v/>
      </c>
      <c r="I207" s="185" t="str" cm="1">
        <f t="array" ref="I207">_xlfn.IFS($C206="","",
  $C206+COLUMN(I207)-COLUMN($B207)-1&gt;$L$5,"",
   $C206+COLUMN(I207)-COLUMN($B207)-1&gt;=EOMONTH($C206,0)+1,"",
    TRUE,$C206+COLUMN(I207)-COLUMN($B207)-1)</f>
        <v/>
      </c>
      <c r="J207" s="185" t="str" cm="1">
        <f t="array" ref="J207">_xlfn.IFS($C206="","",
  $C206+COLUMN(J207)-COLUMN($B207)-1&gt;$L$5,"",
   $C206+COLUMN(J207)-COLUMN($B207)-1&gt;=EOMONTH($C206,0)+1,"",
    TRUE,$C206+COLUMN(J207)-COLUMN($B207)-1)</f>
        <v/>
      </c>
      <c r="K207" s="185" t="str" cm="1">
        <f t="array" ref="K207">_xlfn.IFS($C206="","",
  $C206+COLUMN(K207)-COLUMN($B207)-1&gt;$L$5,"",
   $C206+COLUMN(K207)-COLUMN($B207)-1&gt;=EOMONTH($C206,0)+1,"",
    TRUE,$C206+COLUMN(K207)-COLUMN($B207)-1)</f>
        <v/>
      </c>
      <c r="L207" s="185" t="str" cm="1">
        <f t="array" ref="L207">_xlfn.IFS($C206="","",
  $C206+COLUMN(L207)-COLUMN($B207)-1&gt;$L$5,"",
   $C206+COLUMN(L207)-COLUMN($B207)-1&gt;=EOMONTH($C206,0)+1,"",
    TRUE,$C206+COLUMN(L207)-COLUMN($B207)-1)</f>
        <v/>
      </c>
      <c r="M207" s="185" t="str" cm="1">
        <f t="array" ref="M207">_xlfn.IFS($C206="","",
  $C206+COLUMN(M207)-COLUMN($B207)-1&gt;$L$5,"",
   $C206+COLUMN(M207)-COLUMN($B207)-1&gt;=EOMONTH($C206,0)+1,"",
    TRUE,$C206+COLUMN(M207)-COLUMN($B207)-1)</f>
        <v/>
      </c>
      <c r="N207" s="185" t="str" cm="1">
        <f t="array" ref="N207">_xlfn.IFS($C206="","",
  $C206+COLUMN(N207)-COLUMN($B207)-1&gt;$L$5,"",
   $C206+COLUMN(N207)-COLUMN($B207)-1&gt;=EOMONTH($C206,0)+1,"",
    TRUE,$C206+COLUMN(N207)-COLUMN($B207)-1)</f>
        <v/>
      </c>
      <c r="O207" s="185" t="str" cm="1">
        <f t="array" ref="O207">_xlfn.IFS($C206="","",
  $C206+COLUMN(O207)-COLUMN($B207)-1&gt;$L$5,"",
   $C206+COLUMN(O207)-COLUMN($B207)-1&gt;=EOMONTH($C206,0)+1,"",
    TRUE,$C206+COLUMN(O207)-COLUMN($B207)-1)</f>
        <v/>
      </c>
      <c r="P207" s="185" t="str" cm="1">
        <f t="array" ref="P207">_xlfn.IFS($C206="","",
  $C206+COLUMN(P207)-COLUMN($B207)-1&gt;$L$5,"",
   $C206+COLUMN(P207)-COLUMN($B207)-1&gt;=EOMONTH($C206,0)+1,"",
    TRUE,$C206+COLUMN(P207)-COLUMN($B207)-1)</f>
        <v/>
      </c>
      <c r="Q207" s="185" t="str" cm="1">
        <f t="array" ref="Q207">_xlfn.IFS($C206="","",
  $C206+COLUMN(Q207)-COLUMN($B207)-1&gt;$L$5,"",
   $C206+COLUMN(Q207)-COLUMN($B207)-1&gt;=EOMONTH($C206,0)+1,"",
    TRUE,$C206+COLUMN(Q207)-COLUMN($B207)-1)</f>
        <v/>
      </c>
      <c r="R207" s="185" t="str" cm="1">
        <f t="array" ref="R207">_xlfn.IFS($C206="","",
  $C206+COLUMN(R207)-COLUMN($B207)-1&gt;$L$5,"",
   $C206+COLUMN(R207)-COLUMN($B207)-1&gt;=EOMONTH($C206,0)+1,"",
    TRUE,$C206+COLUMN(R207)-COLUMN($B207)-1)</f>
        <v/>
      </c>
      <c r="S207" s="185" t="str" cm="1">
        <f t="array" ref="S207">_xlfn.IFS($C206="","",
  $C206+COLUMN(S207)-COLUMN($B207)-1&gt;$L$5,"",
   $C206+COLUMN(S207)-COLUMN($B207)-1&gt;=EOMONTH($C206,0)+1,"",
    TRUE,$C206+COLUMN(S207)-COLUMN($B207)-1)</f>
        <v/>
      </c>
      <c r="T207" s="185" t="str" cm="1">
        <f t="array" ref="T207">_xlfn.IFS($C206="","",
  $C206+COLUMN(T207)-COLUMN($B207)-1&gt;$L$5,"",
   $C206+COLUMN(T207)-COLUMN($B207)-1&gt;=EOMONTH($C206,0)+1,"",
    TRUE,$C206+COLUMN(T207)-COLUMN($B207)-1)</f>
        <v/>
      </c>
      <c r="U207" s="185" t="str" cm="1">
        <f t="array" ref="U207">_xlfn.IFS($C206="","",
  $C206+COLUMN(U207)-COLUMN($B207)-1&gt;$L$5,"",
   $C206+COLUMN(U207)-COLUMN($B207)-1&gt;=EOMONTH($C206,0)+1,"",
    TRUE,$C206+COLUMN(U207)-COLUMN($B207)-1)</f>
        <v/>
      </c>
      <c r="V207" s="185" t="str" cm="1">
        <f t="array" ref="V207">_xlfn.IFS($C206="","",
  $C206+COLUMN(V207)-COLUMN($B207)-1&gt;$L$5,"",
   $C206+COLUMN(V207)-COLUMN($B207)-1&gt;=EOMONTH($C206,0)+1,"",
    TRUE,$C206+COLUMN(V207)-COLUMN($B207)-1)</f>
        <v/>
      </c>
      <c r="W207" s="185" t="str" cm="1">
        <f t="array" ref="W207">_xlfn.IFS($C206="","",
  $C206+COLUMN(W207)-COLUMN($B207)-1&gt;$L$5,"",
   $C206+COLUMN(W207)-COLUMN($B207)-1&gt;=EOMONTH($C206,0)+1,"",
    TRUE,$C206+COLUMN(W207)-COLUMN($B207)-1)</f>
        <v/>
      </c>
      <c r="X207" s="185" t="str" cm="1">
        <f t="array" ref="X207">_xlfn.IFS($C206="","",
  $C206+COLUMN(X207)-COLUMN($B207)-1&gt;$L$5,"",
   $C206+COLUMN(X207)-COLUMN($B207)-1&gt;=EOMONTH($C206,0)+1,"",
    TRUE,$C206+COLUMN(X207)-COLUMN($B207)-1)</f>
        <v/>
      </c>
      <c r="Y207" s="185" t="str" cm="1">
        <f t="array" ref="Y207">_xlfn.IFS($C206="","",
  $C206+COLUMN(Y207)-COLUMN($B207)-1&gt;$L$5,"",
   $C206+COLUMN(Y207)-COLUMN($B207)-1&gt;=EOMONTH($C206,0)+1,"",
    TRUE,$C206+COLUMN(Y207)-COLUMN($B207)-1)</f>
        <v/>
      </c>
      <c r="Z207" s="185" t="str" cm="1">
        <f t="array" ref="Z207">_xlfn.IFS($C206="","",
  $C206+COLUMN(Z207)-COLUMN($B207)-1&gt;$L$5,"",
   $C206+COLUMN(Z207)-COLUMN($B207)-1&gt;=EOMONTH($C206,0)+1,"",
    TRUE,$C206+COLUMN(Z207)-COLUMN($B207)-1)</f>
        <v/>
      </c>
      <c r="AA207" s="185" t="str" cm="1">
        <f t="array" ref="AA207">_xlfn.IFS($C206="","",
  $C206+COLUMN(AA207)-COLUMN($B207)-1&gt;$L$5,"",
   $C206+COLUMN(AA207)-COLUMN($B207)-1&gt;=EOMONTH($C206,0)+1,"",
    TRUE,$C206+COLUMN(AA207)-COLUMN($B207)-1)</f>
        <v/>
      </c>
      <c r="AB207" s="185" t="str" cm="1">
        <f t="array" ref="AB207">_xlfn.IFS($C206="","",
  $C206+COLUMN(AB207)-COLUMN($B207)-1&gt;$L$5,"",
   $C206+COLUMN(AB207)-COLUMN($B207)-1&gt;=EOMONTH($C206,0)+1,"",
    TRUE,$C206+COLUMN(AB207)-COLUMN($B207)-1)</f>
        <v/>
      </c>
      <c r="AC207" s="185" t="str" cm="1">
        <f t="array" ref="AC207">_xlfn.IFS($C206="","",
  $C206+COLUMN(AC207)-COLUMN($B207)-1&gt;$L$5,"",
   $C206+COLUMN(AC207)-COLUMN($B207)-1&gt;=EOMONTH($C206,0)+1,"",
    TRUE,$C206+COLUMN(AC207)-COLUMN($B207)-1)</f>
        <v/>
      </c>
      <c r="AD207" s="185" t="str" cm="1">
        <f t="array" ref="AD207">_xlfn.IFS($C206="","",
  $C206+COLUMN(AD207)-COLUMN($B207)-1&gt;$L$5,"",
   $C206+COLUMN(AD207)-COLUMN($B207)-1&gt;=EOMONTH($C206,0)+1,"",
    TRUE,$C206+COLUMN(AD207)-COLUMN($B207)-1)</f>
        <v/>
      </c>
      <c r="AE207" s="185" t="str" cm="1">
        <f t="array" ref="AE207">_xlfn.IFS($C206="","",
  $C206+COLUMN(AE207)-COLUMN($B207)-1&gt;$L$5,"",
   $C206+COLUMN(AE207)-COLUMN($B207)-1&gt;=EOMONTH($C206,0)+1,"",
    TRUE,$C206+COLUMN(AE207)-COLUMN($B207)-1)</f>
        <v/>
      </c>
      <c r="AF207" s="185" t="str" cm="1">
        <f t="array" ref="AF207">_xlfn.IFS($C206="","",
  $C206+COLUMN(AF207)-COLUMN($B207)-1&gt;$L$5,"",
   $C206+COLUMN(AF207)-COLUMN($B207)-1&gt;=EOMONTH($C206,0)+1,"",
    TRUE,$C206+COLUMN(AF207)-COLUMN($B207)-1)</f>
        <v/>
      </c>
      <c r="AG207" s="186" t="str" cm="1">
        <f t="array" ref="AG207">_xlfn.IFS($C206="","",
  $C206+COLUMN(AG207)-COLUMN($B207)-1&gt;$L$5,"",
   $C206+COLUMN(AG207)-COLUMN($B207)-1&gt;=EOMONTH($C206,0)+1,"",
    TRUE,$C206+COLUMN(AG207)-COLUMN($B207)-1)</f>
        <v/>
      </c>
      <c r="AH207" s="709" t="str">
        <f>IF(C206="","","閉所日数計")</f>
        <v/>
      </c>
      <c r="AI207" s="710" t="str">
        <f>IF(C206="","","対象日数計")</f>
        <v/>
      </c>
      <c r="AJ207" s="710" t="str">
        <f>IF(C206="","","現場閉所率")</f>
        <v/>
      </c>
      <c r="AK207" s="711" t="str">
        <f>IF(C206="","","達成状況")</f>
        <v/>
      </c>
      <c r="AL207" s="695"/>
      <c r="AM207" s="696" t="str">
        <f>IF(C206="","","閉所日数計")</f>
        <v/>
      </c>
      <c r="AN207" s="699" t="str">
        <f>IF(C206="","","対象日数計")</f>
        <v/>
      </c>
      <c r="AO207" s="699" t="str">
        <f>IF(C206="","","現場閉所率")</f>
        <v/>
      </c>
      <c r="AP207" s="712" t="str" cm="1">
        <f t="array" ref="AP207">_xlfn.IFS(C206="","",C213="","達成状況",TRUE,"-")</f>
        <v/>
      </c>
      <c r="AQ207" s="300"/>
      <c r="AR207" s="300"/>
      <c r="AS207" s="300"/>
      <c r="AT207" s="300"/>
      <c r="AU207" s="300"/>
      <c r="AV207" s="300"/>
      <c r="AW207" s="300"/>
      <c r="AX207" s="300"/>
      <c r="AY207" s="300"/>
      <c r="AZ207" s="300"/>
      <c r="BA207" s="300"/>
      <c r="BB207" s="300"/>
      <c r="BC207" s="300"/>
      <c r="BD207" s="300"/>
      <c r="BE207" s="300"/>
      <c r="BF207" s="300"/>
      <c r="BG207" s="300"/>
      <c r="BH207" s="300"/>
      <c r="BI207" s="300"/>
      <c r="BJ207" s="300"/>
      <c r="BK207" s="300"/>
      <c r="BL207" s="300"/>
      <c r="BM207" s="300"/>
      <c r="BN207" s="300"/>
      <c r="BO207" s="300"/>
      <c r="BP207" s="300"/>
    </row>
    <row r="208" spans="2:69" ht="15" customHeight="1">
      <c r="B208" s="184" t="str">
        <f>IF(C206="","","曜日")</f>
        <v/>
      </c>
      <c r="C208" s="187" t="str" cm="1">
        <f t="array" ref="C208">_xlfn.IFS(C207="","",COUNTIF(休み,C207)&gt;0,"休",OR(WEEKDAY(C207)=1,WEEKDAY(C207)=7),TEXT(C207,"aaa"),COUNTIF(祝日,C207)&gt;0,"祝",TRUE,TEXT(C207,"aaa"))</f>
        <v/>
      </c>
      <c r="D208" s="187" t="str" cm="1">
        <f t="array" ref="D208">_xlfn.IFS(D207="","",COUNTIF(休み,D207)&gt;0,"休",OR(WEEKDAY(D207)=1,WEEKDAY(D207)=7),TEXT(D207,"aaa"),COUNTIF(祝日,D207)&gt;0,"祝",TRUE,TEXT(D207,"aaa"))</f>
        <v/>
      </c>
      <c r="E208" s="187" t="str" cm="1">
        <f t="array" ref="E208">_xlfn.IFS(E207="","",COUNTIF(休み,E207)&gt;0,"休",OR(WEEKDAY(E207)=1,WEEKDAY(E207)=7),TEXT(E207,"aaa"),COUNTIF(祝日,E207)&gt;0,"祝",TRUE,TEXT(E207,"aaa"))</f>
        <v/>
      </c>
      <c r="F208" s="187" t="str" cm="1">
        <f t="array" ref="F208">_xlfn.IFS(F207="","",COUNTIF(休み,F207)&gt;0,"休",OR(WEEKDAY(F207)=1,WEEKDAY(F207)=7),TEXT(F207,"aaa"),COUNTIF(祝日,F207)&gt;0,"祝",TRUE,TEXT(F207,"aaa"))</f>
        <v/>
      </c>
      <c r="G208" s="187" t="str" cm="1">
        <f t="array" ref="G208">_xlfn.IFS(G207="","",COUNTIF(休み,G207)&gt;0,"休",OR(WEEKDAY(G207)=1,WEEKDAY(G207)=7),TEXT(G207,"aaa"),COUNTIF(祝日,G207)&gt;0,"祝",TRUE,TEXT(G207,"aaa"))</f>
        <v/>
      </c>
      <c r="H208" s="187" t="str" cm="1">
        <f t="array" ref="H208">_xlfn.IFS(H207="","",COUNTIF(休み,H207)&gt;0,"休",OR(WEEKDAY(H207)=1,WEEKDAY(H207)=7),TEXT(H207,"aaa"),COUNTIF(祝日,H207)&gt;0,"祝",TRUE,TEXT(H207,"aaa"))</f>
        <v/>
      </c>
      <c r="I208" s="187" t="str" cm="1">
        <f t="array" ref="I208">_xlfn.IFS(I207="","",COUNTIF(休み,I207)&gt;0,"休",OR(WEEKDAY(I207)=1,WEEKDAY(I207)=7),TEXT(I207,"aaa"),COUNTIF(祝日,I207)&gt;0,"祝",TRUE,TEXT(I207,"aaa"))</f>
        <v/>
      </c>
      <c r="J208" s="187" t="str" cm="1">
        <f t="array" ref="J208">_xlfn.IFS(J207="","",COUNTIF(休み,J207)&gt;0,"休",OR(WEEKDAY(J207)=1,WEEKDAY(J207)=7),TEXT(J207,"aaa"),COUNTIF(祝日,J207)&gt;0,"祝",TRUE,TEXT(J207,"aaa"))</f>
        <v/>
      </c>
      <c r="K208" s="187" t="str" cm="1">
        <f t="array" ref="K208">_xlfn.IFS(K207="","",COUNTIF(休み,K207)&gt;0,"休",OR(WEEKDAY(K207)=1,WEEKDAY(K207)=7),TEXT(K207,"aaa"),COUNTIF(祝日,K207)&gt;0,"祝",TRUE,TEXT(K207,"aaa"))</f>
        <v/>
      </c>
      <c r="L208" s="187" t="str" cm="1">
        <f t="array" ref="L208">_xlfn.IFS(L207="","",COUNTIF(休み,L207)&gt;0,"休",OR(WEEKDAY(L207)=1,WEEKDAY(L207)=7),TEXT(L207,"aaa"),COUNTIF(祝日,L207)&gt;0,"祝",TRUE,TEXT(L207,"aaa"))</f>
        <v/>
      </c>
      <c r="M208" s="187" t="str" cm="1">
        <f t="array" ref="M208">_xlfn.IFS(M207="","",COUNTIF(休み,M207)&gt;0,"休",OR(WEEKDAY(M207)=1,WEEKDAY(M207)=7),TEXT(M207,"aaa"),COUNTIF(祝日,M207)&gt;0,"祝",TRUE,TEXT(M207,"aaa"))</f>
        <v/>
      </c>
      <c r="N208" s="187" t="str" cm="1">
        <f t="array" ref="N208">_xlfn.IFS(N207="","",COUNTIF(休み,N207)&gt;0,"休",OR(WEEKDAY(N207)=1,WEEKDAY(N207)=7),TEXT(N207,"aaa"),COUNTIF(祝日,N207)&gt;0,"祝",TRUE,TEXT(N207,"aaa"))</f>
        <v/>
      </c>
      <c r="O208" s="187" t="str" cm="1">
        <f t="array" ref="O208">_xlfn.IFS(O207="","",COUNTIF(休み,O207)&gt;0,"休",OR(WEEKDAY(O207)=1,WEEKDAY(O207)=7),TEXT(O207,"aaa"),COUNTIF(祝日,O207)&gt;0,"祝",TRUE,TEXT(O207,"aaa"))</f>
        <v/>
      </c>
      <c r="P208" s="187" t="str" cm="1">
        <f t="array" ref="P208">_xlfn.IFS(P207="","",COUNTIF(休み,P207)&gt;0,"休",OR(WEEKDAY(P207)=1,WEEKDAY(P207)=7),TEXT(P207,"aaa"),COUNTIF(祝日,P207)&gt;0,"祝",TRUE,TEXT(P207,"aaa"))</f>
        <v/>
      </c>
      <c r="Q208" s="187" t="str" cm="1">
        <f t="array" ref="Q208">_xlfn.IFS(Q207="","",COUNTIF(休み,Q207)&gt;0,"休",OR(WEEKDAY(Q207)=1,WEEKDAY(Q207)=7),TEXT(Q207,"aaa"),COUNTIF(祝日,Q207)&gt;0,"祝",TRUE,TEXT(Q207,"aaa"))</f>
        <v/>
      </c>
      <c r="R208" s="187" t="str" cm="1">
        <f t="array" ref="R208">_xlfn.IFS(R207="","",COUNTIF(休み,R207)&gt;0,"休",OR(WEEKDAY(R207)=1,WEEKDAY(R207)=7),TEXT(R207,"aaa"),COUNTIF(祝日,R207)&gt;0,"祝",TRUE,TEXT(R207,"aaa"))</f>
        <v/>
      </c>
      <c r="S208" s="187" t="str" cm="1">
        <f t="array" ref="S208">_xlfn.IFS(S207="","",COUNTIF(休み,S207)&gt;0,"休",OR(WEEKDAY(S207)=1,WEEKDAY(S207)=7),TEXT(S207,"aaa"),COUNTIF(祝日,S207)&gt;0,"祝",TRUE,TEXT(S207,"aaa"))</f>
        <v/>
      </c>
      <c r="T208" s="187" t="str" cm="1">
        <f t="array" ref="T208">_xlfn.IFS(T207="","",COUNTIF(休み,T207)&gt;0,"休",OR(WEEKDAY(T207)=1,WEEKDAY(T207)=7),TEXT(T207,"aaa"),COUNTIF(祝日,T207)&gt;0,"祝",TRUE,TEXT(T207,"aaa"))</f>
        <v/>
      </c>
      <c r="U208" s="187" t="str" cm="1">
        <f t="array" ref="U208">_xlfn.IFS(U207="","",COUNTIF(休み,U207)&gt;0,"休",OR(WEEKDAY(U207)=1,WEEKDAY(U207)=7),TEXT(U207,"aaa"),COUNTIF(祝日,U207)&gt;0,"祝",TRUE,TEXT(U207,"aaa"))</f>
        <v/>
      </c>
      <c r="V208" s="187" t="str" cm="1">
        <f t="array" ref="V208">_xlfn.IFS(V207="","",COUNTIF(休み,V207)&gt;0,"休",OR(WEEKDAY(V207)=1,WEEKDAY(V207)=7),TEXT(V207,"aaa"),COUNTIF(祝日,V207)&gt;0,"祝",TRUE,TEXT(V207,"aaa"))</f>
        <v/>
      </c>
      <c r="W208" s="187" t="str" cm="1">
        <f t="array" ref="W208">_xlfn.IFS(W207="","",COUNTIF(休み,W207)&gt;0,"休",OR(WEEKDAY(W207)=1,WEEKDAY(W207)=7),TEXT(W207,"aaa"),COUNTIF(祝日,W207)&gt;0,"祝",TRUE,TEXT(W207,"aaa"))</f>
        <v/>
      </c>
      <c r="X208" s="187" t="str" cm="1">
        <f t="array" ref="X208">_xlfn.IFS(X207="","",COUNTIF(休み,X207)&gt;0,"休",OR(WEEKDAY(X207)=1,WEEKDAY(X207)=7),TEXT(X207,"aaa"),COUNTIF(祝日,X207)&gt;0,"祝",TRUE,TEXT(X207,"aaa"))</f>
        <v/>
      </c>
      <c r="Y208" s="187" t="str" cm="1">
        <f t="array" ref="Y208">_xlfn.IFS(Y207="","",COUNTIF(休み,Y207)&gt;0,"休",OR(WEEKDAY(Y207)=1,WEEKDAY(Y207)=7),TEXT(Y207,"aaa"),COUNTIF(祝日,Y207)&gt;0,"祝",TRUE,TEXT(Y207,"aaa"))</f>
        <v/>
      </c>
      <c r="Z208" s="187" t="str" cm="1">
        <f t="array" ref="Z208">_xlfn.IFS(Z207="","",COUNTIF(休み,Z207)&gt;0,"休",OR(WEEKDAY(Z207)=1,WEEKDAY(Z207)=7),TEXT(Z207,"aaa"),COUNTIF(祝日,Z207)&gt;0,"祝",TRUE,TEXT(Z207,"aaa"))</f>
        <v/>
      </c>
      <c r="AA208" s="187" t="str" cm="1">
        <f t="array" ref="AA208">_xlfn.IFS(AA207="","",COUNTIF(休み,AA207)&gt;0,"休",OR(WEEKDAY(AA207)=1,WEEKDAY(AA207)=7),TEXT(AA207,"aaa"),COUNTIF(祝日,AA207)&gt;0,"祝",TRUE,TEXT(AA207,"aaa"))</f>
        <v/>
      </c>
      <c r="AB208" s="187" t="str" cm="1">
        <f t="array" ref="AB208">_xlfn.IFS(AB207="","",COUNTIF(休み,AB207)&gt;0,"休",OR(WEEKDAY(AB207)=1,WEEKDAY(AB207)=7),TEXT(AB207,"aaa"),COUNTIF(祝日,AB207)&gt;0,"祝",TRUE,TEXT(AB207,"aaa"))</f>
        <v/>
      </c>
      <c r="AC208" s="187" t="str" cm="1">
        <f t="array" ref="AC208">_xlfn.IFS(AC207="","",COUNTIF(休み,AC207)&gt;0,"休",OR(WEEKDAY(AC207)=1,WEEKDAY(AC207)=7),TEXT(AC207,"aaa"),COUNTIF(祝日,AC207)&gt;0,"祝",TRUE,TEXT(AC207,"aaa"))</f>
        <v/>
      </c>
      <c r="AD208" s="187" t="str" cm="1">
        <f t="array" ref="AD208">_xlfn.IFS(AD207="","",COUNTIF(休み,AD207)&gt;0,"休",OR(WEEKDAY(AD207)=1,WEEKDAY(AD207)=7),TEXT(AD207,"aaa"),COUNTIF(祝日,AD207)&gt;0,"祝",TRUE,TEXT(AD207,"aaa"))</f>
        <v/>
      </c>
      <c r="AE208" s="187" t="str" cm="1">
        <f t="array" ref="AE208">_xlfn.IFS(AE207="","",COUNTIF(休み,AE207)&gt;0,"休",OR(WEEKDAY(AE207)=1,WEEKDAY(AE207)=7),TEXT(AE207,"aaa"),COUNTIF(祝日,AE207)&gt;0,"祝",TRUE,TEXT(AE207,"aaa"))</f>
        <v/>
      </c>
      <c r="AF208" s="187" t="str" cm="1">
        <f t="array" ref="AF208">_xlfn.IFS(AF207="","",COUNTIF(休み,AF207)&gt;0,"休",OR(WEEKDAY(AF207)=1,WEEKDAY(AF207)=7),TEXT(AF207,"aaa"),COUNTIF(祝日,AF207)&gt;0,"祝",TRUE,TEXT(AF207,"aaa"))</f>
        <v/>
      </c>
      <c r="AG208" s="187" t="str" cm="1">
        <f t="array" ref="AG208">_xlfn.IFS(AG207="","",COUNTIF(休み,AG207)&gt;0,"休",OR(WEEKDAY(AG207)=1,WEEKDAY(AG207)=7),TEXT(AG207,"aaa"),COUNTIF(祝日,AG207)&gt;0,"祝",TRUE,TEXT(AG207,"aaa"))</f>
        <v/>
      </c>
      <c r="AH208" s="709"/>
      <c r="AI208" s="710"/>
      <c r="AJ208" s="710"/>
      <c r="AK208" s="711"/>
      <c r="AL208" s="695"/>
      <c r="AM208" s="697"/>
      <c r="AN208" s="700"/>
      <c r="AO208" s="700"/>
      <c r="AP208" s="713"/>
      <c r="AQ208" s="300"/>
      <c r="AR208" s="300"/>
      <c r="AS208" s="300"/>
      <c r="AT208" s="300"/>
      <c r="AU208" s="300"/>
      <c r="AV208" s="300"/>
      <c r="AW208" s="300"/>
      <c r="AX208" s="300"/>
      <c r="AY208" s="300"/>
      <c r="AZ208" s="300"/>
      <c r="BA208" s="300"/>
      <c r="BB208" s="300"/>
      <c r="BC208" s="300"/>
      <c r="BD208" s="300"/>
      <c r="BE208" s="300"/>
      <c r="BF208" s="300"/>
      <c r="BG208" s="300"/>
      <c r="BH208" s="300"/>
      <c r="BI208" s="300"/>
      <c r="BJ208" s="300"/>
      <c r="BK208" s="300"/>
      <c r="BL208" s="300"/>
      <c r="BM208" s="300"/>
      <c r="BN208" s="300"/>
      <c r="BO208" s="300"/>
      <c r="BP208" s="300"/>
      <c r="BQ208" s="188"/>
    </row>
    <row r="209" spans="2:69" s="192" customFormat="1" ht="60" customHeight="1">
      <c r="B209" s="271" t="str">
        <f>IF(C206="","","行事")</f>
        <v/>
      </c>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90"/>
      <c r="AH209" s="709"/>
      <c r="AI209" s="710"/>
      <c r="AJ209" s="710"/>
      <c r="AK209" s="711"/>
      <c r="AL209" s="695"/>
      <c r="AM209" s="698"/>
      <c r="AN209" s="701"/>
      <c r="AO209" s="701"/>
      <c r="AP209" s="714"/>
      <c r="AQ209" s="300"/>
      <c r="AR209" s="300"/>
      <c r="AS209" s="300"/>
      <c r="AT209" s="300"/>
      <c r="AU209" s="300"/>
      <c r="AV209" s="300"/>
      <c r="AW209" s="300"/>
      <c r="AX209" s="300"/>
      <c r="AY209" s="300"/>
      <c r="AZ209" s="300"/>
      <c r="BA209" s="300"/>
      <c r="BB209" s="300"/>
      <c r="BC209" s="300"/>
      <c r="BD209" s="300"/>
      <c r="BE209" s="300"/>
      <c r="BF209" s="300"/>
      <c r="BG209" s="300"/>
      <c r="BH209" s="300"/>
      <c r="BI209" s="300"/>
      <c r="BJ209" s="300"/>
      <c r="BK209" s="300"/>
      <c r="BL209" s="300"/>
      <c r="BM209" s="300"/>
      <c r="BN209" s="300"/>
      <c r="BO209" s="300"/>
      <c r="BP209" s="300"/>
      <c r="BQ209" s="191"/>
    </row>
    <row r="210" spans="2:69" s="195" customFormat="1" ht="15" customHeight="1">
      <c r="B210" s="184" t="str">
        <f>IF(C206="","","計画")</f>
        <v/>
      </c>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c r="AA210" s="193"/>
      <c r="AB210" s="193"/>
      <c r="AC210" s="193"/>
      <c r="AD210" s="193"/>
      <c r="AE210" s="193"/>
      <c r="AF210" s="193"/>
      <c r="AG210" s="193"/>
      <c r="AH210" s="184" t="str">
        <f>IF(C206="","",COUNTIF(C210:AG210,"○"))</f>
        <v/>
      </c>
      <c r="AI210" s="193" t="str">
        <f>IF(C206="","",31-COUNTIF(C208:AG208,"")-COUNTIF(C208:AG208,"休")-COUNTIF(C210:AH210,"/"))</f>
        <v/>
      </c>
      <c r="AJ210" s="194" t="str">
        <f>IF(C206="","",IFERROR(AH210/AI210,""))</f>
        <v/>
      </c>
      <c r="AK210" s="295" t="str" cm="1">
        <f t="array" ref="AK210">_xlfn.IFS(OR(C206="",AI210=0),"",
      COUNTIFS(C208:AG208,"日",C210:AG210,"")+COUNTIFS(C208:AG208,"日",C210:AG210,"○")+COUNTIFS(C208:AG208,"土",C210:AG210,"")+COUNTIFS(C208:AG208,"土",C210:AG210,"○")&lt;=COUNTIF(C210:AG210,"○"),"○",
        AH210/AI210&gt;=2/7,"○",
         TRUE,"NG")</f>
        <v/>
      </c>
      <c r="AM210" s="184" t="str">
        <f>IF(C206="","",AM203+AH210)</f>
        <v/>
      </c>
      <c r="AN210" s="193" t="str">
        <f>IF(C206="","",AN203+AI210)</f>
        <v/>
      </c>
      <c r="AO210" s="194" t="str">
        <f>IFERROR(AM210/AN210,"")</f>
        <v/>
      </c>
      <c r="AP210" s="301" t="str">
        <f>IF(C206="","",IF(C213="",IF(AM210/AN210&gt;=2/7,"OK","NG"),"-"))</f>
        <v/>
      </c>
      <c r="AQ210" s="297"/>
      <c r="AR210" s="297"/>
      <c r="AS210" s="297"/>
      <c r="AT210" s="297"/>
      <c r="AU210" s="297"/>
      <c r="AV210" s="297"/>
      <c r="AW210" s="297"/>
      <c r="AX210" s="297"/>
      <c r="AY210" s="297"/>
      <c r="AZ210" s="297"/>
      <c r="BA210" s="297"/>
      <c r="BB210" s="297"/>
      <c r="BC210" s="297"/>
      <c r="BD210" s="297"/>
      <c r="BE210" s="297"/>
      <c r="BF210" s="297"/>
      <c r="BG210" s="297"/>
      <c r="BH210" s="297"/>
      <c r="BI210" s="297"/>
      <c r="BJ210" s="297"/>
      <c r="BK210" s="297"/>
      <c r="BL210" s="297"/>
      <c r="BM210" s="297"/>
      <c r="BN210" s="297"/>
      <c r="BO210" s="297"/>
      <c r="BP210" s="297"/>
      <c r="BQ210" s="196"/>
    </row>
    <row r="211" spans="2:69" s="195" customFormat="1" ht="15" customHeight="1" thickBot="1">
      <c r="B211" s="197" t="str">
        <f>IF(C206="","","実施")</f>
        <v/>
      </c>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c r="AA211" s="198"/>
      <c r="AB211" s="198"/>
      <c r="AC211" s="198"/>
      <c r="AD211" s="198"/>
      <c r="AE211" s="198"/>
      <c r="AF211" s="198"/>
      <c r="AG211" s="198"/>
      <c r="AH211" s="197" t="str">
        <f>IF(C206="","",COUNTIF(C211:AG211,"●"))</f>
        <v/>
      </c>
      <c r="AI211" s="198" t="str">
        <f>IF(C206="","",31-COUNTIF(C208:AG208,"")-COUNTIF(C208:AG208,"休")-COUNTIF(C211:AH211,"/"))</f>
        <v/>
      </c>
      <c r="AJ211" s="199" t="str">
        <f>IF(C206="","",IFERROR(AH211/AI211,""))</f>
        <v/>
      </c>
      <c r="AK211" s="298" t="str" cm="1">
        <f t="array" ref="AK211">_xlfn.IFS(OR(C206="",AI211=0),"",
      COUNTIFS(C208:AG208,"日",C211:AG211,"")+COUNTIFS(C208:AG208,"日",C211:AG211,"●")+COUNTIFS(C208:AG208,"土",C211:AG211,"")+COUNTIFS(C208:AG208,"土",C211:AG211,"●")&lt;=COUNTIF(C211:AG211,"●"),"○",
        AH211/AI211&gt;=2/7,"○",
         TRUE,"NG")</f>
        <v/>
      </c>
      <c r="AM211" s="197" t="str">
        <f>IF(C206="","",AM204+AH211)</f>
        <v/>
      </c>
      <c r="AN211" s="198" t="str">
        <f>IF(C206="","",AN204+AI211)</f>
        <v/>
      </c>
      <c r="AO211" s="199" t="str">
        <f>IFERROR(AM211/AN211,"")</f>
        <v/>
      </c>
      <c r="AP211" s="302" t="str">
        <f>IF(C206="","",IF(C213="",IF(AM211/AN211&gt;=2/7,"OK","NG"),"-"))</f>
        <v/>
      </c>
      <c r="AQ211" s="222"/>
      <c r="AR211" s="222"/>
      <c r="AS211" s="222"/>
      <c r="AT211" s="222"/>
      <c r="AU211" s="222"/>
      <c r="AV211" s="222"/>
      <c r="AW211" s="222"/>
      <c r="AX211" s="222"/>
      <c r="AY211" s="222"/>
      <c r="AZ211" s="222"/>
      <c r="BA211" s="222"/>
      <c r="BB211" s="222"/>
      <c r="BC211" s="222"/>
      <c r="BD211" s="222"/>
      <c r="BE211" s="222"/>
      <c r="BF211" s="222"/>
      <c r="BG211" s="222"/>
      <c r="BH211" s="222"/>
      <c r="BI211" s="222"/>
      <c r="BJ211" s="222"/>
      <c r="BK211" s="222"/>
      <c r="BL211" s="222"/>
      <c r="BM211" s="222"/>
      <c r="BN211" s="222"/>
      <c r="BO211" s="222"/>
      <c r="BP211" s="222"/>
      <c r="BQ211" s="188"/>
    </row>
    <row r="212" spans="2:69" ht="18" customHeight="1" thickBot="1">
      <c r="AP212" s="195"/>
      <c r="AQ212" s="195"/>
      <c r="AR212" s="195"/>
      <c r="AS212" s="195"/>
      <c r="AT212" s="195"/>
      <c r="AU212" s="195"/>
      <c r="AV212" s="195"/>
      <c r="AW212" s="195"/>
      <c r="AX212" s="195"/>
      <c r="AY212" s="195"/>
      <c r="AZ212" s="195"/>
      <c r="BA212" s="195"/>
      <c r="BB212" s="195"/>
      <c r="BC212" s="195"/>
      <c r="BD212" s="195"/>
      <c r="BE212" s="195"/>
      <c r="BF212" s="195"/>
      <c r="BG212" s="195"/>
      <c r="BH212" s="195"/>
      <c r="BI212" s="195"/>
      <c r="BJ212" s="195"/>
      <c r="BK212" s="195"/>
      <c r="BL212" s="195"/>
      <c r="BM212" s="195"/>
      <c r="BN212" s="195"/>
      <c r="BO212" s="195"/>
      <c r="BP212" s="195"/>
      <c r="BQ212" s="200"/>
    </row>
    <row r="213" spans="2:69" ht="16.899999999999999" customHeight="1">
      <c r="B213" s="183" t="str">
        <f>IF(C213="","","月")</f>
        <v/>
      </c>
      <c r="C213" s="689" t="str">
        <f>IFERROR(IF(EOMONTH(C206,0)+1&gt;$L$5,"",EOMONTH(C206,0)+1),"")</f>
        <v/>
      </c>
      <c r="D213" s="690"/>
      <c r="E213" s="690"/>
      <c r="F213" s="690"/>
      <c r="G213" s="690"/>
      <c r="H213" s="690"/>
      <c r="I213" s="690"/>
      <c r="J213" s="690"/>
      <c r="K213" s="690"/>
      <c r="L213" s="690"/>
      <c r="M213" s="690"/>
      <c r="N213" s="690"/>
      <c r="O213" s="690"/>
      <c r="P213" s="690"/>
      <c r="Q213" s="690"/>
      <c r="R213" s="690"/>
      <c r="S213" s="690"/>
      <c r="T213" s="690"/>
      <c r="U213" s="690"/>
      <c r="V213" s="690"/>
      <c r="W213" s="690"/>
      <c r="X213" s="690"/>
      <c r="Y213" s="690"/>
      <c r="Z213" s="690"/>
      <c r="AA213" s="690"/>
      <c r="AB213" s="690"/>
      <c r="AC213" s="690"/>
      <c r="AD213" s="690"/>
      <c r="AE213" s="690"/>
      <c r="AF213" s="690"/>
      <c r="AG213" s="690"/>
      <c r="AH213" s="691" t="str">
        <f>IF(C213="","","月単位")</f>
        <v/>
      </c>
      <c r="AI213" s="692"/>
      <c r="AJ213" s="692"/>
      <c r="AK213" s="693"/>
      <c r="AL213" s="694"/>
      <c r="AM213" s="706" t="str">
        <f>IF(C213="","","累計")</f>
        <v/>
      </c>
      <c r="AN213" s="707"/>
      <c r="AO213" s="707"/>
      <c r="AP213" s="708"/>
      <c r="AQ213" s="293"/>
      <c r="AR213" s="293"/>
      <c r="AS213" s="293"/>
      <c r="AT213" s="293"/>
      <c r="AU213" s="293"/>
      <c r="AV213" s="293"/>
      <c r="AW213" s="293"/>
      <c r="AX213" s="293"/>
      <c r="AY213" s="293"/>
      <c r="AZ213" s="293"/>
      <c r="BA213" s="293"/>
      <c r="BB213" s="293"/>
      <c r="BC213" s="293"/>
      <c r="BD213" s="293"/>
      <c r="BE213" s="293"/>
      <c r="BF213" s="293"/>
      <c r="BG213" s="293"/>
      <c r="BH213" s="293"/>
      <c r="BI213" s="293"/>
      <c r="BJ213" s="293"/>
      <c r="BK213" s="293"/>
      <c r="BL213" s="293"/>
      <c r="BM213" s="293"/>
      <c r="BN213" s="293"/>
      <c r="BO213" s="293"/>
      <c r="BP213" s="293"/>
    </row>
    <row r="214" spans="2:69" ht="15" customHeight="1">
      <c r="B214" s="184" t="str">
        <f>IF(C213="","","日")</f>
        <v/>
      </c>
      <c r="C214" s="185" t="str" cm="1">
        <f t="array" ref="C214">_xlfn.IFS($C213="","",
  $C213+COLUMN(C214)-COLUMN($B214)-1&gt;$L$5,"",
   $C213+COLUMN(C214)-COLUMN($B214)-1&gt;=EOMONTH($C213,0)+1,"",
    TRUE,$C213+COLUMN(C214)-COLUMN($B214)-1)</f>
        <v/>
      </c>
      <c r="D214" s="185" t="str" cm="1">
        <f t="array" ref="D214">_xlfn.IFS($C213="","",
  $C213+COLUMN(D214)-COLUMN($B214)-1&gt;$L$5,"",
   $C213+COLUMN(D214)-COLUMN($B214)-1&gt;=EOMONTH($C213,0)+1,"",
    TRUE,$C213+COLUMN(D214)-COLUMN($B214)-1)</f>
        <v/>
      </c>
      <c r="E214" s="185" t="str" cm="1">
        <f t="array" ref="E214">_xlfn.IFS($C213="","",
  $C213+COLUMN(E214)-COLUMN($B214)-1&gt;$L$5,"",
   $C213+COLUMN(E214)-COLUMN($B214)-1&gt;=EOMONTH($C213,0)+1,"",
    TRUE,$C213+COLUMN(E214)-COLUMN($B214)-1)</f>
        <v/>
      </c>
      <c r="F214" s="185" t="str" cm="1">
        <f t="array" ref="F214">_xlfn.IFS($C213="","",
  $C213+COLUMN(F214)-COLUMN($B214)-1&gt;$L$5,"",
   $C213+COLUMN(F214)-COLUMN($B214)-1&gt;=EOMONTH($C213,0)+1,"",
    TRUE,$C213+COLUMN(F214)-COLUMN($B214)-1)</f>
        <v/>
      </c>
      <c r="G214" s="185" t="str" cm="1">
        <f t="array" ref="G214">_xlfn.IFS($C213="","",
  $C213+COLUMN(G214)-COLUMN($B214)-1&gt;$L$5,"",
   $C213+COLUMN(G214)-COLUMN($B214)-1&gt;=EOMONTH($C213,0)+1,"",
    TRUE,$C213+COLUMN(G214)-COLUMN($B214)-1)</f>
        <v/>
      </c>
      <c r="H214" s="185" t="str" cm="1">
        <f t="array" ref="H214">_xlfn.IFS($C213="","",
  $C213+COLUMN(H214)-COLUMN($B214)-1&gt;$L$5,"",
   $C213+COLUMN(H214)-COLUMN($B214)-1&gt;=EOMONTH($C213,0)+1,"",
    TRUE,$C213+COLUMN(H214)-COLUMN($B214)-1)</f>
        <v/>
      </c>
      <c r="I214" s="185" t="str" cm="1">
        <f t="array" ref="I214">_xlfn.IFS($C213="","",
  $C213+COLUMN(I214)-COLUMN($B214)-1&gt;$L$5,"",
   $C213+COLUMN(I214)-COLUMN($B214)-1&gt;=EOMONTH($C213,0)+1,"",
    TRUE,$C213+COLUMN(I214)-COLUMN($B214)-1)</f>
        <v/>
      </c>
      <c r="J214" s="185" t="str" cm="1">
        <f t="array" ref="J214">_xlfn.IFS($C213="","",
  $C213+COLUMN(J214)-COLUMN($B214)-1&gt;$L$5,"",
   $C213+COLUMN(J214)-COLUMN($B214)-1&gt;=EOMONTH($C213,0)+1,"",
    TRUE,$C213+COLUMN(J214)-COLUMN($B214)-1)</f>
        <v/>
      </c>
      <c r="K214" s="185" t="str" cm="1">
        <f t="array" ref="K214">_xlfn.IFS($C213="","",
  $C213+COLUMN(K214)-COLUMN($B214)-1&gt;$L$5,"",
   $C213+COLUMN(K214)-COLUMN($B214)-1&gt;=EOMONTH($C213,0)+1,"",
    TRUE,$C213+COLUMN(K214)-COLUMN($B214)-1)</f>
        <v/>
      </c>
      <c r="L214" s="185" t="str" cm="1">
        <f t="array" ref="L214">_xlfn.IFS($C213="","",
  $C213+COLUMN(L214)-COLUMN($B214)-1&gt;$L$5,"",
   $C213+COLUMN(L214)-COLUMN($B214)-1&gt;=EOMONTH($C213,0)+1,"",
    TRUE,$C213+COLUMN(L214)-COLUMN($B214)-1)</f>
        <v/>
      </c>
      <c r="M214" s="185" t="str" cm="1">
        <f t="array" ref="M214">_xlfn.IFS($C213="","",
  $C213+COLUMN(M214)-COLUMN($B214)-1&gt;$L$5,"",
   $C213+COLUMN(M214)-COLUMN($B214)-1&gt;=EOMONTH($C213,0)+1,"",
    TRUE,$C213+COLUMN(M214)-COLUMN($B214)-1)</f>
        <v/>
      </c>
      <c r="N214" s="185" t="str" cm="1">
        <f t="array" ref="N214">_xlfn.IFS($C213="","",
  $C213+COLUMN(N214)-COLUMN($B214)-1&gt;$L$5,"",
   $C213+COLUMN(N214)-COLUMN($B214)-1&gt;=EOMONTH($C213,0)+1,"",
    TRUE,$C213+COLUMN(N214)-COLUMN($B214)-1)</f>
        <v/>
      </c>
      <c r="O214" s="185" t="str" cm="1">
        <f t="array" ref="O214">_xlfn.IFS($C213="","",
  $C213+COLUMN(O214)-COLUMN($B214)-1&gt;$L$5,"",
   $C213+COLUMN(O214)-COLUMN($B214)-1&gt;=EOMONTH($C213,0)+1,"",
    TRUE,$C213+COLUMN(O214)-COLUMN($B214)-1)</f>
        <v/>
      </c>
      <c r="P214" s="185" t="str" cm="1">
        <f t="array" ref="P214">_xlfn.IFS($C213="","",
  $C213+COLUMN(P214)-COLUMN($B214)-1&gt;$L$5,"",
   $C213+COLUMN(P214)-COLUMN($B214)-1&gt;=EOMONTH($C213,0)+1,"",
    TRUE,$C213+COLUMN(P214)-COLUMN($B214)-1)</f>
        <v/>
      </c>
      <c r="Q214" s="185" t="str" cm="1">
        <f t="array" ref="Q214">_xlfn.IFS($C213="","",
  $C213+COLUMN(Q214)-COLUMN($B214)-1&gt;$L$5,"",
   $C213+COLUMN(Q214)-COLUMN($B214)-1&gt;=EOMONTH($C213,0)+1,"",
    TRUE,$C213+COLUMN(Q214)-COLUMN($B214)-1)</f>
        <v/>
      </c>
      <c r="R214" s="185" t="str" cm="1">
        <f t="array" ref="R214">_xlfn.IFS($C213="","",
  $C213+COLUMN(R214)-COLUMN($B214)-1&gt;$L$5,"",
   $C213+COLUMN(R214)-COLUMN($B214)-1&gt;=EOMONTH($C213,0)+1,"",
    TRUE,$C213+COLUMN(R214)-COLUMN($B214)-1)</f>
        <v/>
      </c>
      <c r="S214" s="185" t="str" cm="1">
        <f t="array" ref="S214">_xlfn.IFS($C213="","",
  $C213+COLUMN(S214)-COLUMN($B214)-1&gt;$L$5,"",
   $C213+COLUMN(S214)-COLUMN($B214)-1&gt;=EOMONTH($C213,0)+1,"",
    TRUE,$C213+COLUMN(S214)-COLUMN($B214)-1)</f>
        <v/>
      </c>
      <c r="T214" s="185" t="str" cm="1">
        <f t="array" ref="T214">_xlfn.IFS($C213="","",
  $C213+COLUMN(T214)-COLUMN($B214)-1&gt;$L$5,"",
   $C213+COLUMN(T214)-COLUMN($B214)-1&gt;=EOMONTH($C213,0)+1,"",
    TRUE,$C213+COLUMN(T214)-COLUMN($B214)-1)</f>
        <v/>
      </c>
      <c r="U214" s="185" t="str" cm="1">
        <f t="array" ref="U214">_xlfn.IFS($C213="","",
  $C213+COLUMN(U214)-COLUMN($B214)-1&gt;$L$5,"",
   $C213+COLUMN(U214)-COLUMN($B214)-1&gt;=EOMONTH($C213,0)+1,"",
    TRUE,$C213+COLUMN(U214)-COLUMN($B214)-1)</f>
        <v/>
      </c>
      <c r="V214" s="185" t="str" cm="1">
        <f t="array" ref="V214">_xlfn.IFS($C213="","",
  $C213+COLUMN(V214)-COLUMN($B214)-1&gt;$L$5,"",
   $C213+COLUMN(V214)-COLUMN($B214)-1&gt;=EOMONTH($C213,0)+1,"",
    TRUE,$C213+COLUMN(V214)-COLUMN($B214)-1)</f>
        <v/>
      </c>
      <c r="W214" s="185" t="str" cm="1">
        <f t="array" ref="W214">_xlfn.IFS($C213="","",
  $C213+COLUMN(W214)-COLUMN($B214)-1&gt;$L$5,"",
   $C213+COLUMN(W214)-COLUMN($B214)-1&gt;=EOMONTH($C213,0)+1,"",
    TRUE,$C213+COLUMN(W214)-COLUMN($B214)-1)</f>
        <v/>
      </c>
      <c r="X214" s="185" t="str" cm="1">
        <f t="array" ref="X214">_xlfn.IFS($C213="","",
  $C213+COLUMN(X214)-COLUMN($B214)-1&gt;$L$5,"",
   $C213+COLUMN(X214)-COLUMN($B214)-1&gt;=EOMONTH($C213,0)+1,"",
    TRUE,$C213+COLUMN(X214)-COLUMN($B214)-1)</f>
        <v/>
      </c>
      <c r="Y214" s="185" t="str" cm="1">
        <f t="array" ref="Y214">_xlfn.IFS($C213="","",
  $C213+COLUMN(Y214)-COLUMN($B214)-1&gt;$L$5,"",
   $C213+COLUMN(Y214)-COLUMN($B214)-1&gt;=EOMONTH($C213,0)+1,"",
    TRUE,$C213+COLUMN(Y214)-COLUMN($B214)-1)</f>
        <v/>
      </c>
      <c r="Z214" s="185" t="str" cm="1">
        <f t="array" ref="Z214">_xlfn.IFS($C213="","",
  $C213+COLUMN(Z214)-COLUMN($B214)-1&gt;$L$5,"",
   $C213+COLUMN(Z214)-COLUMN($B214)-1&gt;=EOMONTH($C213,0)+1,"",
    TRUE,$C213+COLUMN(Z214)-COLUMN($B214)-1)</f>
        <v/>
      </c>
      <c r="AA214" s="185" t="str" cm="1">
        <f t="array" ref="AA214">_xlfn.IFS($C213="","",
  $C213+COLUMN(AA214)-COLUMN($B214)-1&gt;$L$5,"",
   $C213+COLUMN(AA214)-COLUMN($B214)-1&gt;=EOMONTH($C213,0)+1,"",
    TRUE,$C213+COLUMN(AA214)-COLUMN($B214)-1)</f>
        <v/>
      </c>
      <c r="AB214" s="185" t="str" cm="1">
        <f t="array" ref="AB214">_xlfn.IFS($C213="","",
  $C213+COLUMN(AB214)-COLUMN($B214)-1&gt;$L$5,"",
   $C213+COLUMN(AB214)-COLUMN($B214)-1&gt;=EOMONTH($C213,0)+1,"",
    TRUE,$C213+COLUMN(AB214)-COLUMN($B214)-1)</f>
        <v/>
      </c>
      <c r="AC214" s="185" t="str" cm="1">
        <f t="array" ref="AC214">_xlfn.IFS($C213="","",
  $C213+COLUMN(AC214)-COLUMN($B214)-1&gt;$L$5,"",
   $C213+COLUMN(AC214)-COLUMN($B214)-1&gt;=EOMONTH($C213,0)+1,"",
    TRUE,$C213+COLUMN(AC214)-COLUMN($B214)-1)</f>
        <v/>
      </c>
      <c r="AD214" s="185" t="str" cm="1">
        <f t="array" ref="AD214">_xlfn.IFS($C213="","",
  $C213+COLUMN(AD214)-COLUMN($B214)-1&gt;$L$5,"",
   $C213+COLUMN(AD214)-COLUMN($B214)-1&gt;=EOMONTH($C213,0)+1,"",
    TRUE,$C213+COLUMN(AD214)-COLUMN($B214)-1)</f>
        <v/>
      </c>
      <c r="AE214" s="185" t="str" cm="1">
        <f t="array" ref="AE214">_xlfn.IFS($C213="","",
  $C213+COLUMN(AE214)-COLUMN($B214)-1&gt;$L$5,"",
   $C213+COLUMN(AE214)-COLUMN($B214)-1&gt;=EOMONTH($C213,0)+1,"",
    TRUE,$C213+COLUMN(AE214)-COLUMN($B214)-1)</f>
        <v/>
      </c>
      <c r="AF214" s="185" t="str" cm="1">
        <f t="array" ref="AF214">_xlfn.IFS($C213="","",
  $C213+COLUMN(AF214)-COLUMN($B214)-1&gt;$L$5,"",
   $C213+COLUMN(AF214)-COLUMN($B214)-1&gt;=EOMONTH($C213,0)+1,"",
    TRUE,$C213+COLUMN(AF214)-COLUMN($B214)-1)</f>
        <v/>
      </c>
      <c r="AG214" s="186" t="str" cm="1">
        <f t="array" ref="AG214">_xlfn.IFS($C213="","",
  $C213+COLUMN(AG214)-COLUMN($B214)-1&gt;$L$5,"",
   $C213+COLUMN(AG214)-COLUMN($B214)-1&gt;=EOMONTH($C213,0)+1,"",
    TRUE,$C213+COLUMN(AG214)-COLUMN($B214)-1)</f>
        <v/>
      </c>
      <c r="AH214" s="709" t="str">
        <f>IF(C213="","","閉所日数計")</f>
        <v/>
      </c>
      <c r="AI214" s="710" t="str">
        <f>IF(C213="","","対象日数計")</f>
        <v/>
      </c>
      <c r="AJ214" s="710" t="str">
        <f>IF(C213="","","現場閉所率")</f>
        <v/>
      </c>
      <c r="AK214" s="711" t="str">
        <f>IF(C213="","","達成状況")</f>
        <v/>
      </c>
      <c r="AL214" s="695"/>
      <c r="AM214" s="696" t="str">
        <f>IF(C213="","","閉所日数計")</f>
        <v/>
      </c>
      <c r="AN214" s="699" t="str">
        <f>IF(C213="","","対象日数計")</f>
        <v/>
      </c>
      <c r="AO214" s="699" t="str">
        <f>IF(C213="","","現場閉所率")</f>
        <v/>
      </c>
      <c r="AP214" s="712" t="str" cm="1">
        <f t="array" ref="AP214">_xlfn.IFS(C213="","",C220="","達成状況",TRUE,"-")</f>
        <v/>
      </c>
      <c r="AQ214" s="300"/>
      <c r="AR214" s="300"/>
      <c r="AS214" s="300"/>
      <c r="AT214" s="300"/>
      <c r="AU214" s="300"/>
      <c r="AV214" s="300"/>
      <c r="AW214" s="300"/>
      <c r="AX214" s="300"/>
      <c r="AY214" s="300"/>
      <c r="AZ214" s="300"/>
      <c r="BA214" s="300"/>
      <c r="BB214" s="300"/>
      <c r="BC214" s="300"/>
      <c r="BD214" s="300"/>
      <c r="BE214" s="300"/>
      <c r="BF214" s="300"/>
      <c r="BG214" s="300"/>
      <c r="BH214" s="300"/>
      <c r="BI214" s="300"/>
      <c r="BJ214" s="300"/>
      <c r="BK214" s="300"/>
      <c r="BL214" s="300"/>
      <c r="BM214" s="300"/>
      <c r="BN214" s="300"/>
      <c r="BO214" s="300"/>
      <c r="BP214" s="300"/>
    </row>
    <row r="215" spans="2:69" ht="15" customHeight="1">
      <c r="B215" s="184" t="str">
        <f>IF(C213="","","曜日")</f>
        <v/>
      </c>
      <c r="C215" s="187" t="str" cm="1">
        <f t="array" ref="C215">_xlfn.IFS(C214="","",COUNTIF(休み,C214)&gt;0,"休",OR(WEEKDAY(C214)=1,WEEKDAY(C214)=7),TEXT(C214,"aaa"),COUNTIF(祝日,C214)&gt;0,"祝",TRUE,TEXT(C214,"aaa"))</f>
        <v/>
      </c>
      <c r="D215" s="187" t="str" cm="1">
        <f t="array" ref="D215">_xlfn.IFS(D214="","",COUNTIF(休み,D214)&gt;0,"休",OR(WEEKDAY(D214)=1,WEEKDAY(D214)=7),TEXT(D214,"aaa"),COUNTIF(祝日,D214)&gt;0,"祝",TRUE,TEXT(D214,"aaa"))</f>
        <v/>
      </c>
      <c r="E215" s="187" t="str" cm="1">
        <f t="array" ref="E215">_xlfn.IFS(E214="","",COUNTIF(休み,E214)&gt;0,"休",OR(WEEKDAY(E214)=1,WEEKDAY(E214)=7),TEXT(E214,"aaa"),COUNTIF(祝日,E214)&gt;0,"祝",TRUE,TEXT(E214,"aaa"))</f>
        <v/>
      </c>
      <c r="F215" s="187" t="str" cm="1">
        <f t="array" ref="F215">_xlfn.IFS(F214="","",COUNTIF(休み,F214)&gt;0,"休",OR(WEEKDAY(F214)=1,WEEKDAY(F214)=7),TEXT(F214,"aaa"),COUNTIF(祝日,F214)&gt;0,"祝",TRUE,TEXT(F214,"aaa"))</f>
        <v/>
      </c>
      <c r="G215" s="187" t="str" cm="1">
        <f t="array" ref="G215">_xlfn.IFS(G214="","",COUNTIF(休み,G214)&gt;0,"休",OR(WEEKDAY(G214)=1,WEEKDAY(G214)=7),TEXT(G214,"aaa"),COUNTIF(祝日,G214)&gt;0,"祝",TRUE,TEXT(G214,"aaa"))</f>
        <v/>
      </c>
      <c r="H215" s="187" t="str" cm="1">
        <f t="array" ref="H215">_xlfn.IFS(H214="","",COUNTIF(休み,H214)&gt;0,"休",OR(WEEKDAY(H214)=1,WEEKDAY(H214)=7),TEXT(H214,"aaa"),COUNTIF(祝日,H214)&gt;0,"祝",TRUE,TEXT(H214,"aaa"))</f>
        <v/>
      </c>
      <c r="I215" s="187" t="str" cm="1">
        <f t="array" ref="I215">_xlfn.IFS(I214="","",COUNTIF(休み,I214)&gt;0,"休",OR(WEEKDAY(I214)=1,WEEKDAY(I214)=7),TEXT(I214,"aaa"),COUNTIF(祝日,I214)&gt;0,"祝",TRUE,TEXT(I214,"aaa"))</f>
        <v/>
      </c>
      <c r="J215" s="187" t="str" cm="1">
        <f t="array" ref="J215">_xlfn.IFS(J214="","",COUNTIF(休み,J214)&gt;0,"休",OR(WEEKDAY(J214)=1,WEEKDAY(J214)=7),TEXT(J214,"aaa"),COUNTIF(祝日,J214)&gt;0,"祝",TRUE,TEXT(J214,"aaa"))</f>
        <v/>
      </c>
      <c r="K215" s="187" t="str" cm="1">
        <f t="array" ref="K215">_xlfn.IFS(K214="","",COUNTIF(休み,K214)&gt;0,"休",OR(WEEKDAY(K214)=1,WEEKDAY(K214)=7),TEXT(K214,"aaa"),COUNTIF(祝日,K214)&gt;0,"祝",TRUE,TEXT(K214,"aaa"))</f>
        <v/>
      </c>
      <c r="L215" s="187" t="str" cm="1">
        <f t="array" ref="L215">_xlfn.IFS(L214="","",COUNTIF(休み,L214)&gt;0,"休",OR(WEEKDAY(L214)=1,WEEKDAY(L214)=7),TEXT(L214,"aaa"),COUNTIF(祝日,L214)&gt;0,"祝",TRUE,TEXT(L214,"aaa"))</f>
        <v/>
      </c>
      <c r="M215" s="187" t="str" cm="1">
        <f t="array" ref="M215">_xlfn.IFS(M214="","",COUNTIF(休み,M214)&gt;0,"休",OR(WEEKDAY(M214)=1,WEEKDAY(M214)=7),TEXT(M214,"aaa"),COUNTIF(祝日,M214)&gt;0,"祝",TRUE,TEXT(M214,"aaa"))</f>
        <v/>
      </c>
      <c r="N215" s="187" t="str" cm="1">
        <f t="array" ref="N215">_xlfn.IFS(N214="","",COUNTIF(休み,N214)&gt;0,"休",OR(WEEKDAY(N214)=1,WEEKDAY(N214)=7),TEXT(N214,"aaa"),COUNTIF(祝日,N214)&gt;0,"祝",TRUE,TEXT(N214,"aaa"))</f>
        <v/>
      </c>
      <c r="O215" s="187" t="str" cm="1">
        <f t="array" ref="O215">_xlfn.IFS(O214="","",COUNTIF(休み,O214)&gt;0,"休",OR(WEEKDAY(O214)=1,WEEKDAY(O214)=7),TEXT(O214,"aaa"),COUNTIF(祝日,O214)&gt;0,"祝",TRUE,TEXT(O214,"aaa"))</f>
        <v/>
      </c>
      <c r="P215" s="187" t="str" cm="1">
        <f t="array" ref="P215">_xlfn.IFS(P214="","",COUNTIF(休み,P214)&gt;0,"休",OR(WEEKDAY(P214)=1,WEEKDAY(P214)=7),TEXT(P214,"aaa"),COUNTIF(祝日,P214)&gt;0,"祝",TRUE,TEXT(P214,"aaa"))</f>
        <v/>
      </c>
      <c r="Q215" s="187" t="str" cm="1">
        <f t="array" ref="Q215">_xlfn.IFS(Q214="","",COUNTIF(休み,Q214)&gt;0,"休",OR(WEEKDAY(Q214)=1,WEEKDAY(Q214)=7),TEXT(Q214,"aaa"),COUNTIF(祝日,Q214)&gt;0,"祝",TRUE,TEXT(Q214,"aaa"))</f>
        <v/>
      </c>
      <c r="R215" s="187" t="str" cm="1">
        <f t="array" ref="R215">_xlfn.IFS(R214="","",COUNTIF(休み,R214)&gt;0,"休",OR(WEEKDAY(R214)=1,WEEKDAY(R214)=7),TEXT(R214,"aaa"),COUNTIF(祝日,R214)&gt;0,"祝",TRUE,TEXT(R214,"aaa"))</f>
        <v/>
      </c>
      <c r="S215" s="187" t="str" cm="1">
        <f t="array" ref="S215">_xlfn.IFS(S214="","",COUNTIF(休み,S214)&gt;0,"休",OR(WEEKDAY(S214)=1,WEEKDAY(S214)=7),TEXT(S214,"aaa"),COUNTIF(祝日,S214)&gt;0,"祝",TRUE,TEXT(S214,"aaa"))</f>
        <v/>
      </c>
      <c r="T215" s="187" t="str" cm="1">
        <f t="array" ref="T215">_xlfn.IFS(T214="","",COUNTIF(休み,T214)&gt;0,"休",OR(WEEKDAY(T214)=1,WEEKDAY(T214)=7),TEXT(T214,"aaa"),COUNTIF(祝日,T214)&gt;0,"祝",TRUE,TEXT(T214,"aaa"))</f>
        <v/>
      </c>
      <c r="U215" s="187" t="str" cm="1">
        <f t="array" ref="U215">_xlfn.IFS(U214="","",COUNTIF(休み,U214)&gt;0,"休",OR(WEEKDAY(U214)=1,WEEKDAY(U214)=7),TEXT(U214,"aaa"),COUNTIF(祝日,U214)&gt;0,"祝",TRUE,TEXT(U214,"aaa"))</f>
        <v/>
      </c>
      <c r="V215" s="187" t="str" cm="1">
        <f t="array" ref="V215">_xlfn.IFS(V214="","",COUNTIF(休み,V214)&gt;0,"休",OR(WEEKDAY(V214)=1,WEEKDAY(V214)=7),TEXT(V214,"aaa"),COUNTIF(祝日,V214)&gt;0,"祝",TRUE,TEXT(V214,"aaa"))</f>
        <v/>
      </c>
      <c r="W215" s="187" t="str" cm="1">
        <f t="array" ref="W215">_xlfn.IFS(W214="","",COUNTIF(休み,W214)&gt;0,"休",OR(WEEKDAY(W214)=1,WEEKDAY(W214)=7),TEXT(W214,"aaa"),COUNTIF(祝日,W214)&gt;0,"祝",TRUE,TEXT(W214,"aaa"))</f>
        <v/>
      </c>
      <c r="X215" s="187" t="str" cm="1">
        <f t="array" ref="X215">_xlfn.IFS(X214="","",COUNTIF(休み,X214)&gt;0,"休",OR(WEEKDAY(X214)=1,WEEKDAY(X214)=7),TEXT(X214,"aaa"),COUNTIF(祝日,X214)&gt;0,"祝",TRUE,TEXT(X214,"aaa"))</f>
        <v/>
      </c>
      <c r="Y215" s="187" t="str" cm="1">
        <f t="array" ref="Y215">_xlfn.IFS(Y214="","",COUNTIF(休み,Y214)&gt;0,"休",OR(WEEKDAY(Y214)=1,WEEKDAY(Y214)=7),TEXT(Y214,"aaa"),COUNTIF(祝日,Y214)&gt;0,"祝",TRUE,TEXT(Y214,"aaa"))</f>
        <v/>
      </c>
      <c r="Z215" s="187" t="str" cm="1">
        <f t="array" ref="Z215">_xlfn.IFS(Z214="","",COUNTIF(休み,Z214)&gt;0,"休",OR(WEEKDAY(Z214)=1,WEEKDAY(Z214)=7),TEXT(Z214,"aaa"),COUNTIF(祝日,Z214)&gt;0,"祝",TRUE,TEXT(Z214,"aaa"))</f>
        <v/>
      </c>
      <c r="AA215" s="187" t="str" cm="1">
        <f t="array" ref="AA215">_xlfn.IFS(AA214="","",COUNTIF(休み,AA214)&gt;0,"休",OR(WEEKDAY(AA214)=1,WEEKDAY(AA214)=7),TEXT(AA214,"aaa"),COUNTIF(祝日,AA214)&gt;0,"祝",TRUE,TEXT(AA214,"aaa"))</f>
        <v/>
      </c>
      <c r="AB215" s="187" t="str" cm="1">
        <f t="array" ref="AB215">_xlfn.IFS(AB214="","",COUNTIF(休み,AB214)&gt;0,"休",OR(WEEKDAY(AB214)=1,WEEKDAY(AB214)=7),TEXT(AB214,"aaa"),COUNTIF(祝日,AB214)&gt;0,"祝",TRUE,TEXT(AB214,"aaa"))</f>
        <v/>
      </c>
      <c r="AC215" s="187" t="str" cm="1">
        <f t="array" ref="AC215">_xlfn.IFS(AC214="","",COUNTIF(休み,AC214)&gt;0,"休",OR(WEEKDAY(AC214)=1,WEEKDAY(AC214)=7),TEXT(AC214,"aaa"),COUNTIF(祝日,AC214)&gt;0,"祝",TRUE,TEXT(AC214,"aaa"))</f>
        <v/>
      </c>
      <c r="AD215" s="187" t="str" cm="1">
        <f t="array" ref="AD215">_xlfn.IFS(AD214="","",COUNTIF(休み,AD214)&gt;0,"休",OR(WEEKDAY(AD214)=1,WEEKDAY(AD214)=7),TEXT(AD214,"aaa"),COUNTIF(祝日,AD214)&gt;0,"祝",TRUE,TEXT(AD214,"aaa"))</f>
        <v/>
      </c>
      <c r="AE215" s="187" t="str" cm="1">
        <f t="array" ref="AE215">_xlfn.IFS(AE214="","",COUNTIF(休み,AE214)&gt;0,"休",OR(WEEKDAY(AE214)=1,WEEKDAY(AE214)=7),TEXT(AE214,"aaa"),COUNTIF(祝日,AE214)&gt;0,"祝",TRUE,TEXT(AE214,"aaa"))</f>
        <v/>
      </c>
      <c r="AF215" s="187" t="str" cm="1">
        <f t="array" ref="AF215">_xlfn.IFS(AF214="","",COUNTIF(休み,AF214)&gt;0,"休",OR(WEEKDAY(AF214)=1,WEEKDAY(AF214)=7),TEXT(AF214,"aaa"),COUNTIF(祝日,AF214)&gt;0,"祝",TRUE,TEXT(AF214,"aaa"))</f>
        <v/>
      </c>
      <c r="AG215" s="187" t="str" cm="1">
        <f t="array" ref="AG215">_xlfn.IFS(AG214="","",COUNTIF(休み,AG214)&gt;0,"休",OR(WEEKDAY(AG214)=1,WEEKDAY(AG214)=7),TEXT(AG214,"aaa"),COUNTIF(祝日,AG214)&gt;0,"祝",TRUE,TEXT(AG214,"aaa"))</f>
        <v/>
      </c>
      <c r="AH215" s="709"/>
      <c r="AI215" s="710"/>
      <c r="AJ215" s="710"/>
      <c r="AK215" s="711"/>
      <c r="AL215" s="695"/>
      <c r="AM215" s="697"/>
      <c r="AN215" s="700"/>
      <c r="AO215" s="700"/>
      <c r="AP215" s="713"/>
      <c r="AQ215" s="300"/>
      <c r="AR215" s="300"/>
      <c r="AS215" s="300"/>
      <c r="AT215" s="300"/>
      <c r="AU215" s="300"/>
      <c r="AV215" s="300"/>
      <c r="AW215" s="300"/>
      <c r="AX215" s="300"/>
      <c r="AY215" s="300"/>
      <c r="AZ215" s="300"/>
      <c r="BA215" s="300"/>
      <c r="BB215" s="300"/>
      <c r="BC215" s="300"/>
      <c r="BD215" s="300"/>
      <c r="BE215" s="300"/>
      <c r="BF215" s="300"/>
      <c r="BG215" s="300"/>
      <c r="BH215" s="300"/>
      <c r="BI215" s="300"/>
      <c r="BJ215" s="300"/>
      <c r="BK215" s="300"/>
      <c r="BL215" s="300"/>
      <c r="BM215" s="300"/>
      <c r="BN215" s="300"/>
      <c r="BO215" s="300"/>
      <c r="BP215" s="300"/>
      <c r="BQ215" s="188"/>
    </row>
    <row r="216" spans="2:69" s="192" customFormat="1" ht="60" customHeight="1">
      <c r="B216" s="271" t="str">
        <f>IF(C213="","","行事")</f>
        <v/>
      </c>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90"/>
      <c r="AH216" s="709"/>
      <c r="AI216" s="710"/>
      <c r="AJ216" s="710"/>
      <c r="AK216" s="711"/>
      <c r="AL216" s="695"/>
      <c r="AM216" s="698"/>
      <c r="AN216" s="701"/>
      <c r="AO216" s="701"/>
      <c r="AP216" s="714"/>
      <c r="AQ216" s="300"/>
      <c r="AR216" s="300"/>
      <c r="AS216" s="300"/>
      <c r="AT216" s="300"/>
      <c r="AU216" s="300"/>
      <c r="AV216" s="300"/>
      <c r="AW216" s="300"/>
      <c r="AX216" s="300"/>
      <c r="AY216" s="300"/>
      <c r="AZ216" s="300"/>
      <c r="BA216" s="300"/>
      <c r="BB216" s="300"/>
      <c r="BC216" s="300"/>
      <c r="BD216" s="300"/>
      <c r="BE216" s="300"/>
      <c r="BF216" s="300"/>
      <c r="BG216" s="300"/>
      <c r="BH216" s="300"/>
      <c r="BI216" s="300"/>
      <c r="BJ216" s="300"/>
      <c r="BK216" s="300"/>
      <c r="BL216" s="300"/>
      <c r="BM216" s="300"/>
      <c r="BN216" s="300"/>
      <c r="BO216" s="300"/>
      <c r="BP216" s="300"/>
      <c r="BQ216" s="191"/>
    </row>
    <row r="217" spans="2:69" s="195" customFormat="1" ht="15" customHeight="1">
      <c r="B217" s="184" t="str">
        <f>IF(C213="","","計画")</f>
        <v/>
      </c>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c r="AA217" s="193"/>
      <c r="AB217" s="193"/>
      <c r="AC217" s="193"/>
      <c r="AD217" s="193"/>
      <c r="AE217" s="193"/>
      <c r="AF217" s="193"/>
      <c r="AG217" s="193"/>
      <c r="AH217" s="184" t="str">
        <f>IF(C213="","",COUNTIF(C217:AG217,"○"))</f>
        <v/>
      </c>
      <c r="AI217" s="193" t="str">
        <f>IF(C213="","",31-COUNTIF(C215:AG215,"")-COUNTIF(C215:AG215,"休")-COUNTIF(C217:AH217,"/"))</f>
        <v/>
      </c>
      <c r="AJ217" s="194" t="str">
        <f>IF(C213="","",IFERROR(AH217/AI217,""))</f>
        <v/>
      </c>
      <c r="AK217" s="295" t="str" cm="1">
        <f t="array" ref="AK217">_xlfn.IFS(OR(C213="",AI217=0),"",
      COUNTIFS(C215:AG215,"日",C217:AG217,"")+COUNTIFS(C215:AG215,"日",C217:AG217,"○")+COUNTIFS(C215:AG215,"土",C217:AG217,"")+COUNTIFS(C215:AG215,"土",C217:AG217,"○")&lt;=COUNTIF(C217:AG217,"○"),"○",
        AH217/AI217&gt;=2/7,"○",
         TRUE,"NG")</f>
        <v/>
      </c>
      <c r="AM217" s="184" t="str">
        <f>IF(C213="","",AM210+AH217)</f>
        <v/>
      </c>
      <c r="AN217" s="193" t="str">
        <f>IF(C213="","",AN210+AI217)</f>
        <v/>
      </c>
      <c r="AO217" s="194" t="str">
        <f>IFERROR(AM217/AN217,"")</f>
        <v/>
      </c>
      <c r="AP217" s="301" t="str">
        <f>IF(C213="","",IF(C220="",IF(AM217/AN217&gt;=2/7,"OK","NG"),"-"))</f>
        <v/>
      </c>
      <c r="AQ217" s="297"/>
      <c r="AR217" s="297"/>
      <c r="AS217" s="297"/>
      <c r="AT217" s="297"/>
      <c r="AU217" s="297"/>
      <c r="AV217" s="297"/>
      <c r="AW217" s="297"/>
      <c r="AX217" s="297"/>
      <c r="AY217" s="297"/>
      <c r="AZ217" s="297"/>
      <c r="BA217" s="297"/>
      <c r="BB217" s="297"/>
      <c r="BC217" s="297"/>
      <c r="BD217" s="297"/>
      <c r="BE217" s="297"/>
      <c r="BF217" s="297"/>
      <c r="BG217" s="297"/>
      <c r="BH217" s="297"/>
      <c r="BI217" s="297"/>
      <c r="BJ217" s="297"/>
      <c r="BK217" s="297"/>
      <c r="BL217" s="297"/>
      <c r="BM217" s="297"/>
      <c r="BN217" s="297"/>
      <c r="BO217" s="297"/>
      <c r="BP217" s="297"/>
      <c r="BQ217" s="196"/>
    </row>
    <row r="218" spans="2:69" s="195" customFormat="1" ht="15" customHeight="1" thickBot="1">
      <c r="B218" s="197" t="str">
        <f>IF(C213="","","実施")</f>
        <v/>
      </c>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c r="Z218" s="198"/>
      <c r="AA218" s="198"/>
      <c r="AB218" s="198"/>
      <c r="AC218" s="198"/>
      <c r="AD218" s="198"/>
      <c r="AE218" s="198"/>
      <c r="AF218" s="198"/>
      <c r="AG218" s="198"/>
      <c r="AH218" s="197" t="str">
        <f>IF(C213="","",COUNTIF(C218:AG218,"●"))</f>
        <v/>
      </c>
      <c r="AI218" s="198" t="str">
        <f>IF(C213="","",31-COUNTIF(C215:AG215,"")-COUNTIF(C215:AG215,"休")-COUNTIF(C218:AH218,"/"))</f>
        <v/>
      </c>
      <c r="AJ218" s="199" t="str">
        <f>IF(C213="","",IFERROR(AH218/AI218,""))</f>
        <v/>
      </c>
      <c r="AK218" s="298" t="str" cm="1">
        <f t="array" ref="AK218">_xlfn.IFS(OR(C213="",AI218=0),"",
      COUNTIFS(C215:AG215,"日",C218:AG218,"")+COUNTIFS(C215:AG215,"日",C218:AG218,"●")+COUNTIFS(C215:AG215,"土",C218:AG218,"")+COUNTIFS(C215:AG215,"土",C218:AG218,"●")&lt;=COUNTIF(C218:AG218,"●"),"○",
        AH218/AI218&gt;=2/7,"○",
         TRUE,"NG")</f>
        <v/>
      </c>
      <c r="AM218" s="197" t="str">
        <f>IF(C213="","",AM211+AH218)</f>
        <v/>
      </c>
      <c r="AN218" s="198" t="str">
        <f>IF(C213="","",AN211+AI218)</f>
        <v/>
      </c>
      <c r="AO218" s="199" t="str">
        <f>IFERROR(AM218/AN218,"")</f>
        <v/>
      </c>
      <c r="AP218" s="302" t="str">
        <f>IF(C213="","",IF(C220="",IF(AM218/AN218&gt;=2/7,"OK","NG"),"-"))</f>
        <v/>
      </c>
      <c r="AQ218" s="222"/>
      <c r="AR218" s="222"/>
      <c r="AS218" s="222"/>
      <c r="AT218" s="222"/>
      <c r="AU218" s="222"/>
      <c r="AV218" s="222"/>
      <c r="AW218" s="222"/>
      <c r="AX218" s="222"/>
      <c r="AY218" s="222"/>
      <c r="AZ218" s="222"/>
      <c r="BA218" s="222"/>
      <c r="BB218" s="222"/>
      <c r="BC218" s="222"/>
      <c r="BD218" s="222"/>
      <c r="BE218" s="222"/>
      <c r="BF218" s="222"/>
      <c r="BG218" s="222"/>
      <c r="BH218" s="222"/>
      <c r="BI218" s="222"/>
      <c r="BJ218" s="222"/>
      <c r="BK218" s="222"/>
      <c r="BL218" s="222"/>
      <c r="BM218" s="222"/>
      <c r="BN218" s="222"/>
      <c r="BO218" s="222"/>
      <c r="BP218" s="222"/>
      <c r="BQ218" s="188"/>
    </row>
    <row r="219" spans="2:69" ht="18" customHeight="1" thickBot="1">
      <c r="AP219" s="195"/>
      <c r="AQ219" s="195"/>
      <c r="AR219" s="195"/>
      <c r="AS219" s="195"/>
      <c r="AT219" s="195"/>
      <c r="AU219" s="195"/>
      <c r="AV219" s="195"/>
      <c r="AW219" s="195"/>
      <c r="AX219" s="195"/>
      <c r="AY219" s="195"/>
      <c r="AZ219" s="195"/>
      <c r="BA219" s="195"/>
      <c r="BB219" s="195"/>
      <c r="BC219" s="195"/>
      <c r="BD219" s="195"/>
      <c r="BE219" s="195"/>
      <c r="BF219" s="195"/>
      <c r="BG219" s="195"/>
      <c r="BH219" s="195"/>
      <c r="BI219" s="195"/>
      <c r="BJ219" s="195"/>
      <c r="BK219" s="195"/>
      <c r="BL219" s="195"/>
      <c r="BM219" s="195"/>
      <c r="BN219" s="195"/>
      <c r="BO219" s="195"/>
      <c r="BP219" s="195"/>
      <c r="BQ219" s="200"/>
    </row>
    <row r="220" spans="2:69" ht="16.899999999999999" customHeight="1">
      <c r="B220" s="183" t="str">
        <f>IF(C220="","","月")</f>
        <v/>
      </c>
      <c r="C220" s="689" t="str">
        <f>IFERROR(IF(EOMONTH(C213,0)+1&gt;$L$5,"",EOMONTH(C213,0)+1),"")</f>
        <v/>
      </c>
      <c r="D220" s="690"/>
      <c r="E220" s="690"/>
      <c r="F220" s="690"/>
      <c r="G220" s="690"/>
      <c r="H220" s="690"/>
      <c r="I220" s="690"/>
      <c r="J220" s="690"/>
      <c r="K220" s="690"/>
      <c r="L220" s="690"/>
      <c r="M220" s="690"/>
      <c r="N220" s="690"/>
      <c r="O220" s="690"/>
      <c r="P220" s="690"/>
      <c r="Q220" s="690"/>
      <c r="R220" s="690"/>
      <c r="S220" s="690"/>
      <c r="T220" s="690"/>
      <c r="U220" s="690"/>
      <c r="V220" s="690"/>
      <c r="W220" s="690"/>
      <c r="X220" s="690"/>
      <c r="Y220" s="690"/>
      <c r="Z220" s="690"/>
      <c r="AA220" s="690"/>
      <c r="AB220" s="690"/>
      <c r="AC220" s="690"/>
      <c r="AD220" s="690"/>
      <c r="AE220" s="690"/>
      <c r="AF220" s="690"/>
      <c r="AG220" s="690"/>
      <c r="AH220" s="691" t="str">
        <f>IF(C220="","","月単位")</f>
        <v/>
      </c>
      <c r="AI220" s="692"/>
      <c r="AJ220" s="692"/>
      <c r="AK220" s="693"/>
      <c r="AL220" s="694"/>
      <c r="AM220" s="706" t="str">
        <f>IF(C220="","","累計")</f>
        <v/>
      </c>
      <c r="AN220" s="707"/>
      <c r="AO220" s="707"/>
      <c r="AP220" s="708"/>
      <c r="AQ220" s="293"/>
      <c r="AR220" s="293"/>
      <c r="AS220" s="293"/>
      <c r="AT220" s="293"/>
      <c r="AU220" s="293"/>
      <c r="AV220" s="293"/>
      <c r="AW220" s="293"/>
      <c r="AX220" s="293"/>
      <c r="AY220" s="293"/>
      <c r="AZ220" s="293"/>
      <c r="BA220" s="293"/>
      <c r="BB220" s="293"/>
      <c r="BC220" s="293"/>
      <c r="BD220" s="293"/>
      <c r="BE220" s="293"/>
      <c r="BF220" s="293"/>
      <c r="BG220" s="293"/>
      <c r="BH220" s="293"/>
      <c r="BI220" s="293"/>
      <c r="BJ220" s="293"/>
      <c r="BK220" s="293"/>
      <c r="BL220" s="293"/>
      <c r="BM220" s="293"/>
      <c r="BN220" s="293"/>
      <c r="BO220" s="293"/>
      <c r="BP220" s="293"/>
    </row>
    <row r="221" spans="2:69" ht="15" customHeight="1">
      <c r="B221" s="184" t="str">
        <f>IF(C220="","","日")</f>
        <v/>
      </c>
      <c r="C221" s="185" t="str" cm="1">
        <f t="array" ref="C221">_xlfn.IFS($C220="","",
  $C220+COLUMN(C221)-COLUMN($B221)-1&gt;$L$5,"",
   $C220+COLUMN(C221)-COLUMN($B221)-1&gt;=EOMONTH($C220,0)+1,"",
    TRUE,$C220+COLUMN(C221)-COLUMN($B221)-1)</f>
        <v/>
      </c>
      <c r="D221" s="185" t="str" cm="1">
        <f t="array" ref="D221">_xlfn.IFS($C220="","",
  $C220+COLUMN(D221)-COLUMN($B221)-1&gt;$L$5,"",
   $C220+COLUMN(D221)-COLUMN($B221)-1&gt;=EOMONTH($C220,0)+1,"",
    TRUE,$C220+COLUMN(D221)-COLUMN($B221)-1)</f>
        <v/>
      </c>
      <c r="E221" s="185" t="str" cm="1">
        <f t="array" ref="E221">_xlfn.IFS($C220="","",
  $C220+COLUMN(E221)-COLUMN($B221)-1&gt;$L$5,"",
   $C220+COLUMN(E221)-COLUMN($B221)-1&gt;=EOMONTH($C220,0)+1,"",
    TRUE,$C220+COLUMN(E221)-COLUMN($B221)-1)</f>
        <v/>
      </c>
      <c r="F221" s="185" t="str" cm="1">
        <f t="array" ref="F221">_xlfn.IFS($C220="","",
  $C220+COLUMN(F221)-COLUMN($B221)-1&gt;$L$5,"",
   $C220+COLUMN(F221)-COLUMN($B221)-1&gt;=EOMONTH($C220,0)+1,"",
    TRUE,$C220+COLUMN(F221)-COLUMN($B221)-1)</f>
        <v/>
      </c>
      <c r="G221" s="185" t="str" cm="1">
        <f t="array" ref="G221">_xlfn.IFS($C220="","",
  $C220+COLUMN(G221)-COLUMN($B221)-1&gt;$L$5,"",
   $C220+COLUMN(G221)-COLUMN($B221)-1&gt;=EOMONTH($C220,0)+1,"",
    TRUE,$C220+COLUMN(G221)-COLUMN($B221)-1)</f>
        <v/>
      </c>
      <c r="H221" s="185" t="str" cm="1">
        <f t="array" ref="H221">_xlfn.IFS($C220="","",
  $C220+COLUMN(H221)-COLUMN($B221)-1&gt;$L$5,"",
   $C220+COLUMN(H221)-COLUMN($B221)-1&gt;=EOMONTH($C220,0)+1,"",
    TRUE,$C220+COLUMN(H221)-COLUMN($B221)-1)</f>
        <v/>
      </c>
      <c r="I221" s="185" t="str" cm="1">
        <f t="array" ref="I221">_xlfn.IFS($C220="","",
  $C220+COLUMN(I221)-COLUMN($B221)-1&gt;$L$5,"",
   $C220+COLUMN(I221)-COLUMN($B221)-1&gt;=EOMONTH($C220,0)+1,"",
    TRUE,$C220+COLUMN(I221)-COLUMN($B221)-1)</f>
        <v/>
      </c>
      <c r="J221" s="185" t="str" cm="1">
        <f t="array" ref="J221">_xlfn.IFS($C220="","",
  $C220+COLUMN(J221)-COLUMN($B221)-1&gt;$L$5,"",
   $C220+COLUMN(J221)-COLUMN($B221)-1&gt;=EOMONTH($C220,0)+1,"",
    TRUE,$C220+COLUMN(J221)-COLUMN($B221)-1)</f>
        <v/>
      </c>
      <c r="K221" s="185" t="str" cm="1">
        <f t="array" ref="K221">_xlfn.IFS($C220="","",
  $C220+COLUMN(K221)-COLUMN($B221)-1&gt;$L$5,"",
   $C220+COLUMN(K221)-COLUMN($B221)-1&gt;=EOMONTH($C220,0)+1,"",
    TRUE,$C220+COLUMN(K221)-COLUMN($B221)-1)</f>
        <v/>
      </c>
      <c r="L221" s="185" t="str" cm="1">
        <f t="array" ref="L221">_xlfn.IFS($C220="","",
  $C220+COLUMN(L221)-COLUMN($B221)-1&gt;$L$5,"",
   $C220+COLUMN(L221)-COLUMN($B221)-1&gt;=EOMONTH($C220,0)+1,"",
    TRUE,$C220+COLUMN(L221)-COLUMN($B221)-1)</f>
        <v/>
      </c>
      <c r="M221" s="185" t="str" cm="1">
        <f t="array" ref="M221">_xlfn.IFS($C220="","",
  $C220+COLUMN(M221)-COLUMN($B221)-1&gt;$L$5,"",
   $C220+COLUMN(M221)-COLUMN($B221)-1&gt;=EOMONTH($C220,0)+1,"",
    TRUE,$C220+COLUMN(M221)-COLUMN($B221)-1)</f>
        <v/>
      </c>
      <c r="N221" s="185" t="str" cm="1">
        <f t="array" ref="N221">_xlfn.IFS($C220="","",
  $C220+COLUMN(N221)-COLUMN($B221)-1&gt;$L$5,"",
   $C220+COLUMN(N221)-COLUMN($B221)-1&gt;=EOMONTH($C220,0)+1,"",
    TRUE,$C220+COLUMN(N221)-COLUMN($B221)-1)</f>
        <v/>
      </c>
      <c r="O221" s="185" t="str" cm="1">
        <f t="array" ref="O221">_xlfn.IFS($C220="","",
  $C220+COLUMN(O221)-COLUMN($B221)-1&gt;$L$5,"",
   $C220+COLUMN(O221)-COLUMN($B221)-1&gt;=EOMONTH($C220,0)+1,"",
    TRUE,$C220+COLUMN(O221)-COLUMN($B221)-1)</f>
        <v/>
      </c>
      <c r="P221" s="185" t="str" cm="1">
        <f t="array" ref="P221">_xlfn.IFS($C220="","",
  $C220+COLUMN(P221)-COLUMN($B221)-1&gt;$L$5,"",
   $C220+COLUMN(P221)-COLUMN($B221)-1&gt;=EOMONTH($C220,0)+1,"",
    TRUE,$C220+COLUMN(P221)-COLUMN($B221)-1)</f>
        <v/>
      </c>
      <c r="Q221" s="185" t="str" cm="1">
        <f t="array" ref="Q221">_xlfn.IFS($C220="","",
  $C220+COLUMN(Q221)-COLUMN($B221)-1&gt;$L$5,"",
   $C220+COLUMN(Q221)-COLUMN($B221)-1&gt;=EOMONTH($C220,0)+1,"",
    TRUE,$C220+COLUMN(Q221)-COLUMN($B221)-1)</f>
        <v/>
      </c>
      <c r="R221" s="185" t="str" cm="1">
        <f t="array" ref="R221">_xlfn.IFS($C220="","",
  $C220+COLUMN(R221)-COLUMN($B221)-1&gt;$L$5,"",
   $C220+COLUMN(R221)-COLUMN($B221)-1&gt;=EOMONTH($C220,0)+1,"",
    TRUE,$C220+COLUMN(R221)-COLUMN($B221)-1)</f>
        <v/>
      </c>
      <c r="S221" s="185" t="str" cm="1">
        <f t="array" ref="S221">_xlfn.IFS($C220="","",
  $C220+COLUMN(S221)-COLUMN($B221)-1&gt;$L$5,"",
   $C220+COLUMN(S221)-COLUMN($B221)-1&gt;=EOMONTH($C220,0)+1,"",
    TRUE,$C220+COLUMN(S221)-COLUMN($B221)-1)</f>
        <v/>
      </c>
      <c r="T221" s="185" t="str" cm="1">
        <f t="array" ref="T221">_xlfn.IFS($C220="","",
  $C220+COLUMN(T221)-COLUMN($B221)-1&gt;$L$5,"",
   $C220+COLUMN(T221)-COLUMN($B221)-1&gt;=EOMONTH($C220,0)+1,"",
    TRUE,$C220+COLUMN(T221)-COLUMN($B221)-1)</f>
        <v/>
      </c>
      <c r="U221" s="185" t="str" cm="1">
        <f t="array" ref="U221">_xlfn.IFS($C220="","",
  $C220+COLUMN(U221)-COLUMN($B221)-1&gt;$L$5,"",
   $C220+COLUMN(U221)-COLUMN($B221)-1&gt;=EOMONTH($C220,0)+1,"",
    TRUE,$C220+COLUMN(U221)-COLUMN($B221)-1)</f>
        <v/>
      </c>
      <c r="V221" s="185" t="str" cm="1">
        <f t="array" ref="V221">_xlfn.IFS($C220="","",
  $C220+COLUMN(V221)-COLUMN($B221)-1&gt;$L$5,"",
   $C220+COLUMN(V221)-COLUMN($B221)-1&gt;=EOMONTH($C220,0)+1,"",
    TRUE,$C220+COLUMN(V221)-COLUMN($B221)-1)</f>
        <v/>
      </c>
      <c r="W221" s="185" t="str" cm="1">
        <f t="array" ref="W221">_xlfn.IFS($C220="","",
  $C220+COLUMN(W221)-COLUMN($B221)-1&gt;$L$5,"",
   $C220+COLUMN(W221)-COLUMN($B221)-1&gt;=EOMONTH($C220,0)+1,"",
    TRUE,$C220+COLUMN(W221)-COLUMN($B221)-1)</f>
        <v/>
      </c>
      <c r="X221" s="185" t="str" cm="1">
        <f t="array" ref="X221">_xlfn.IFS($C220="","",
  $C220+COLUMN(X221)-COLUMN($B221)-1&gt;$L$5,"",
   $C220+COLUMN(X221)-COLUMN($B221)-1&gt;=EOMONTH($C220,0)+1,"",
    TRUE,$C220+COLUMN(X221)-COLUMN($B221)-1)</f>
        <v/>
      </c>
      <c r="Y221" s="185" t="str" cm="1">
        <f t="array" ref="Y221">_xlfn.IFS($C220="","",
  $C220+COLUMN(Y221)-COLUMN($B221)-1&gt;$L$5,"",
   $C220+COLUMN(Y221)-COLUMN($B221)-1&gt;=EOMONTH($C220,0)+1,"",
    TRUE,$C220+COLUMN(Y221)-COLUMN($B221)-1)</f>
        <v/>
      </c>
      <c r="Z221" s="185" t="str" cm="1">
        <f t="array" ref="Z221">_xlfn.IFS($C220="","",
  $C220+COLUMN(Z221)-COLUMN($B221)-1&gt;$L$5,"",
   $C220+COLUMN(Z221)-COLUMN($B221)-1&gt;=EOMONTH($C220,0)+1,"",
    TRUE,$C220+COLUMN(Z221)-COLUMN($B221)-1)</f>
        <v/>
      </c>
      <c r="AA221" s="185" t="str" cm="1">
        <f t="array" ref="AA221">_xlfn.IFS($C220="","",
  $C220+COLUMN(AA221)-COLUMN($B221)-1&gt;$L$5,"",
   $C220+COLUMN(AA221)-COLUMN($B221)-1&gt;=EOMONTH($C220,0)+1,"",
    TRUE,$C220+COLUMN(AA221)-COLUMN($B221)-1)</f>
        <v/>
      </c>
      <c r="AB221" s="185" t="str" cm="1">
        <f t="array" ref="AB221">_xlfn.IFS($C220="","",
  $C220+COLUMN(AB221)-COLUMN($B221)-1&gt;$L$5,"",
   $C220+COLUMN(AB221)-COLUMN($B221)-1&gt;=EOMONTH($C220,0)+1,"",
    TRUE,$C220+COLUMN(AB221)-COLUMN($B221)-1)</f>
        <v/>
      </c>
      <c r="AC221" s="185" t="str" cm="1">
        <f t="array" ref="AC221">_xlfn.IFS($C220="","",
  $C220+COLUMN(AC221)-COLUMN($B221)-1&gt;$L$5,"",
   $C220+COLUMN(AC221)-COLUMN($B221)-1&gt;=EOMONTH($C220,0)+1,"",
    TRUE,$C220+COLUMN(AC221)-COLUMN($B221)-1)</f>
        <v/>
      </c>
      <c r="AD221" s="185" t="str" cm="1">
        <f t="array" ref="AD221">_xlfn.IFS($C220="","",
  $C220+COLUMN(AD221)-COLUMN($B221)-1&gt;$L$5,"",
   $C220+COLUMN(AD221)-COLUMN($B221)-1&gt;=EOMONTH($C220,0)+1,"",
    TRUE,$C220+COLUMN(AD221)-COLUMN($B221)-1)</f>
        <v/>
      </c>
      <c r="AE221" s="185" t="str" cm="1">
        <f t="array" ref="AE221">_xlfn.IFS($C220="","",
  $C220+COLUMN(AE221)-COLUMN($B221)-1&gt;$L$5,"",
   $C220+COLUMN(AE221)-COLUMN($B221)-1&gt;=EOMONTH($C220,0)+1,"",
    TRUE,$C220+COLUMN(AE221)-COLUMN($B221)-1)</f>
        <v/>
      </c>
      <c r="AF221" s="185" t="str" cm="1">
        <f t="array" ref="AF221">_xlfn.IFS($C220="","",
  $C220+COLUMN(AF221)-COLUMN($B221)-1&gt;$L$5,"",
   $C220+COLUMN(AF221)-COLUMN($B221)-1&gt;=EOMONTH($C220,0)+1,"",
    TRUE,$C220+COLUMN(AF221)-COLUMN($B221)-1)</f>
        <v/>
      </c>
      <c r="AG221" s="186" t="str" cm="1">
        <f t="array" ref="AG221">_xlfn.IFS($C220="","",
  $C220+COLUMN(AG221)-COLUMN($B221)-1&gt;$L$5,"",
   $C220+COLUMN(AG221)-COLUMN($B221)-1&gt;=EOMONTH($C220,0)+1,"",
    TRUE,$C220+COLUMN(AG221)-COLUMN($B221)-1)</f>
        <v/>
      </c>
      <c r="AH221" s="709" t="str">
        <f>IF(C220="","","閉所日数計")</f>
        <v/>
      </c>
      <c r="AI221" s="710" t="str">
        <f>IF(C220="","","対象日数計")</f>
        <v/>
      </c>
      <c r="AJ221" s="710" t="str">
        <f>IF(C220="","","現場閉所率")</f>
        <v/>
      </c>
      <c r="AK221" s="711" t="str">
        <f>IF(C220="","","達成状況")</f>
        <v/>
      </c>
      <c r="AL221" s="695"/>
      <c r="AM221" s="696" t="str">
        <f>IF(C220="","","閉所日数計")</f>
        <v/>
      </c>
      <c r="AN221" s="699" t="str">
        <f>IF(C220="","","対象日数計")</f>
        <v/>
      </c>
      <c r="AO221" s="699" t="str">
        <f>IF(C220="","","現場閉所率")</f>
        <v/>
      </c>
      <c r="AP221" s="712" t="str" cm="1">
        <f t="array" ref="AP221">_xlfn.IFS(C220="","",C227="","達成状況",TRUE,"-")</f>
        <v/>
      </c>
      <c r="AQ221" s="300"/>
      <c r="AR221" s="300"/>
      <c r="AS221" s="300"/>
      <c r="AT221" s="300"/>
      <c r="AU221" s="300"/>
      <c r="AV221" s="300"/>
      <c r="AW221" s="300"/>
      <c r="AX221" s="300"/>
      <c r="AY221" s="300"/>
      <c r="AZ221" s="300"/>
      <c r="BA221" s="300"/>
      <c r="BB221" s="300"/>
      <c r="BC221" s="300"/>
      <c r="BD221" s="300"/>
      <c r="BE221" s="300"/>
      <c r="BF221" s="300"/>
      <c r="BG221" s="300"/>
      <c r="BH221" s="300"/>
      <c r="BI221" s="300"/>
      <c r="BJ221" s="300"/>
      <c r="BK221" s="300"/>
      <c r="BL221" s="300"/>
      <c r="BM221" s="300"/>
      <c r="BN221" s="300"/>
      <c r="BO221" s="300"/>
      <c r="BP221" s="300"/>
    </row>
    <row r="222" spans="2:69" ht="15" customHeight="1">
      <c r="B222" s="184" t="str">
        <f>IF(C220="","","曜日")</f>
        <v/>
      </c>
      <c r="C222" s="187" t="str" cm="1">
        <f t="array" ref="C222">_xlfn.IFS(C221="","",COUNTIF(休み,C221)&gt;0,"休",OR(WEEKDAY(C221)=1,WEEKDAY(C221)=7),TEXT(C221,"aaa"),COUNTIF(祝日,C221)&gt;0,"祝",TRUE,TEXT(C221,"aaa"))</f>
        <v/>
      </c>
      <c r="D222" s="187" t="str" cm="1">
        <f t="array" ref="D222">_xlfn.IFS(D221="","",COUNTIF(休み,D221)&gt;0,"休",OR(WEEKDAY(D221)=1,WEEKDAY(D221)=7),TEXT(D221,"aaa"),COUNTIF(祝日,D221)&gt;0,"祝",TRUE,TEXT(D221,"aaa"))</f>
        <v/>
      </c>
      <c r="E222" s="187" t="str" cm="1">
        <f t="array" ref="E222">_xlfn.IFS(E221="","",COUNTIF(休み,E221)&gt;0,"休",OR(WEEKDAY(E221)=1,WEEKDAY(E221)=7),TEXT(E221,"aaa"),COUNTIF(祝日,E221)&gt;0,"祝",TRUE,TEXT(E221,"aaa"))</f>
        <v/>
      </c>
      <c r="F222" s="187" t="str" cm="1">
        <f t="array" ref="F222">_xlfn.IFS(F221="","",COUNTIF(休み,F221)&gt;0,"休",OR(WEEKDAY(F221)=1,WEEKDAY(F221)=7),TEXT(F221,"aaa"),COUNTIF(祝日,F221)&gt;0,"祝",TRUE,TEXT(F221,"aaa"))</f>
        <v/>
      </c>
      <c r="G222" s="187" t="str" cm="1">
        <f t="array" ref="G222">_xlfn.IFS(G221="","",COUNTIF(休み,G221)&gt;0,"休",OR(WEEKDAY(G221)=1,WEEKDAY(G221)=7),TEXT(G221,"aaa"),COUNTIF(祝日,G221)&gt;0,"祝",TRUE,TEXT(G221,"aaa"))</f>
        <v/>
      </c>
      <c r="H222" s="187" t="str" cm="1">
        <f t="array" ref="H222">_xlfn.IFS(H221="","",COUNTIF(休み,H221)&gt;0,"休",OR(WEEKDAY(H221)=1,WEEKDAY(H221)=7),TEXT(H221,"aaa"),COUNTIF(祝日,H221)&gt;0,"祝",TRUE,TEXT(H221,"aaa"))</f>
        <v/>
      </c>
      <c r="I222" s="187" t="str" cm="1">
        <f t="array" ref="I222">_xlfn.IFS(I221="","",COUNTIF(休み,I221)&gt;0,"休",OR(WEEKDAY(I221)=1,WEEKDAY(I221)=7),TEXT(I221,"aaa"),COUNTIF(祝日,I221)&gt;0,"祝",TRUE,TEXT(I221,"aaa"))</f>
        <v/>
      </c>
      <c r="J222" s="187" t="str" cm="1">
        <f t="array" ref="J222">_xlfn.IFS(J221="","",COUNTIF(休み,J221)&gt;0,"休",OR(WEEKDAY(J221)=1,WEEKDAY(J221)=7),TEXT(J221,"aaa"),COUNTIF(祝日,J221)&gt;0,"祝",TRUE,TEXT(J221,"aaa"))</f>
        <v/>
      </c>
      <c r="K222" s="187" t="str" cm="1">
        <f t="array" ref="K222">_xlfn.IFS(K221="","",COUNTIF(休み,K221)&gt;0,"休",OR(WEEKDAY(K221)=1,WEEKDAY(K221)=7),TEXT(K221,"aaa"),COUNTIF(祝日,K221)&gt;0,"祝",TRUE,TEXT(K221,"aaa"))</f>
        <v/>
      </c>
      <c r="L222" s="187" t="str" cm="1">
        <f t="array" ref="L222">_xlfn.IFS(L221="","",COUNTIF(休み,L221)&gt;0,"休",OR(WEEKDAY(L221)=1,WEEKDAY(L221)=7),TEXT(L221,"aaa"),COUNTIF(祝日,L221)&gt;0,"祝",TRUE,TEXT(L221,"aaa"))</f>
        <v/>
      </c>
      <c r="M222" s="187" t="str" cm="1">
        <f t="array" ref="M222">_xlfn.IFS(M221="","",COUNTIF(休み,M221)&gt;0,"休",OR(WEEKDAY(M221)=1,WEEKDAY(M221)=7),TEXT(M221,"aaa"),COUNTIF(祝日,M221)&gt;0,"祝",TRUE,TEXT(M221,"aaa"))</f>
        <v/>
      </c>
      <c r="N222" s="187" t="str" cm="1">
        <f t="array" ref="N222">_xlfn.IFS(N221="","",COUNTIF(休み,N221)&gt;0,"休",OR(WEEKDAY(N221)=1,WEEKDAY(N221)=7),TEXT(N221,"aaa"),COUNTIF(祝日,N221)&gt;0,"祝",TRUE,TEXT(N221,"aaa"))</f>
        <v/>
      </c>
      <c r="O222" s="187" t="str" cm="1">
        <f t="array" ref="O222">_xlfn.IFS(O221="","",COUNTIF(休み,O221)&gt;0,"休",OR(WEEKDAY(O221)=1,WEEKDAY(O221)=7),TEXT(O221,"aaa"),COUNTIF(祝日,O221)&gt;0,"祝",TRUE,TEXT(O221,"aaa"))</f>
        <v/>
      </c>
      <c r="P222" s="187" t="str" cm="1">
        <f t="array" ref="P222">_xlfn.IFS(P221="","",COUNTIF(休み,P221)&gt;0,"休",OR(WEEKDAY(P221)=1,WEEKDAY(P221)=7),TEXT(P221,"aaa"),COUNTIF(祝日,P221)&gt;0,"祝",TRUE,TEXT(P221,"aaa"))</f>
        <v/>
      </c>
      <c r="Q222" s="187" t="str" cm="1">
        <f t="array" ref="Q222">_xlfn.IFS(Q221="","",COUNTIF(休み,Q221)&gt;0,"休",OR(WEEKDAY(Q221)=1,WEEKDAY(Q221)=7),TEXT(Q221,"aaa"),COUNTIF(祝日,Q221)&gt;0,"祝",TRUE,TEXT(Q221,"aaa"))</f>
        <v/>
      </c>
      <c r="R222" s="187" t="str" cm="1">
        <f t="array" ref="R222">_xlfn.IFS(R221="","",COUNTIF(休み,R221)&gt;0,"休",OR(WEEKDAY(R221)=1,WEEKDAY(R221)=7),TEXT(R221,"aaa"),COUNTIF(祝日,R221)&gt;0,"祝",TRUE,TEXT(R221,"aaa"))</f>
        <v/>
      </c>
      <c r="S222" s="187" t="str" cm="1">
        <f t="array" ref="S222">_xlfn.IFS(S221="","",COUNTIF(休み,S221)&gt;0,"休",OR(WEEKDAY(S221)=1,WEEKDAY(S221)=7),TEXT(S221,"aaa"),COUNTIF(祝日,S221)&gt;0,"祝",TRUE,TEXT(S221,"aaa"))</f>
        <v/>
      </c>
      <c r="T222" s="187" t="str" cm="1">
        <f t="array" ref="T222">_xlfn.IFS(T221="","",COUNTIF(休み,T221)&gt;0,"休",OR(WEEKDAY(T221)=1,WEEKDAY(T221)=7),TEXT(T221,"aaa"),COUNTIF(祝日,T221)&gt;0,"祝",TRUE,TEXT(T221,"aaa"))</f>
        <v/>
      </c>
      <c r="U222" s="187" t="str" cm="1">
        <f t="array" ref="U222">_xlfn.IFS(U221="","",COUNTIF(休み,U221)&gt;0,"休",OR(WEEKDAY(U221)=1,WEEKDAY(U221)=7),TEXT(U221,"aaa"),COUNTIF(祝日,U221)&gt;0,"祝",TRUE,TEXT(U221,"aaa"))</f>
        <v/>
      </c>
      <c r="V222" s="187" t="str" cm="1">
        <f t="array" ref="V222">_xlfn.IFS(V221="","",COUNTIF(休み,V221)&gt;0,"休",OR(WEEKDAY(V221)=1,WEEKDAY(V221)=7),TEXT(V221,"aaa"),COUNTIF(祝日,V221)&gt;0,"祝",TRUE,TEXT(V221,"aaa"))</f>
        <v/>
      </c>
      <c r="W222" s="187" t="str" cm="1">
        <f t="array" ref="W222">_xlfn.IFS(W221="","",COUNTIF(休み,W221)&gt;0,"休",OR(WEEKDAY(W221)=1,WEEKDAY(W221)=7),TEXT(W221,"aaa"),COUNTIF(祝日,W221)&gt;0,"祝",TRUE,TEXT(W221,"aaa"))</f>
        <v/>
      </c>
      <c r="X222" s="187" t="str" cm="1">
        <f t="array" ref="X222">_xlfn.IFS(X221="","",COUNTIF(休み,X221)&gt;0,"休",OR(WEEKDAY(X221)=1,WEEKDAY(X221)=7),TEXT(X221,"aaa"),COUNTIF(祝日,X221)&gt;0,"祝",TRUE,TEXT(X221,"aaa"))</f>
        <v/>
      </c>
      <c r="Y222" s="187" t="str" cm="1">
        <f t="array" ref="Y222">_xlfn.IFS(Y221="","",COUNTIF(休み,Y221)&gt;0,"休",OR(WEEKDAY(Y221)=1,WEEKDAY(Y221)=7),TEXT(Y221,"aaa"),COUNTIF(祝日,Y221)&gt;0,"祝",TRUE,TEXT(Y221,"aaa"))</f>
        <v/>
      </c>
      <c r="Z222" s="187" t="str" cm="1">
        <f t="array" ref="Z222">_xlfn.IFS(Z221="","",COUNTIF(休み,Z221)&gt;0,"休",OR(WEEKDAY(Z221)=1,WEEKDAY(Z221)=7),TEXT(Z221,"aaa"),COUNTIF(祝日,Z221)&gt;0,"祝",TRUE,TEXT(Z221,"aaa"))</f>
        <v/>
      </c>
      <c r="AA222" s="187" t="str" cm="1">
        <f t="array" ref="AA222">_xlfn.IFS(AA221="","",COUNTIF(休み,AA221)&gt;0,"休",OR(WEEKDAY(AA221)=1,WEEKDAY(AA221)=7),TEXT(AA221,"aaa"),COUNTIF(祝日,AA221)&gt;0,"祝",TRUE,TEXT(AA221,"aaa"))</f>
        <v/>
      </c>
      <c r="AB222" s="187" t="str" cm="1">
        <f t="array" ref="AB222">_xlfn.IFS(AB221="","",COUNTIF(休み,AB221)&gt;0,"休",OR(WEEKDAY(AB221)=1,WEEKDAY(AB221)=7),TEXT(AB221,"aaa"),COUNTIF(祝日,AB221)&gt;0,"祝",TRUE,TEXT(AB221,"aaa"))</f>
        <v/>
      </c>
      <c r="AC222" s="187" t="str" cm="1">
        <f t="array" ref="AC222">_xlfn.IFS(AC221="","",COUNTIF(休み,AC221)&gt;0,"休",OR(WEEKDAY(AC221)=1,WEEKDAY(AC221)=7),TEXT(AC221,"aaa"),COUNTIF(祝日,AC221)&gt;0,"祝",TRUE,TEXT(AC221,"aaa"))</f>
        <v/>
      </c>
      <c r="AD222" s="187" t="str" cm="1">
        <f t="array" ref="AD222">_xlfn.IFS(AD221="","",COUNTIF(休み,AD221)&gt;0,"休",OR(WEEKDAY(AD221)=1,WEEKDAY(AD221)=7),TEXT(AD221,"aaa"),COUNTIF(祝日,AD221)&gt;0,"祝",TRUE,TEXT(AD221,"aaa"))</f>
        <v/>
      </c>
      <c r="AE222" s="187" t="str" cm="1">
        <f t="array" ref="AE222">_xlfn.IFS(AE221="","",COUNTIF(休み,AE221)&gt;0,"休",OR(WEEKDAY(AE221)=1,WEEKDAY(AE221)=7),TEXT(AE221,"aaa"),COUNTIF(祝日,AE221)&gt;0,"祝",TRUE,TEXT(AE221,"aaa"))</f>
        <v/>
      </c>
      <c r="AF222" s="187" t="str" cm="1">
        <f t="array" ref="AF222">_xlfn.IFS(AF221="","",COUNTIF(休み,AF221)&gt;0,"休",OR(WEEKDAY(AF221)=1,WEEKDAY(AF221)=7),TEXT(AF221,"aaa"),COUNTIF(祝日,AF221)&gt;0,"祝",TRUE,TEXT(AF221,"aaa"))</f>
        <v/>
      </c>
      <c r="AG222" s="187" t="str" cm="1">
        <f t="array" ref="AG222">_xlfn.IFS(AG221="","",COUNTIF(休み,AG221)&gt;0,"休",OR(WEEKDAY(AG221)=1,WEEKDAY(AG221)=7),TEXT(AG221,"aaa"),COUNTIF(祝日,AG221)&gt;0,"祝",TRUE,TEXT(AG221,"aaa"))</f>
        <v/>
      </c>
      <c r="AH222" s="709"/>
      <c r="AI222" s="710"/>
      <c r="AJ222" s="710"/>
      <c r="AK222" s="711"/>
      <c r="AL222" s="695"/>
      <c r="AM222" s="697"/>
      <c r="AN222" s="700"/>
      <c r="AO222" s="700"/>
      <c r="AP222" s="713"/>
      <c r="AQ222" s="300"/>
      <c r="AR222" s="300"/>
      <c r="AS222" s="300"/>
      <c r="AT222" s="300"/>
      <c r="AU222" s="300"/>
      <c r="AV222" s="300"/>
      <c r="AW222" s="300"/>
      <c r="AX222" s="300"/>
      <c r="AY222" s="300"/>
      <c r="AZ222" s="300"/>
      <c r="BA222" s="300"/>
      <c r="BB222" s="300"/>
      <c r="BC222" s="300"/>
      <c r="BD222" s="300"/>
      <c r="BE222" s="300"/>
      <c r="BF222" s="300"/>
      <c r="BG222" s="300"/>
      <c r="BH222" s="300"/>
      <c r="BI222" s="300"/>
      <c r="BJ222" s="300"/>
      <c r="BK222" s="300"/>
      <c r="BL222" s="300"/>
      <c r="BM222" s="300"/>
      <c r="BN222" s="300"/>
      <c r="BO222" s="300"/>
      <c r="BP222" s="300"/>
      <c r="BQ222" s="188"/>
    </row>
    <row r="223" spans="2:69" s="192" customFormat="1" ht="60" customHeight="1">
      <c r="B223" s="271" t="str">
        <f>IF(C220="","","行事")</f>
        <v/>
      </c>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90"/>
      <c r="AH223" s="709"/>
      <c r="AI223" s="710"/>
      <c r="AJ223" s="710"/>
      <c r="AK223" s="711"/>
      <c r="AL223" s="695"/>
      <c r="AM223" s="698"/>
      <c r="AN223" s="701"/>
      <c r="AO223" s="701"/>
      <c r="AP223" s="714"/>
      <c r="AQ223" s="300"/>
      <c r="AR223" s="300"/>
      <c r="AS223" s="300"/>
      <c r="AT223" s="300"/>
      <c r="AU223" s="300"/>
      <c r="AV223" s="300"/>
      <c r="AW223" s="300"/>
      <c r="AX223" s="300"/>
      <c r="AY223" s="300"/>
      <c r="AZ223" s="300"/>
      <c r="BA223" s="300"/>
      <c r="BB223" s="300"/>
      <c r="BC223" s="300"/>
      <c r="BD223" s="300"/>
      <c r="BE223" s="300"/>
      <c r="BF223" s="300"/>
      <c r="BG223" s="300"/>
      <c r="BH223" s="300"/>
      <c r="BI223" s="300"/>
      <c r="BJ223" s="300"/>
      <c r="BK223" s="300"/>
      <c r="BL223" s="300"/>
      <c r="BM223" s="300"/>
      <c r="BN223" s="300"/>
      <c r="BO223" s="300"/>
      <c r="BP223" s="300"/>
      <c r="BQ223" s="191"/>
    </row>
    <row r="224" spans="2:69" s="195" customFormat="1" ht="15" customHeight="1">
      <c r="B224" s="184" t="str">
        <f>IF(C220="","","計画")</f>
        <v/>
      </c>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c r="AC224" s="193"/>
      <c r="AD224" s="193"/>
      <c r="AE224" s="193"/>
      <c r="AF224" s="193"/>
      <c r="AG224" s="193"/>
      <c r="AH224" s="184" t="str">
        <f>IF(C220="","",COUNTIF(C224:AG224,"○"))</f>
        <v/>
      </c>
      <c r="AI224" s="193" t="str">
        <f>IF(C220="","",31-COUNTIF(C222:AG222,"")-COUNTIF(C222:AG222,"休")-COUNTIF(C224:AH224,"/"))</f>
        <v/>
      </c>
      <c r="AJ224" s="194" t="str">
        <f>IF(C220="","",IFERROR(AH224/AI224,""))</f>
        <v/>
      </c>
      <c r="AK224" s="295" t="str" cm="1">
        <f t="array" ref="AK224">_xlfn.IFS(OR(C220="",AI224=0),"",
      COUNTIFS(C222:AG222,"日",C224:AG224,"")+COUNTIFS(C222:AG222,"日",C224:AG224,"○")+COUNTIFS(C222:AG222,"土",C224:AG224,"")+COUNTIFS(C222:AG222,"土",C224:AG224,"○")&lt;=COUNTIF(C224:AG224,"○"),"○",
        AH224/AI224&gt;=2/7,"○",
         TRUE,"NG")</f>
        <v/>
      </c>
      <c r="AM224" s="184" t="str">
        <f>IF(C220="","",AM217+AH224)</f>
        <v/>
      </c>
      <c r="AN224" s="193" t="str">
        <f>IF(C220="","",AN217+AI224)</f>
        <v/>
      </c>
      <c r="AO224" s="194" t="str">
        <f>IFERROR(AM224/AN224,"")</f>
        <v/>
      </c>
      <c r="AP224" s="301" t="str">
        <f>IF(C220="","",IF(C227="",IF(AM224/AN224&gt;=2/7,"OK","NG"),"-"))</f>
        <v/>
      </c>
      <c r="AQ224" s="297"/>
      <c r="AR224" s="297"/>
      <c r="AS224" s="297"/>
      <c r="AT224" s="297"/>
      <c r="AU224" s="297"/>
      <c r="AV224" s="297"/>
      <c r="AW224" s="297"/>
      <c r="AX224" s="297"/>
      <c r="AY224" s="297"/>
      <c r="AZ224" s="297"/>
      <c r="BA224" s="297"/>
      <c r="BB224" s="297"/>
      <c r="BC224" s="297"/>
      <c r="BD224" s="297"/>
      <c r="BE224" s="297"/>
      <c r="BF224" s="297"/>
      <c r="BG224" s="297"/>
      <c r="BH224" s="297"/>
      <c r="BI224" s="297"/>
      <c r="BJ224" s="297"/>
      <c r="BK224" s="297"/>
      <c r="BL224" s="297"/>
      <c r="BM224" s="297"/>
      <c r="BN224" s="297"/>
      <c r="BO224" s="297"/>
      <c r="BP224" s="297"/>
      <c r="BQ224" s="196"/>
    </row>
    <row r="225" spans="2:69" s="195" customFormat="1" ht="15" customHeight="1" thickBot="1">
      <c r="B225" s="197" t="str">
        <f>IF(C220="","","実施")</f>
        <v/>
      </c>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c r="AA225" s="198"/>
      <c r="AB225" s="198"/>
      <c r="AC225" s="198"/>
      <c r="AD225" s="198"/>
      <c r="AE225" s="198"/>
      <c r="AF225" s="198"/>
      <c r="AG225" s="198"/>
      <c r="AH225" s="197" t="str">
        <f>IF(C220="","",COUNTIF(C225:AG225,"●"))</f>
        <v/>
      </c>
      <c r="AI225" s="198" t="str">
        <f>IF(C220="","",31-COUNTIF(C222:AG222,"")-COUNTIF(C222:AG222,"休")-COUNTIF(C225:AH225,"/"))</f>
        <v/>
      </c>
      <c r="AJ225" s="199" t="str">
        <f>IF(C220="","",IFERROR(AH225/AI225,""))</f>
        <v/>
      </c>
      <c r="AK225" s="298" t="str" cm="1">
        <f t="array" ref="AK225">_xlfn.IFS(OR(C220="",AI225=0),"",
      COUNTIFS(C222:AG222,"日",C225:AG225,"")+COUNTIFS(C222:AG222,"日",C225:AG225,"●")+COUNTIFS(C222:AG222,"土",C225:AG225,"")+COUNTIFS(C222:AG222,"土",C225:AG225,"●")&lt;=COUNTIF(C225:AG225,"●"),"○",
        AH225/AI225&gt;=2/7,"○",
         TRUE,"NG")</f>
        <v/>
      </c>
      <c r="AM225" s="197" t="str">
        <f>IF(C220="","",AM218+AH225)</f>
        <v/>
      </c>
      <c r="AN225" s="198" t="str">
        <f>IF(C220="","",AN218+AI225)</f>
        <v/>
      </c>
      <c r="AO225" s="199" t="str">
        <f>IFERROR(AM225/AN225,"")</f>
        <v/>
      </c>
      <c r="AP225" s="302" t="str">
        <f>IF(C220="","",IF(C227="",IF(AM225/AN225&gt;=2/7,"OK","NG"),"-"))</f>
        <v/>
      </c>
      <c r="AQ225" s="222"/>
      <c r="AR225" s="222"/>
      <c r="AS225" s="222"/>
      <c r="AT225" s="222"/>
      <c r="AU225" s="222"/>
      <c r="AV225" s="222"/>
      <c r="AW225" s="222"/>
      <c r="AX225" s="222"/>
      <c r="AY225" s="222"/>
      <c r="AZ225" s="222"/>
      <c r="BA225" s="222"/>
      <c r="BB225" s="222"/>
      <c r="BC225" s="222"/>
      <c r="BD225" s="222"/>
      <c r="BE225" s="222"/>
      <c r="BF225" s="222"/>
      <c r="BG225" s="222"/>
      <c r="BH225" s="222"/>
      <c r="BI225" s="222"/>
      <c r="BJ225" s="222"/>
      <c r="BK225" s="222"/>
      <c r="BL225" s="222"/>
      <c r="BM225" s="222"/>
      <c r="BN225" s="222"/>
      <c r="BO225" s="222"/>
      <c r="BP225" s="222"/>
      <c r="BQ225" s="188"/>
    </row>
    <row r="226" spans="2:69" ht="18" customHeight="1" thickBot="1">
      <c r="AP226" s="195"/>
      <c r="AQ226" s="195"/>
      <c r="AR226" s="195"/>
      <c r="AS226" s="195"/>
      <c r="AT226" s="195"/>
      <c r="AU226" s="195"/>
      <c r="AV226" s="195"/>
      <c r="AW226" s="195"/>
      <c r="AX226" s="195"/>
      <c r="AY226" s="195"/>
      <c r="AZ226" s="195"/>
      <c r="BA226" s="195"/>
      <c r="BB226" s="195"/>
      <c r="BC226" s="195"/>
      <c r="BD226" s="195"/>
      <c r="BE226" s="195"/>
      <c r="BF226" s="195"/>
      <c r="BG226" s="195"/>
      <c r="BH226" s="195"/>
      <c r="BI226" s="195"/>
      <c r="BJ226" s="195"/>
      <c r="BK226" s="195"/>
      <c r="BL226" s="195"/>
      <c r="BM226" s="195"/>
      <c r="BN226" s="195"/>
      <c r="BO226" s="195"/>
      <c r="BP226" s="195"/>
      <c r="BQ226" s="200"/>
    </row>
    <row r="227" spans="2:69" ht="16.899999999999999" customHeight="1">
      <c r="B227" s="183" t="str">
        <f>IF(C227="","","月")</f>
        <v/>
      </c>
      <c r="C227" s="689" t="str">
        <f>IFERROR(IF(EOMONTH(C220,0)+1&gt;$L$5,"",EOMONTH(C220,0)+1),"")</f>
        <v/>
      </c>
      <c r="D227" s="690"/>
      <c r="E227" s="690"/>
      <c r="F227" s="690"/>
      <c r="G227" s="690"/>
      <c r="H227" s="690"/>
      <c r="I227" s="690"/>
      <c r="J227" s="690"/>
      <c r="K227" s="690"/>
      <c r="L227" s="690"/>
      <c r="M227" s="690"/>
      <c r="N227" s="690"/>
      <c r="O227" s="690"/>
      <c r="P227" s="690"/>
      <c r="Q227" s="690"/>
      <c r="R227" s="690"/>
      <c r="S227" s="690"/>
      <c r="T227" s="690"/>
      <c r="U227" s="690"/>
      <c r="V227" s="690"/>
      <c r="W227" s="690"/>
      <c r="X227" s="690"/>
      <c r="Y227" s="690"/>
      <c r="Z227" s="690"/>
      <c r="AA227" s="690"/>
      <c r="AB227" s="690"/>
      <c r="AC227" s="690"/>
      <c r="AD227" s="690"/>
      <c r="AE227" s="690"/>
      <c r="AF227" s="690"/>
      <c r="AG227" s="690"/>
      <c r="AH227" s="691" t="str">
        <f>IF(C227="","","月単位")</f>
        <v/>
      </c>
      <c r="AI227" s="692"/>
      <c r="AJ227" s="692"/>
      <c r="AK227" s="693"/>
      <c r="AL227" s="694"/>
      <c r="AM227" s="706" t="str">
        <f>IF(C227="","","累計")</f>
        <v/>
      </c>
      <c r="AN227" s="707"/>
      <c r="AO227" s="707"/>
      <c r="AP227" s="708"/>
      <c r="AQ227" s="293"/>
      <c r="AR227" s="293"/>
      <c r="AS227" s="293"/>
      <c r="AT227" s="293"/>
      <c r="AU227" s="293"/>
      <c r="AV227" s="293"/>
      <c r="AW227" s="293"/>
      <c r="AX227" s="293"/>
      <c r="AY227" s="293"/>
      <c r="AZ227" s="293"/>
      <c r="BA227" s="293"/>
      <c r="BB227" s="293"/>
      <c r="BC227" s="293"/>
      <c r="BD227" s="293"/>
      <c r="BE227" s="293"/>
      <c r="BF227" s="293"/>
      <c r="BG227" s="293"/>
      <c r="BH227" s="293"/>
      <c r="BI227" s="293"/>
      <c r="BJ227" s="293"/>
      <c r="BK227" s="293"/>
      <c r="BL227" s="293"/>
      <c r="BM227" s="293"/>
      <c r="BN227" s="293"/>
      <c r="BO227" s="293"/>
      <c r="BP227" s="293"/>
    </row>
    <row r="228" spans="2:69" ht="15" customHeight="1">
      <c r="B228" s="184" t="str">
        <f>IF(C227="","","日")</f>
        <v/>
      </c>
      <c r="C228" s="185" t="str" cm="1">
        <f t="array" ref="C228">_xlfn.IFS($C227="","",
  $C227+COLUMN(C228)-COLUMN($B228)-1&gt;$L$5,"",
   $C227+COLUMN(C228)-COLUMN($B228)-1&gt;=EOMONTH($C227,0)+1,"",
    TRUE,$C227+COLUMN(C228)-COLUMN($B228)-1)</f>
        <v/>
      </c>
      <c r="D228" s="185" t="str" cm="1">
        <f t="array" ref="D228">_xlfn.IFS($C227="","",
  $C227+COLUMN(D228)-COLUMN($B228)-1&gt;$L$5,"",
   $C227+COLUMN(D228)-COLUMN($B228)-1&gt;=EOMONTH($C227,0)+1,"",
    TRUE,$C227+COLUMN(D228)-COLUMN($B228)-1)</f>
        <v/>
      </c>
      <c r="E228" s="185" t="str" cm="1">
        <f t="array" ref="E228">_xlfn.IFS($C227="","",
  $C227+COLUMN(E228)-COLUMN($B228)-1&gt;$L$5,"",
   $C227+COLUMN(E228)-COLUMN($B228)-1&gt;=EOMONTH($C227,0)+1,"",
    TRUE,$C227+COLUMN(E228)-COLUMN($B228)-1)</f>
        <v/>
      </c>
      <c r="F228" s="185" t="str" cm="1">
        <f t="array" ref="F228">_xlfn.IFS($C227="","",
  $C227+COLUMN(F228)-COLUMN($B228)-1&gt;$L$5,"",
   $C227+COLUMN(F228)-COLUMN($B228)-1&gt;=EOMONTH($C227,0)+1,"",
    TRUE,$C227+COLUMN(F228)-COLUMN($B228)-1)</f>
        <v/>
      </c>
      <c r="G228" s="185" t="str" cm="1">
        <f t="array" ref="G228">_xlfn.IFS($C227="","",
  $C227+COLUMN(G228)-COLUMN($B228)-1&gt;$L$5,"",
   $C227+COLUMN(G228)-COLUMN($B228)-1&gt;=EOMONTH($C227,0)+1,"",
    TRUE,$C227+COLUMN(G228)-COLUMN($B228)-1)</f>
        <v/>
      </c>
      <c r="H228" s="185" t="str" cm="1">
        <f t="array" ref="H228">_xlfn.IFS($C227="","",
  $C227+COLUMN(H228)-COLUMN($B228)-1&gt;$L$5,"",
   $C227+COLUMN(H228)-COLUMN($B228)-1&gt;=EOMONTH($C227,0)+1,"",
    TRUE,$C227+COLUMN(H228)-COLUMN($B228)-1)</f>
        <v/>
      </c>
      <c r="I228" s="185" t="str" cm="1">
        <f t="array" ref="I228">_xlfn.IFS($C227="","",
  $C227+COLUMN(I228)-COLUMN($B228)-1&gt;$L$5,"",
   $C227+COLUMN(I228)-COLUMN($B228)-1&gt;=EOMONTH($C227,0)+1,"",
    TRUE,$C227+COLUMN(I228)-COLUMN($B228)-1)</f>
        <v/>
      </c>
      <c r="J228" s="185" t="str" cm="1">
        <f t="array" ref="J228">_xlfn.IFS($C227="","",
  $C227+COLUMN(J228)-COLUMN($B228)-1&gt;$L$5,"",
   $C227+COLUMN(J228)-COLUMN($B228)-1&gt;=EOMONTH($C227,0)+1,"",
    TRUE,$C227+COLUMN(J228)-COLUMN($B228)-1)</f>
        <v/>
      </c>
      <c r="K228" s="185" t="str" cm="1">
        <f t="array" ref="K228">_xlfn.IFS($C227="","",
  $C227+COLUMN(K228)-COLUMN($B228)-1&gt;$L$5,"",
   $C227+COLUMN(K228)-COLUMN($B228)-1&gt;=EOMONTH($C227,0)+1,"",
    TRUE,$C227+COLUMN(K228)-COLUMN($B228)-1)</f>
        <v/>
      </c>
      <c r="L228" s="185" t="str" cm="1">
        <f t="array" ref="L228">_xlfn.IFS($C227="","",
  $C227+COLUMN(L228)-COLUMN($B228)-1&gt;$L$5,"",
   $C227+COLUMN(L228)-COLUMN($B228)-1&gt;=EOMONTH($C227,0)+1,"",
    TRUE,$C227+COLUMN(L228)-COLUMN($B228)-1)</f>
        <v/>
      </c>
      <c r="M228" s="185" t="str" cm="1">
        <f t="array" ref="M228">_xlfn.IFS($C227="","",
  $C227+COLUMN(M228)-COLUMN($B228)-1&gt;$L$5,"",
   $C227+COLUMN(M228)-COLUMN($B228)-1&gt;=EOMONTH($C227,0)+1,"",
    TRUE,$C227+COLUMN(M228)-COLUMN($B228)-1)</f>
        <v/>
      </c>
      <c r="N228" s="185" t="str" cm="1">
        <f t="array" ref="N228">_xlfn.IFS($C227="","",
  $C227+COLUMN(N228)-COLUMN($B228)-1&gt;$L$5,"",
   $C227+COLUMN(N228)-COLUMN($B228)-1&gt;=EOMONTH($C227,0)+1,"",
    TRUE,$C227+COLUMN(N228)-COLUMN($B228)-1)</f>
        <v/>
      </c>
      <c r="O228" s="185" t="str" cm="1">
        <f t="array" ref="O228">_xlfn.IFS($C227="","",
  $C227+COLUMN(O228)-COLUMN($B228)-1&gt;$L$5,"",
   $C227+COLUMN(O228)-COLUMN($B228)-1&gt;=EOMONTH($C227,0)+1,"",
    TRUE,$C227+COLUMN(O228)-COLUMN($B228)-1)</f>
        <v/>
      </c>
      <c r="P228" s="185" t="str" cm="1">
        <f t="array" ref="P228">_xlfn.IFS($C227="","",
  $C227+COLUMN(P228)-COLUMN($B228)-1&gt;$L$5,"",
   $C227+COLUMN(P228)-COLUMN($B228)-1&gt;=EOMONTH($C227,0)+1,"",
    TRUE,$C227+COLUMN(P228)-COLUMN($B228)-1)</f>
        <v/>
      </c>
      <c r="Q228" s="185" t="str" cm="1">
        <f t="array" ref="Q228">_xlfn.IFS($C227="","",
  $C227+COLUMN(Q228)-COLUMN($B228)-1&gt;$L$5,"",
   $C227+COLUMN(Q228)-COLUMN($B228)-1&gt;=EOMONTH($C227,0)+1,"",
    TRUE,$C227+COLUMN(Q228)-COLUMN($B228)-1)</f>
        <v/>
      </c>
      <c r="R228" s="185" t="str" cm="1">
        <f t="array" ref="R228">_xlfn.IFS($C227="","",
  $C227+COLUMN(R228)-COLUMN($B228)-1&gt;$L$5,"",
   $C227+COLUMN(R228)-COLUMN($B228)-1&gt;=EOMONTH($C227,0)+1,"",
    TRUE,$C227+COLUMN(R228)-COLUMN($B228)-1)</f>
        <v/>
      </c>
      <c r="S228" s="185" t="str" cm="1">
        <f t="array" ref="S228">_xlfn.IFS($C227="","",
  $C227+COLUMN(S228)-COLUMN($B228)-1&gt;$L$5,"",
   $C227+COLUMN(S228)-COLUMN($B228)-1&gt;=EOMONTH($C227,0)+1,"",
    TRUE,$C227+COLUMN(S228)-COLUMN($B228)-1)</f>
        <v/>
      </c>
      <c r="T228" s="185" t="str" cm="1">
        <f t="array" ref="T228">_xlfn.IFS($C227="","",
  $C227+COLUMN(T228)-COLUMN($B228)-1&gt;$L$5,"",
   $C227+COLUMN(T228)-COLUMN($B228)-1&gt;=EOMONTH($C227,0)+1,"",
    TRUE,$C227+COLUMN(T228)-COLUMN($B228)-1)</f>
        <v/>
      </c>
      <c r="U228" s="185" t="str" cm="1">
        <f t="array" ref="U228">_xlfn.IFS($C227="","",
  $C227+COLUMN(U228)-COLUMN($B228)-1&gt;$L$5,"",
   $C227+COLUMN(U228)-COLUMN($B228)-1&gt;=EOMONTH($C227,0)+1,"",
    TRUE,$C227+COLUMN(U228)-COLUMN($B228)-1)</f>
        <v/>
      </c>
      <c r="V228" s="185" t="str" cm="1">
        <f t="array" ref="V228">_xlfn.IFS($C227="","",
  $C227+COLUMN(V228)-COLUMN($B228)-1&gt;$L$5,"",
   $C227+COLUMN(V228)-COLUMN($B228)-1&gt;=EOMONTH($C227,0)+1,"",
    TRUE,$C227+COLUMN(V228)-COLUMN($B228)-1)</f>
        <v/>
      </c>
      <c r="W228" s="185" t="str" cm="1">
        <f t="array" ref="W228">_xlfn.IFS($C227="","",
  $C227+COLUMN(W228)-COLUMN($B228)-1&gt;$L$5,"",
   $C227+COLUMN(W228)-COLUMN($B228)-1&gt;=EOMONTH($C227,0)+1,"",
    TRUE,$C227+COLUMN(W228)-COLUMN($B228)-1)</f>
        <v/>
      </c>
      <c r="X228" s="185" t="str" cm="1">
        <f t="array" ref="X228">_xlfn.IFS($C227="","",
  $C227+COLUMN(X228)-COLUMN($B228)-1&gt;$L$5,"",
   $C227+COLUMN(X228)-COLUMN($B228)-1&gt;=EOMONTH($C227,0)+1,"",
    TRUE,$C227+COLUMN(X228)-COLUMN($B228)-1)</f>
        <v/>
      </c>
      <c r="Y228" s="185" t="str" cm="1">
        <f t="array" ref="Y228">_xlfn.IFS($C227="","",
  $C227+COLUMN(Y228)-COLUMN($B228)-1&gt;$L$5,"",
   $C227+COLUMN(Y228)-COLUMN($B228)-1&gt;=EOMONTH($C227,0)+1,"",
    TRUE,$C227+COLUMN(Y228)-COLUMN($B228)-1)</f>
        <v/>
      </c>
      <c r="Z228" s="185" t="str" cm="1">
        <f t="array" ref="Z228">_xlfn.IFS($C227="","",
  $C227+COLUMN(Z228)-COLUMN($B228)-1&gt;$L$5,"",
   $C227+COLUMN(Z228)-COLUMN($B228)-1&gt;=EOMONTH($C227,0)+1,"",
    TRUE,$C227+COLUMN(Z228)-COLUMN($B228)-1)</f>
        <v/>
      </c>
      <c r="AA228" s="185" t="str" cm="1">
        <f t="array" ref="AA228">_xlfn.IFS($C227="","",
  $C227+COLUMN(AA228)-COLUMN($B228)-1&gt;$L$5,"",
   $C227+COLUMN(AA228)-COLUMN($B228)-1&gt;=EOMONTH($C227,0)+1,"",
    TRUE,$C227+COLUMN(AA228)-COLUMN($B228)-1)</f>
        <v/>
      </c>
      <c r="AB228" s="185" t="str" cm="1">
        <f t="array" ref="AB228">_xlfn.IFS($C227="","",
  $C227+COLUMN(AB228)-COLUMN($B228)-1&gt;$L$5,"",
   $C227+COLUMN(AB228)-COLUMN($B228)-1&gt;=EOMONTH($C227,0)+1,"",
    TRUE,$C227+COLUMN(AB228)-COLUMN($B228)-1)</f>
        <v/>
      </c>
      <c r="AC228" s="185" t="str" cm="1">
        <f t="array" ref="AC228">_xlfn.IFS($C227="","",
  $C227+COLUMN(AC228)-COLUMN($B228)-1&gt;$L$5,"",
   $C227+COLUMN(AC228)-COLUMN($B228)-1&gt;=EOMONTH($C227,0)+1,"",
    TRUE,$C227+COLUMN(AC228)-COLUMN($B228)-1)</f>
        <v/>
      </c>
      <c r="AD228" s="185" t="str" cm="1">
        <f t="array" ref="AD228">_xlfn.IFS($C227="","",
  $C227+COLUMN(AD228)-COLUMN($B228)-1&gt;$L$5,"",
   $C227+COLUMN(AD228)-COLUMN($B228)-1&gt;=EOMONTH($C227,0)+1,"",
    TRUE,$C227+COLUMN(AD228)-COLUMN($B228)-1)</f>
        <v/>
      </c>
      <c r="AE228" s="185" t="str" cm="1">
        <f t="array" ref="AE228">_xlfn.IFS($C227="","",
  $C227+COLUMN(AE228)-COLUMN($B228)-1&gt;$L$5,"",
   $C227+COLUMN(AE228)-COLUMN($B228)-1&gt;=EOMONTH($C227,0)+1,"",
    TRUE,$C227+COLUMN(AE228)-COLUMN($B228)-1)</f>
        <v/>
      </c>
      <c r="AF228" s="185" t="str" cm="1">
        <f t="array" ref="AF228">_xlfn.IFS($C227="","",
  $C227+COLUMN(AF228)-COLUMN($B228)-1&gt;$L$5,"",
   $C227+COLUMN(AF228)-COLUMN($B228)-1&gt;=EOMONTH($C227,0)+1,"",
    TRUE,$C227+COLUMN(AF228)-COLUMN($B228)-1)</f>
        <v/>
      </c>
      <c r="AG228" s="186" t="str" cm="1">
        <f t="array" ref="AG228">_xlfn.IFS($C227="","",
  $C227+COLUMN(AG228)-COLUMN($B228)-1&gt;$L$5,"",
   $C227+COLUMN(AG228)-COLUMN($B228)-1&gt;=EOMONTH($C227,0)+1,"",
    TRUE,$C227+COLUMN(AG228)-COLUMN($B228)-1)</f>
        <v/>
      </c>
      <c r="AH228" s="709" t="str">
        <f>IF(C227="","","閉所日数計")</f>
        <v/>
      </c>
      <c r="AI228" s="710" t="str">
        <f>IF(C227="","","対象日数計")</f>
        <v/>
      </c>
      <c r="AJ228" s="710" t="str">
        <f>IF(C227="","","現場閉所率")</f>
        <v/>
      </c>
      <c r="AK228" s="711" t="str">
        <f>IF(C227="","","達成状況")</f>
        <v/>
      </c>
      <c r="AL228" s="695"/>
      <c r="AM228" s="696" t="str">
        <f>IF(C227="","","閉所日数計")</f>
        <v/>
      </c>
      <c r="AN228" s="699" t="str">
        <f>IF(C227="","","対象日数計")</f>
        <v/>
      </c>
      <c r="AO228" s="699" t="str">
        <f>IF(C227="","","現場閉所率")</f>
        <v/>
      </c>
      <c r="AP228" s="712" t="str" cm="1">
        <f t="array" ref="AP228">_xlfn.IFS(C227="","",C234="","達成状況",TRUE,"-")</f>
        <v/>
      </c>
      <c r="AQ228" s="300"/>
      <c r="AR228" s="300"/>
      <c r="AS228" s="300"/>
      <c r="AT228" s="300"/>
      <c r="AU228" s="300"/>
      <c r="AV228" s="300"/>
      <c r="AW228" s="300"/>
      <c r="AX228" s="300"/>
      <c r="AY228" s="300"/>
      <c r="AZ228" s="300"/>
      <c r="BA228" s="300"/>
      <c r="BB228" s="300"/>
      <c r="BC228" s="300"/>
      <c r="BD228" s="300"/>
      <c r="BE228" s="300"/>
      <c r="BF228" s="300"/>
      <c r="BG228" s="300"/>
      <c r="BH228" s="300"/>
      <c r="BI228" s="300"/>
      <c r="BJ228" s="300"/>
      <c r="BK228" s="300"/>
      <c r="BL228" s="300"/>
      <c r="BM228" s="300"/>
      <c r="BN228" s="300"/>
      <c r="BO228" s="300"/>
      <c r="BP228" s="300"/>
    </row>
    <row r="229" spans="2:69" ht="15" customHeight="1">
      <c r="B229" s="184" t="str">
        <f>IF(C227="","","曜日")</f>
        <v/>
      </c>
      <c r="C229" s="187" t="str" cm="1">
        <f t="array" ref="C229">_xlfn.IFS(C228="","",COUNTIF(休み,C228)&gt;0,"休",OR(WEEKDAY(C228)=1,WEEKDAY(C228)=7),TEXT(C228,"aaa"),COUNTIF(祝日,C228)&gt;0,"祝",TRUE,TEXT(C228,"aaa"))</f>
        <v/>
      </c>
      <c r="D229" s="187" t="str" cm="1">
        <f t="array" ref="D229">_xlfn.IFS(D228="","",COUNTIF(休み,D228)&gt;0,"休",OR(WEEKDAY(D228)=1,WEEKDAY(D228)=7),TEXT(D228,"aaa"),COUNTIF(祝日,D228)&gt;0,"祝",TRUE,TEXT(D228,"aaa"))</f>
        <v/>
      </c>
      <c r="E229" s="187" t="str" cm="1">
        <f t="array" ref="E229">_xlfn.IFS(E228="","",COUNTIF(休み,E228)&gt;0,"休",OR(WEEKDAY(E228)=1,WEEKDAY(E228)=7),TEXT(E228,"aaa"),COUNTIF(祝日,E228)&gt;0,"祝",TRUE,TEXT(E228,"aaa"))</f>
        <v/>
      </c>
      <c r="F229" s="187" t="str" cm="1">
        <f t="array" ref="F229">_xlfn.IFS(F228="","",COUNTIF(休み,F228)&gt;0,"休",OR(WEEKDAY(F228)=1,WEEKDAY(F228)=7),TEXT(F228,"aaa"),COUNTIF(祝日,F228)&gt;0,"祝",TRUE,TEXT(F228,"aaa"))</f>
        <v/>
      </c>
      <c r="G229" s="187" t="str" cm="1">
        <f t="array" ref="G229">_xlfn.IFS(G228="","",COUNTIF(休み,G228)&gt;0,"休",OR(WEEKDAY(G228)=1,WEEKDAY(G228)=7),TEXT(G228,"aaa"),COUNTIF(祝日,G228)&gt;0,"祝",TRUE,TEXT(G228,"aaa"))</f>
        <v/>
      </c>
      <c r="H229" s="187" t="str" cm="1">
        <f t="array" ref="H229">_xlfn.IFS(H228="","",COUNTIF(休み,H228)&gt;0,"休",OR(WEEKDAY(H228)=1,WEEKDAY(H228)=7),TEXT(H228,"aaa"),COUNTIF(祝日,H228)&gt;0,"祝",TRUE,TEXT(H228,"aaa"))</f>
        <v/>
      </c>
      <c r="I229" s="187" t="str" cm="1">
        <f t="array" ref="I229">_xlfn.IFS(I228="","",COUNTIF(休み,I228)&gt;0,"休",OR(WEEKDAY(I228)=1,WEEKDAY(I228)=7),TEXT(I228,"aaa"),COUNTIF(祝日,I228)&gt;0,"祝",TRUE,TEXT(I228,"aaa"))</f>
        <v/>
      </c>
      <c r="J229" s="187" t="str" cm="1">
        <f t="array" ref="J229">_xlfn.IFS(J228="","",COUNTIF(休み,J228)&gt;0,"休",OR(WEEKDAY(J228)=1,WEEKDAY(J228)=7),TEXT(J228,"aaa"),COUNTIF(祝日,J228)&gt;0,"祝",TRUE,TEXT(J228,"aaa"))</f>
        <v/>
      </c>
      <c r="K229" s="187" t="str" cm="1">
        <f t="array" ref="K229">_xlfn.IFS(K228="","",COUNTIF(休み,K228)&gt;0,"休",OR(WEEKDAY(K228)=1,WEEKDAY(K228)=7),TEXT(K228,"aaa"),COUNTIF(祝日,K228)&gt;0,"祝",TRUE,TEXT(K228,"aaa"))</f>
        <v/>
      </c>
      <c r="L229" s="187" t="str" cm="1">
        <f t="array" ref="L229">_xlfn.IFS(L228="","",COUNTIF(休み,L228)&gt;0,"休",OR(WEEKDAY(L228)=1,WEEKDAY(L228)=7),TEXT(L228,"aaa"),COUNTIF(祝日,L228)&gt;0,"祝",TRUE,TEXT(L228,"aaa"))</f>
        <v/>
      </c>
      <c r="M229" s="187" t="str" cm="1">
        <f t="array" ref="M229">_xlfn.IFS(M228="","",COUNTIF(休み,M228)&gt;0,"休",OR(WEEKDAY(M228)=1,WEEKDAY(M228)=7),TEXT(M228,"aaa"),COUNTIF(祝日,M228)&gt;0,"祝",TRUE,TEXT(M228,"aaa"))</f>
        <v/>
      </c>
      <c r="N229" s="187" t="str" cm="1">
        <f t="array" ref="N229">_xlfn.IFS(N228="","",COUNTIF(休み,N228)&gt;0,"休",OR(WEEKDAY(N228)=1,WEEKDAY(N228)=7),TEXT(N228,"aaa"),COUNTIF(祝日,N228)&gt;0,"祝",TRUE,TEXT(N228,"aaa"))</f>
        <v/>
      </c>
      <c r="O229" s="187" t="str" cm="1">
        <f t="array" ref="O229">_xlfn.IFS(O228="","",COUNTIF(休み,O228)&gt;0,"休",OR(WEEKDAY(O228)=1,WEEKDAY(O228)=7),TEXT(O228,"aaa"),COUNTIF(祝日,O228)&gt;0,"祝",TRUE,TEXT(O228,"aaa"))</f>
        <v/>
      </c>
      <c r="P229" s="187" t="str" cm="1">
        <f t="array" ref="P229">_xlfn.IFS(P228="","",COUNTIF(休み,P228)&gt;0,"休",OR(WEEKDAY(P228)=1,WEEKDAY(P228)=7),TEXT(P228,"aaa"),COUNTIF(祝日,P228)&gt;0,"祝",TRUE,TEXT(P228,"aaa"))</f>
        <v/>
      </c>
      <c r="Q229" s="187" t="str" cm="1">
        <f t="array" ref="Q229">_xlfn.IFS(Q228="","",COUNTIF(休み,Q228)&gt;0,"休",OR(WEEKDAY(Q228)=1,WEEKDAY(Q228)=7),TEXT(Q228,"aaa"),COUNTIF(祝日,Q228)&gt;0,"祝",TRUE,TEXT(Q228,"aaa"))</f>
        <v/>
      </c>
      <c r="R229" s="187" t="str" cm="1">
        <f t="array" ref="R229">_xlfn.IFS(R228="","",COUNTIF(休み,R228)&gt;0,"休",OR(WEEKDAY(R228)=1,WEEKDAY(R228)=7),TEXT(R228,"aaa"),COUNTIF(祝日,R228)&gt;0,"祝",TRUE,TEXT(R228,"aaa"))</f>
        <v/>
      </c>
      <c r="S229" s="187" t="str" cm="1">
        <f t="array" ref="S229">_xlfn.IFS(S228="","",COUNTIF(休み,S228)&gt;0,"休",OR(WEEKDAY(S228)=1,WEEKDAY(S228)=7),TEXT(S228,"aaa"),COUNTIF(祝日,S228)&gt;0,"祝",TRUE,TEXT(S228,"aaa"))</f>
        <v/>
      </c>
      <c r="T229" s="187" t="str" cm="1">
        <f t="array" ref="T229">_xlfn.IFS(T228="","",COUNTIF(休み,T228)&gt;0,"休",OR(WEEKDAY(T228)=1,WEEKDAY(T228)=7),TEXT(T228,"aaa"),COUNTIF(祝日,T228)&gt;0,"祝",TRUE,TEXT(T228,"aaa"))</f>
        <v/>
      </c>
      <c r="U229" s="187" t="str" cm="1">
        <f t="array" ref="U229">_xlfn.IFS(U228="","",COUNTIF(休み,U228)&gt;0,"休",OR(WEEKDAY(U228)=1,WEEKDAY(U228)=7),TEXT(U228,"aaa"),COUNTIF(祝日,U228)&gt;0,"祝",TRUE,TEXT(U228,"aaa"))</f>
        <v/>
      </c>
      <c r="V229" s="187" t="str" cm="1">
        <f t="array" ref="V229">_xlfn.IFS(V228="","",COUNTIF(休み,V228)&gt;0,"休",OR(WEEKDAY(V228)=1,WEEKDAY(V228)=7),TEXT(V228,"aaa"),COUNTIF(祝日,V228)&gt;0,"祝",TRUE,TEXT(V228,"aaa"))</f>
        <v/>
      </c>
      <c r="W229" s="187" t="str" cm="1">
        <f t="array" ref="W229">_xlfn.IFS(W228="","",COUNTIF(休み,W228)&gt;0,"休",OR(WEEKDAY(W228)=1,WEEKDAY(W228)=7),TEXT(W228,"aaa"),COUNTIF(祝日,W228)&gt;0,"祝",TRUE,TEXT(W228,"aaa"))</f>
        <v/>
      </c>
      <c r="X229" s="187" t="str" cm="1">
        <f t="array" ref="X229">_xlfn.IFS(X228="","",COUNTIF(休み,X228)&gt;0,"休",OR(WEEKDAY(X228)=1,WEEKDAY(X228)=7),TEXT(X228,"aaa"),COUNTIF(祝日,X228)&gt;0,"祝",TRUE,TEXT(X228,"aaa"))</f>
        <v/>
      </c>
      <c r="Y229" s="187" t="str" cm="1">
        <f t="array" ref="Y229">_xlfn.IFS(Y228="","",COUNTIF(休み,Y228)&gt;0,"休",OR(WEEKDAY(Y228)=1,WEEKDAY(Y228)=7),TEXT(Y228,"aaa"),COUNTIF(祝日,Y228)&gt;0,"祝",TRUE,TEXT(Y228,"aaa"))</f>
        <v/>
      </c>
      <c r="Z229" s="187" t="str" cm="1">
        <f t="array" ref="Z229">_xlfn.IFS(Z228="","",COUNTIF(休み,Z228)&gt;0,"休",OR(WEEKDAY(Z228)=1,WEEKDAY(Z228)=7),TEXT(Z228,"aaa"),COUNTIF(祝日,Z228)&gt;0,"祝",TRUE,TEXT(Z228,"aaa"))</f>
        <v/>
      </c>
      <c r="AA229" s="187" t="str" cm="1">
        <f t="array" ref="AA229">_xlfn.IFS(AA228="","",COUNTIF(休み,AA228)&gt;0,"休",OR(WEEKDAY(AA228)=1,WEEKDAY(AA228)=7),TEXT(AA228,"aaa"),COUNTIF(祝日,AA228)&gt;0,"祝",TRUE,TEXT(AA228,"aaa"))</f>
        <v/>
      </c>
      <c r="AB229" s="187" t="str" cm="1">
        <f t="array" ref="AB229">_xlfn.IFS(AB228="","",COUNTIF(休み,AB228)&gt;0,"休",OR(WEEKDAY(AB228)=1,WEEKDAY(AB228)=7),TEXT(AB228,"aaa"),COUNTIF(祝日,AB228)&gt;0,"祝",TRUE,TEXT(AB228,"aaa"))</f>
        <v/>
      </c>
      <c r="AC229" s="187" t="str" cm="1">
        <f t="array" ref="AC229">_xlfn.IFS(AC228="","",COUNTIF(休み,AC228)&gt;0,"休",OR(WEEKDAY(AC228)=1,WEEKDAY(AC228)=7),TEXT(AC228,"aaa"),COUNTIF(祝日,AC228)&gt;0,"祝",TRUE,TEXT(AC228,"aaa"))</f>
        <v/>
      </c>
      <c r="AD229" s="187" t="str" cm="1">
        <f t="array" ref="AD229">_xlfn.IFS(AD228="","",COUNTIF(休み,AD228)&gt;0,"休",OR(WEEKDAY(AD228)=1,WEEKDAY(AD228)=7),TEXT(AD228,"aaa"),COUNTIF(祝日,AD228)&gt;0,"祝",TRUE,TEXT(AD228,"aaa"))</f>
        <v/>
      </c>
      <c r="AE229" s="187" t="str" cm="1">
        <f t="array" ref="AE229">_xlfn.IFS(AE228="","",COUNTIF(休み,AE228)&gt;0,"休",OR(WEEKDAY(AE228)=1,WEEKDAY(AE228)=7),TEXT(AE228,"aaa"),COUNTIF(祝日,AE228)&gt;0,"祝",TRUE,TEXT(AE228,"aaa"))</f>
        <v/>
      </c>
      <c r="AF229" s="187" t="str" cm="1">
        <f t="array" ref="AF229">_xlfn.IFS(AF228="","",COUNTIF(休み,AF228)&gt;0,"休",OR(WEEKDAY(AF228)=1,WEEKDAY(AF228)=7),TEXT(AF228,"aaa"),COUNTIF(祝日,AF228)&gt;0,"祝",TRUE,TEXT(AF228,"aaa"))</f>
        <v/>
      </c>
      <c r="AG229" s="187" t="str" cm="1">
        <f t="array" ref="AG229">_xlfn.IFS(AG228="","",COUNTIF(休み,AG228)&gt;0,"休",OR(WEEKDAY(AG228)=1,WEEKDAY(AG228)=7),TEXT(AG228,"aaa"),COUNTIF(祝日,AG228)&gt;0,"祝",TRUE,TEXT(AG228,"aaa"))</f>
        <v/>
      </c>
      <c r="AH229" s="709"/>
      <c r="AI229" s="710"/>
      <c r="AJ229" s="710"/>
      <c r="AK229" s="711"/>
      <c r="AL229" s="695"/>
      <c r="AM229" s="697"/>
      <c r="AN229" s="700"/>
      <c r="AO229" s="700"/>
      <c r="AP229" s="713"/>
      <c r="AQ229" s="300"/>
      <c r="AR229" s="300"/>
      <c r="AS229" s="300"/>
      <c r="AT229" s="300"/>
      <c r="AU229" s="300"/>
      <c r="AV229" s="300"/>
      <c r="AW229" s="300"/>
      <c r="AX229" s="300"/>
      <c r="AY229" s="300"/>
      <c r="AZ229" s="300"/>
      <c r="BA229" s="300"/>
      <c r="BB229" s="300"/>
      <c r="BC229" s="300"/>
      <c r="BD229" s="300"/>
      <c r="BE229" s="300"/>
      <c r="BF229" s="300"/>
      <c r="BG229" s="300"/>
      <c r="BH229" s="300"/>
      <c r="BI229" s="300"/>
      <c r="BJ229" s="300"/>
      <c r="BK229" s="300"/>
      <c r="BL229" s="300"/>
      <c r="BM229" s="300"/>
      <c r="BN229" s="300"/>
      <c r="BO229" s="300"/>
      <c r="BP229" s="300"/>
      <c r="BQ229" s="188"/>
    </row>
    <row r="230" spans="2:69" s="192" customFormat="1" ht="60" customHeight="1">
      <c r="B230" s="271" t="str">
        <f>IF(C227="","","行事")</f>
        <v/>
      </c>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90"/>
      <c r="AH230" s="709"/>
      <c r="AI230" s="710"/>
      <c r="AJ230" s="710"/>
      <c r="AK230" s="711"/>
      <c r="AL230" s="695"/>
      <c r="AM230" s="698"/>
      <c r="AN230" s="701"/>
      <c r="AO230" s="701"/>
      <c r="AP230" s="714"/>
      <c r="AQ230" s="300"/>
      <c r="AR230" s="300"/>
      <c r="AS230" s="300"/>
      <c r="AT230" s="300"/>
      <c r="AU230" s="300"/>
      <c r="AV230" s="300"/>
      <c r="AW230" s="300"/>
      <c r="AX230" s="300"/>
      <c r="AY230" s="300"/>
      <c r="AZ230" s="300"/>
      <c r="BA230" s="300"/>
      <c r="BB230" s="300"/>
      <c r="BC230" s="300"/>
      <c r="BD230" s="300"/>
      <c r="BE230" s="300"/>
      <c r="BF230" s="300"/>
      <c r="BG230" s="300"/>
      <c r="BH230" s="300"/>
      <c r="BI230" s="300"/>
      <c r="BJ230" s="300"/>
      <c r="BK230" s="300"/>
      <c r="BL230" s="300"/>
      <c r="BM230" s="300"/>
      <c r="BN230" s="300"/>
      <c r="BO230" s="300"/>
      <c r="BP230" s="300"/>
      <c r="BQ230" s="191"/>
    </row>
    <row r="231" spans="2:69" s="195" customFormat="1" ht="15" customHeight="1">
      <c r="B231" s="184" t="str">
        <f>IF(C227="","","計画")</f>
        <v/>
      </c>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c r="AA231" s="193"/>
      <c r="AB231" s="193"/>
      <c r="AC231" s="193"/>
      <c r="AD231" s="193"/>
      <c r="AE231" s="193"/>
      <c r="AF231" s="193"/>
      <c r="AG231" s="193"/>
      <c r="AH231" s="184" t="str">
        <f>IF(C227="","",COUNTIF(C231:AG231,"○"))</f>
        <v/>
      </c>
      <c r="AI231" s="193" t="str">
        <f>IF(C227="","",31-COUNTIF(C229:AG229,"")-COUNTIF(C229:AG229,"休")-COUNTIF(C231:AH231,"/"))</f>
        <v/>
      </c>
      <c r="AJ231" s="194" t="str">
        <f>IF(C227="","",IFERROR(AH231/AI231,""))</f>
        <v/>
      </c>
      <c r="AK231" s="295" t="str" cm="1">
        <f t="array" ref="AK231">_xlfn.IFS(OR(C227="",AI231=0),"",
      COUNTIFS(C229:AG229,"日",C231:AG231,"")+COUNTIFS(C229:AG229,"日",C231:AG231,"○")+COUNTIFS(C229:AG229,"土",C231:AG231,"")+COUNTIFS(C229:AG229,"土",C231:AG231,"○")&lt;=COUNTIF(C231:AG231,"○"),"○",
        AH231/AI231&gt;=2/7,"○",
         TRUE,"NG")</f>
        <v/>
      </c>
      <c r="AM231" s="184" t="str">
        <f>IF(C227="","",AM224+AH231)</f>
        <v/>
      </c>
      <c r="AN231" s="193" t="str">
        <f>IF(C227="","",AN224+AI231)</f>
        <v/>
      </c>
      <c r="AO231" s="194" t="str">
        <f>IFERROR(AM231/AN231,"")</f>
        <v/>
      </c>
      <c r="AP231" s="301" t="str">
        <f>IF(C227="","",IF(C234="",IF(AM231/AN231&gt;=2/7,"OK","NG"),"-"))</f>
        <v/>
      </c>
      <c r="AQ231" s="297"/>
      <c r="AR231" s="297"/>
      <c r="AS231" s="297"/>
      <c r="AT231" s="297"/>
      <c r="AU231" s="297"/>
      <c r="AV231" s="297"/>
      <c r="AW231" s="297"/>
      <c r="AX231" s="297"/>
      <c r="AY231" s="297"/>
      <c r="AZ231" s="297"/>
      <c r="BA231" s="297"/>
      <c r="BB231" s="297"/>
      <c r="BC231" s="297"/>
      <c r="BD231" s="297"/>
      <c r="BE231" s="297"/>
      <c r="BF231" s="297"/>
      <c r="BG231" s="297"/>
      <c r="BH231" s="297"/>
      <c r="BI231" s="297"/>
      <c r="BJ231" s="297"/>
      <c r="BK231" s="297"/>
      <c r="BL231" s="297"/>
      <c r="BM231" s="297"/>
      <c r="BN231" s="297"/>
      <c r="BO231" s="297"/>
      <c r="BP231" s="297"/>
      <c r="BQ231" s="196"/>
    </row>
    <row r="232" spans="2:69" s="195" customFormat="1" ht="15" customHeight="1" thickBot="1">
      <c r="B232" s="197" t="str">
        <f>IF(C227="","","実施")</f>
        <v/>
      </c>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c r="AA232" s="198"/>
      <c r="AB232" s="198"/>
      <c r="AC232" s="198"/>
      <c r="AD232" s="198"/>
      <c r="AE232" s="198"/>
      <c r="AF232" s="198"/>
      <c r="AG232" s="198"/>
      <c r="AH232" s="197" t="str">
        <f>IF(C227="","",COUNTIF(C232:AG232,"●"))</f>
        <v/>
      </c>
      <c r="AI232" s="198" t="str">
        <f>IF(C227="","",31-COUNTIF(C229:AG229,"")-COUNTIF(C229:AG229,"休")-COUNTIF(C232:AH232,"/"))</f>
        <v/>
      </c>
      <c r="AJ232" s="199" t="str">
        <f>IF(C227="","",IFERROR(AH232/AI232,""))</f>
        <v/>
      </c>
      <c r="AK232" s="298" t="str" cm="1">
        <f t="array" ref="AK232">_xlfn.IFS(OR(C227="",AI232=0),"",
      COUNTIFS(C229:AG229,"日",C232:AG232,"")+COUNTIFS(C229:AG229,"日",C232:AG232,"●")+COUNTIFS(C229:AG229,"土",C232:AG232,"")+COUNTIFS(C229:AG229,"土",C232:AG232,"●")&lt;=COUNTIF(C232:AG232,"●"),"○",
        AH232/AI232&gt;=2/7,"○",
         TRUE,"NG")</f>
        <v/>
      </c>
      <c r="AM232" s="197" t="str">
        <f>IF(C227="","",AM225+AH232)</f>
        <v/>
      </c>
      <c r="AN232" s="198" t="str">
        <f>IF(C227="","",AN225+AI232)</f>
        <v/>
      </c>
      <c r="AO232" s="199" t="str">
        <f>IFERROR(AM232/AN232,"")</f>
        <v/>
      </c>
      <c r="AP232" s="302" t="str">
        <f>IF(C227="","",IF(C234="",IF(AM232/AN232&gt;=2/7,"OK","NG"),"-"))</f>
        <v/>
      </c>
      <c r="AQ232" s="222"/>
      <c r="AR232" s="222"/>
      <c r="AS232" s="222"/>
      <c r="AT232" s="222"/>
      <c r="AU232" s="222"/>
      <c r="AV232" s="222"/>
      <c r="AW232" s="222"/>
      <c r="AX232" s="222"/>
      <c r="AY232" s="222"/>
      <c r="AZ232" s="222"/>
      <c r="BA232" s="222"/>
      <c r="BB232" s="222"/>
      <c r="BC232" s="222"/>
      <c r="BD232" s="222"/>
      <c r="BE232" s="222"/>
      <c r="BF232" s="222"/>
      <c r="BG232" s="222"/>
      <c r="BH232" s="222"/>
      <c r="BI232" s="222"/>
      <c r="BJ232" s="222"/>
      <c r="BK232" s="222"/>
      <c r="BL232" s="222"/>
      <c r="BM232" s="222"/>
      <c r="BN232" s="222"/>
      <c r="BO232" s="222"/>
      <c r="BP232" s="222"/>
      <c r="BQ232" s="188"/>
    </row>
    <row r="233" spans="2:69" ht="18" customHeight="1" thickBot="1">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200"/>
    </row>
    <row r="234" spans="2:69" ht="16.899999999999999" customHeight="1">
      <c r="B234" s="183" t="str">
        <f>IF(C234="","","月")</f>
        <v/>
      </c>
      <c r="C234" s="689" t="str">
        <f>IFERROR(IF(EOMONTH(C227,0)+1&gt;$L$5,"",EOMONTH(C227,0)+1),"")</f>
        <v/>
      </c>
      <c r="D234" s="690"/>
      <c r="E234" s="690"/>
      <c r="F234" s="690"/>
      <c r="G234" s="690"/>
      <c r="H234" s="690"/>
      <c r="I234" s="690"/>
      <c r="J234" s="690"/>
      <c r="K234" s="690"/>
      <c r="L234" s="690"/>
      <c r="M234" s="690"/>
      <c r="N234" s="690"/>
      <c r="O234" s="690"/>
      <c r="P234" s="690"/>
      <c r="Q234" s="690"/>
      <c r="R234" s="690"/>
      <c r="S234" s="690"/>
      <c r="T234" s="690"/>
      <c r="U234" s="690"/>
      <c r="V234" s="690"/>
      <c r="W234" s="690"/>
      <c r="X234" s="690"/>
      <c r="Y234" s="690"/>
      <c r="Z234" s="690"/>
      <c r="AA234" s="690"/>
      <c r="AB234" s="690"/>
      <c r="AC234" s="690"/>
      <c r="AD234" s="690"/>
      <c r="AE234" s="690"/>
      <c r="AF234" s="690"/>
      <c r="AG234" s="690"/>
      <c r="AH234" s="691" t="str">
        <f>IF(C234="","","月単位")</f>
        <v/>
      </c>
      <c r="AI234" s="692"/>
      <c r="AJ234" s="692"/>
      <c r="AK234" s="693"/>
      <c r="AL234" s="694"/>
      <c r="AM234" s="706" t="str">
        <f>IF(C234="","","累計")</f>
        <v/>
      </c>
      <c r="AN234" s="707"/>
      <c r="AO234" s="707"/>
      <c r="AP234" s="708"/>
      <c r="AQ234" s="293"/>
      <c r="AR234" s="293"/>
      <c r="AS234" s="293"/>
      <c r="AT234" s="293"/>
      <c r="AU234" s="293"/>
      <c r="AV234" s="293"/>
      <c r="AW234" s="293"/>
      <c r="AX234" s="293"/>
      <c r="AY234" s="293"/>
      <c r="AZ234" s="293"/>
      <c r="BA234" s="293"/>
      <c r="BB234" s="293"/>
      <c r="BC234" s="293"/>
      <c r="BD234" s="293"/>
      <c r="BE234" s="293"/>
      <c r="BF234" s="293"/>
      <c r="BG234" s="293"/>
      <c r="BH234" s="293"/>
      <c r="BI234" s="293"/>
      <c r="BJ234" s="293"/>
      <c r="BK234" s="293"/>
      <c r="BL234" s="293"/>
      <c r="BM234" s="293"/>
      <c r="BN234" s="293"/>
      <c r="BO234" s="293"/>
      <c r="BP234" s="293"/>
    </row>
    <row r="235" spans="2:69" ht="15" customHeight="1">
      <c r="B235" s="184" t="str">
        <f>IF(C234="","","日")</f>
        <v/>
      </c>
      <c r="C235" s="185" t="str" cm="1">
        <f t="array" ref="C235">_xlfn.IFS($C234="","",
  $C234+COLUMN(C235)-COLUMN($B235)-1&gt;$L$5,"",
   $C234+COLUMN(C235)-COLUMN($B235)-1&gt;=EOMONTH($C234,0)+1,"",
    TRUE,$C234+COLUMN(C235)-COLUMN($B235)-1)</f>
        <v/>
      </c>
      <c r="D235" s="185" t="str" cm="1">
        <f t="array" ref="D235">_xlfn.IFS($C234="","",
  $C234+COLUMN(D235)-COLUMN($B235)-1&gt;$L$5,"",
   $C234+COLUMN(D235)-COLUMN($B235)-1&gt;=EOMONTH($C234,0)+1,"",
    TRUE,$C234+COLUMN(D235)-COLUMN($B235)-1)</f>
        <v/>
      </c>
      <c r="E235" s="185" t="str" cm="1">
        <f t="array" ref="E235">_xlfn.IFS($C234="","",
  $C234+COLUMN(E235)-COLUMN($B235)-1&gt;$L$5,"",
   $C234+COLUMN(E235)-COLUMN($B235)-1&gt;=EOMONTH($C234,0)+1,"",
    TRUE,$C234+COLUMN(E235)-COLUMN($B235)-1)</f>
        <v/>
      </c>
      <c r="F235" s="185" t="str" cm="1">
        <f t="array" ref="F235">_xlfn.IFS($C234="","",
  $C234+COLUMN(F235)-COLUMN($B235)-1&gt;$L$5,"",
   $C234+COLUMN(F235)-COLUMN($B235)-1&gt;=EOMONTH($C234,0)+1,"",
    TRUE,$C234+COLUMN(F235)-COLUMN($B235)-1)</f>
        <v/>
      </c>
      <c r="G235" s="185" t="str" cm="1">
        <f t="array" ref="G235">_xlfn.IFS($C234="","",
  $C234+COLUMN(G235)-COLUMN($B235)-1&gt;$L$5,"",
   $C234+COLUMN(G235)-COLUMN($B235)-1&gt;=EOMONTH($C234,0)+1,"",
    TRUE,$C234+COLUMN(G235)-COLUMN($B235)-1)</f>
        <v/>
      </c>
      <c r="H235" s="185" t="str" cm="1">
        <f t="array" ref="H235">_xlfn.IFS($C234="","",
  $C234+COLUMN(H235)-COLUMN($B235)-1&gt;$L$5,"",
   $C234+COLUMN(H235)-COLUMN($B235)-1&gt;=EOMONTH($C234,0)+1,"",
    TRUE,$C234+COLUMN(H235)-COLUMN($B235)-1)</f>
        <v/>
      </c>
      <c r="I235" s="185" t="str" cm="1">
        <f t="array" ref="I235">_xlfn.IFS($C234="","",
  $C234+COLUMN(I235)-COLUMN($B235)-1&gt;$L$5,"",
   $C234+COLUMN(I235)-COLUMN($B235)-1&gt;=EOMONTH($C234,0)+1,"",
    TRUE,$C234+COLUMN(I235)-COLUMN($B235)-1)</f>
        <v/>
      </c>
      <c r="J235" s="185" t="str" cm="1">
        <f t="array" ref="J235">_xlfn.IFS($C234="","",
  $C234+COLUMN(J235)-COLUMN($B235)-1&gt;$L$5,"",
   $C234+COLUMN(J235)-COLUMN($B235)-1&gt;=EOMONTH($C234,0)+1,"",
    TRUE,$C234+COLUMN(J235)-COLUMN($B235)-1)</f>
        <v/>
      </c>
      <c r="K235" s="185" t="str" cm="1">
        <f t="array" ref="K235">_xlfn.IFS($C234="","",
  $C234+COLUMN(K235)-COLUMN($B235)-1&gt;$L$5,"",
   $C234+COLUMN(K235)-COLUMN($B235)-1&gt;=EOMONTH($C234,0)+1,"",
    TRUE,$C234+COLUMN(K235)-COLUMN($B235)-1)</f>
        <v/>
      </c>
      <c r="L235" s="185" t="str" cm="1">
        <f t="array" ref="L235">_xlfn.IFS($C234="","",
  $C234+COLUMN(L235)-COLUMN($B235)-1&gt;$L$5,"",
   $C234+COLUMN(L235)-COLUMN($B235)-1&gt;=EOMONTH($C234,0)+1,"",
    TRUE,$C234+COLUMN(L235)-COLUMN($B235)-1)</f>
        <v/>
      </c>
      <c r="M235" s="185" t="str" cm="1">
        <f t="array" ref="M235">_xlfn.IFS($C234="","",
  $C234+COLUMN(M235)-COLUMN($B235)-1&gt;$L$5,"",
   $C234+COLUMN(M235)-COLUMN($B235)-1&gt;=EOMONTH($C234,0)+1,"",
    TRUE,$C234+COLUMN(M235)-COLUMN($B235)-1)</f>
        <v/>
      </c>
      <c r="N235" s="185" t="str" cm="1">
        <f t="array" ref="N235">_xlfn.IFS($C234="","",
  $C234+COLUMN(N235)-COLUMN($B235)-1&gt;$L$5,"",
   $C234+COLUMN(N235)-COLUMN($B235)-1&gt;=EOMONTH($C234,0)+1,"",
    TRUE,$C234+COLUMN(N235)-COLUMN($B235)-1)</f>
        <v/>
      </c>
      <c r="O235" s="185" t="str" cm="1">
        <f t="array" ref="O235">_xlfn.IFS($C234="","",
  $C234+COLUMN(O235)-COLUMN($B235)-1&gt;$L$5,"",
   $C234+COLUMN(O235)-COLUMN($B235)-1&gt;=EOMONTH($C234,0)+1,"",
    TRUE,$C234+COLUMN(O235)-COLUMN($B235)-1)</f>
        <v/>
      </c>
      <c r="P235" s="185" t="str" cm="1">
        <f t="array" ref="P235">_xlfn.IFS($C234="","",
  $C234+COLUMN(P235)-COLUMN($B235)-1&gt;$L$5,"",
   $C234+COLUMN(P235)-COLUMN($B235)-1&gt;=EOMONTH($C234,0)+1,"",
    TRUE,$C234+COLUMN(P235)-COLUMN($B235)-1)</f>
        <v/>
      </c>
      <c r="Q235" s="185" t="str" cm="1">
        <f t="array" ref="Q235">_xlfn.IFS($C234="","",
  $C234+COLUMN(Q235)-COLUMN($B235)-1&gt;$L$5,"",
   $C234+COLUMN(Q235)-COLUMN($B235)-1&gt;=EOMONTH($C234,0)+1,"",
    TRUE,$C234+COLUMN(Q235)-COLUMN($B235)-1)</f>
        <v/>
      </c>
      <c r="R235" s="185" t="str" cm="1">
        <f t="array" ref="R235">_xlfn.IFS($C234="","",
  $C234+COLUMN(R235)-COLUMN($B235)-1&gt;$L$5,"",
   $C234+COLUMN(R235)-COLUMN($B235)-1&gt;=EOMONTH($C234,0)+1,"",
    TRUE,$C234+COLUMN(R235)-COLUMN($B235)-1)</f>
        <v/>
      </c>
      <c r="S235" s="185" t="str" cm="1">
        <f t="array" ref="S235">_xlfn.IFS($C234="","",
  $C234+COLUMN(S235)-COLUMN($B235)-1&gt;$L$5,"",
   $C234+COLUMN(S235)-COLUMN($B235)-1&gt;=EOMONTH($C234,0)+1,"",
    TRUE,$C234+COLUMN(S235)-COLUMN($B235)-1)</f>
        <v/>
      </c>
      <c r="T235" s="185" t="str" cm="1">
        <f t="array" ref="T235">_xlfn.IFS($C234="","",
  $C234+COLUMN(T235)-COLUMN($B235)-1&gt;$L$5,"",
   $C234+COLUMN(T235)-COLUMN($B235)-1&gt;=EOMONTH($C234,0)+1,"",
    TRUE,$C234+COLUMN(T235)-COLUMN($B235)-1)</f>
        <v/>
      </c>
      <c r="U235" s="185" t="str" cm="1">
        <f t="array" ref="U235">_xlfn.IFS($C234="","",
  $C234+COLUMN(U235)-COLUMN($B235)-1&gt;$L$5,"",
   $C234+COLUMN(U235)-COLUMN($B235)-1&gt;=EOMONTH($C234,0)+1,"",
    TRUE,$C234+COLUMN(U235)-COLUMN($B235)-1)</f>
        <v/>
      </c>
      <c r="V235" s="185" t="str" cm="1">
        <f t="array" ref="V235">_xlfn.IFS($C234="","",
  $C234+COLUMN(V235)-COLUMN($B235)-1&gt;$L$5,"",
   $C234+COLUMN(V235)-COLUMN($B235)-1&gt;=EOMONTH($C234,0)+1,"",
    TRUE,$C234+COLUMN(V235)-COLUMN($B235)-1)</f>
        <v/>
      </c>
      <c r="W235" s="185" t="str" cm="1">
        <f t="array" ref="W235">_xlfn.IFS($C234="","",
  $C234+COLUMN(W235)-COLUMN($B235)-1&gt;$L$5,"",
   $C234+COLUMN(W235)-COLUMN($B235)-1&gt;=EOMONTH($C234,0)+1,"",
    TRUE,$C234+COLUMN(W235)-COLUMN($B235)-1)</f>
        <v/>
      </c>
      <c r="X235" s="185" t="str" cm="1">
        <f t="array" ref="X235">_xlfn.IFS($C234="","",
  $C234+COLUMN(X235)-COLUMN($B235)-1&gt;$L$5,"",
   $C234+COLUMN(X235)-COLUMN($B235)-1&gt;=EOMONTH($C234,0)+1,"",
    TRUE,$C234+COLUMN(X235)-COLUMN($B235)-1)</f>
        <v/>
      </c>
      <c r="Y235" s="185" t="str" cm="1">
        <f t="array" ref="Y235">_xlfn.IFS($C234="","",
  $C234+COLUMN(Y235)-COLUMN($B235)-1&gt;$L$5,"",
   $C234+COLUMN(Y235)-COLUMN($B235)-1&gt;=EOMONTH($C234,0)+1,"",
    TRUE,$C234+COLUMN(Y235)-COLUMN($B235)-1)</f>
        <v/>
      </c>
      <c r="Z235" s="185" t="str" cm="1">
        <f t="array" ref="Z235">_xlfn.IFS($C234="","",
  $C234+COLUMN(Z235)-COLUMN($B235)-1&gt;$L$5,"",
   $C234+COLUMN(Z235)-COLUMN($B235)-1&gt;=EOMONTH($C234,0)+1,"",
    TRUE,$C234+COLUMN(Z235)-COLUMN($B235)-1)</f>
        <v/>
      </c>
      <c r="AA235" s="185" t="str" cm="1">
        <f t="array" ref="AA235">_xlfn.IFS($C234="","",
  $C234+COLUMN(AA235)-COLUMN($B235)-1&gt;$L$5,"",
   $C234+COLUMN(AA235)-COLUMN($B235)-1&gt;=EOMONTH($C234,0)+1,"",
    TRUE,$C234+COLUMN(AA235)-COLUMN($B235)-1)</f>
        <v/>
      </c>
      <c r="AB235" s="185" t="str" cm="1">
        <f t="array" ref="AB235">_xlfn.IFS($C234="","",
  $C234+COLUMN(AB235)-COLUMN($B235)-1&gt;$L$5,"",
   $C234+COLUMN(AB235)-COLUMN($B235)-1&gt;=EOMONTH($C234,0)+1,"",
    TRUE,$C234+COLUMN(AB235)-COLUMN($B235)-1)</f>
        <v/>
      </c>
      <c r="AC235" s="185" t="str" cm="1">
        <f t="array" ref="AC235">_xlfn.IFS($C234="","",
  $C234+COLUMN(AC235)-COLUMN($B235)-1&gt;$L$5,"",
   $C234+COLUMN(AC235)-COLUMN($B235)-1&gt;=EOMONTH($C234,0)+1,"",
    TRUE,$C234+COLUMN(AC235)-COLUMN($B235)-1)</f>
        <v/>
      </c>
      <c r="AD235" s="185" t="str" cm="1">
        <f t="array" ref="AD235">_xlfn.IFS($C234="","",
  $C234+COLUMN(AD235)-COLUMN($B235)-1&gt;$L$5,"",
   $C234+COLUMN(AD235)-COLUMN($B235)-1&gt;=EOMONTH($C234,0)+1,"",
    TRUE,$C234+COLUMN(AD235)-COLUMN($B235)-1)</f>
        <v/>
      </c>
      <c r="AE235" s="185" t="str" cm="1">
        <f t="array" ref="AE235">_xlfn.IFS($C234="","",
  $C234+COLUMN(AE235)-COLUMN($B235)-1&gt;$L$5,"",
   $C234+COLUMN(AE235)-COLUMN($B235)-1&gt;=EOMONTH($C234,0)+1,"",
    TRUE,$C234+COLUMN(AE235)-COLUMN($B235)-1)</f>
        <v/>
      </c>
      <c r="AF235" s="185" t="str" cm="1">
        <f t="array" ref="AF235">_xlfn.IFS($C234="","",
  $C234+COLUMN(AF235)-COLUMN($B235)-1&gt;$L$5,"",
   $C234+COLUMN(AF235)-COLUMN($B235)-1&gt;=EOMONTH($C234,0)+1,"",
    TRUE,$C234+COLUMN(AF235)-COLUMN($B235)-1)</f>
        <v/>
      </c>
      <c r="AG235" s="186" t="str" cm="1">
        <f t="array" ref="AG235">_xlfn.IFS($C234="","",
  $C234+COLUMN(AG235)-COLUMN($B235)-1&gt;$L$5,"",
   $C234+COLUMN(AG235)-COLUMN($B235)-1&gt;=EOMONTH($C234,0)+1,"",
    TRUE,$C234+COLUMN(AG235)-COLUMN($B235)-1)</f>
        <v/>
      </c>
      <c r="AH235" s="709" t="str">
        <f>IF(C234="","","閉所日数計")</f>
        <v/>
      </c>
      <c r="AI235" s="710" t="str">
        <f>IF(C234="","","対象日数計")</f>
        <v/>
      </c>
      <c r="AJ235" s="710" t="str">
        <f>IF(C234="","","現場閉所率")</f>
        <v/>
      </c>
      <c r="AK235" s="711" t="str">
        <f>IF(C234="","","達成状況")</f>
        <v/>
      </c>
      <c r="AL235" s="695"/>
      <c r="AM235" s="696" t="str">
        <f>IF(C234="","","閉所日数計")</f>
        <v/>
      </c>
      <c r="AN235" s="699" t="str">
        <f>IF(C234="","","対象日数計")</f>
        <v/>
      </c>
      <c r="AO235" s="699" t="str">
        <f>IF(C234="","","現場閉所率")</f>
        <v/>
      </c>
      <c r="AP235" s="712" t="str" cm="1">
        <f t="array" ref="AP235">_xlfn.IFS(C234="","",C241="","達成状況",TRUE,"-")</f>
        <v/>
      </c>
      <c r="AQ235" s="300"/>
      <c r="AR235" s="300"/>
      <c r="AS235" s="300"/>
      <c r="AT235" s="300"/>
      <c r="AU235" s="300"/>
      <c r="AV235" s="300"/>
      <c r="AW235" s="300"/>
      <c r="AX235" s="300"/>
      <c r="AY235" s="300"/>
      <c r="AZ235" s="300"/>
      <c r="BA235" s="300"/>
      <c r="BB235" s="300"/>
      <c r="BC235" s="300"/>
      <c r="BD235" s="300"/>
      <c r="BE235" s="300"/>
      <c r="BF235" s="300"/>
      <c r="BG235" s="300"/>
      <c r="BH235" s="300"/>
      <c r="BI235" s="300"/>
      <c r="BJ235" s="300"/>
      <c r="BK235" s="300"/>
      <c r="BL235" s="300"/>
      <c r="BM235" s="300"/>
      <c r="BN235" s="300"/>
      <c r="BO235" s="300"/>
      <c r="BP235" s="300"/>
    </row>
    <row r="236" spans="2:69" ht="15" customHeight="1">
      <c r="B236" s="184" t="str">
        <f>IF(C234="","","曜日")</f>
        <v/>
      </c>
      <c r="C236" s="187" t="str" cm="1">
        <f t="array" ref="C236">_xlfn.IFS(C235="","",COUNTIF(休み,C235)&gt;0,"休",OR(WEEKDAY(C235)=1,WEEKDAY(C235)=7),TEXT(C235,"aaa"),COUNTIF(祝日,C235)&gt;0,"祝",TRUE,TEXT(C235,"aaa"))</f>
        <v/>
      </c>
      <c r="D236" s="187" t="str" cm="1">
        <f t="array" ref="D236">_xlfn.IFS(D235="","",COUNTIF(休み,D235)&gt;0,"休",OR(WEEKDAY(D235)=1,WEEKDAY(D235)=7),TEXT(D235,"aaa"),COUNTIF(祝日,D235)&gt;0,"祝",TRUE,TEXT(D235,"aaa"))</f>
        <v/>
      </c>
      <c r="E236" s="187" t="str" cm="1">
        <f t="array" ref="E236">_xlfn.IFS(E235="","",COUNTIF(休み,E235)&gt;0,"休",OR(WEEKDAY(E235)=1,WEEKDAY(E235)=7),TEXT(E235,"aaa"),COUNTIF(祝日,E235)&gt;0,"祝",TRUE,TEXT(E235,"aaa"))</f>
        <v/>
      </c>
      <c r="F236" s="187" t="str" cm="1">
        <f t="array" ref="F236">_xlfn.IFS(F235="","",COUNTIF(休み,F235)&gt;0,"休",OR(WEEKDAY(F235)=1,WEEKDAY(F235)=7),TEXT(F235,"aaa"),COUNTIF(祝日,F235)&gt;0,"祝",TRUE,TEXT(F235,"aaa"))</f>
        <v/>
      </c>
      <c r="G236" s="187" t="str" cm="1">
        <f t="array" ref="G236">_xlfn.IFS(G235="","",COUNTIF(休み,G235)&gt;0,"休",OR(WEEKDAY(G235)=1,WEEKDAY(G235)=7),TEXT(G235,"aaa"),COUNTIF(祝日,G235)&gt;0,"祝",TRUE,TEXT(G235,"aaa"))</f>
        <v/>
      </c>
      <c r="H236" s="187" t="str" cm="1">
        <f t="array" ref="H236">_xlfn.IFS(H235="","",COUNTIF(休み,H235)&gt;0,"休",OR(WEEKDAY(H235)=1,WEEKDAY(H235)=7),TEXT(H235,"aaa"),COUNTIF(祝日,H235)&gt;0,"祝",TRUE,TEXT(H235,"aaa"))</f>
        <v/>
      </c>
      <c r="I236" s="187" t="str" cm="1">
        <f t="array" ref="I236">_xlfn.IFS(I235="","",COUNTIF(休み,I235)&gt;0,"休",OR(WEEKDAY(I235)=1,WEEKDAY(I235)=7),TEXT(I235,"aaa"),COUNTIF(祝日,I235)&gt;0,"祝",TRUE,TEXT(I235,"aaa"))</f>
        <v/>
      </c>
      <c r="J236" s="187" t="str" cm="1">
        <f t="array" ref="J236">_xlfn.IFS(J235="","",COUNTIF(休み,J235)&gt;0,"休",OR(WEEKDAY(J235)=1,WEEKDAY(J235)=7),TEXT(J235,"aaa"),COUNTIF(祝日,J235)&gt;0,"祝",TRUE,TEXT(J235,"aaa"))</f>
        <v/>
      </c>
      <c r="K236" s="187" t="str" cm="1">
        <f t="array" ref="K236">_xlfn.IFS(K235="","",COUNTIF(休み,K235)&gt;0,"休",OR(WEEKDAY(K235)=1,WEEKDAY(K235)=7),TEXT(K235,"aaa"),COUNTIF(祝日,K235)&gt;0,"祝",TRUE,TEXT(K235,"aaa"))</f>
        <v/>
      </c>
      <c r="L236" s="187" t="str" cm="1">
        <f t="array" ref="L236">_xlfn.IFS(L235="","",COUNTIF(休み,L235)&gt;0,"休",OR(WEEKDAY(L235)=1,WEEKDAY(L235)=7),TEXT(L235,"aaa"),COUNTIF(祝日,L235)&gt;0,"祝",TRUE,TEXT(L235,"aaa"))</f>
        <v/>
      </c>
      <c r="M236" s="187" t="str" cm="1">
        <f t="array" ref="M236">_xlfn.IFS(M235="","",COUNTIF(休み,M235)&gt;0,"休",OR(WEEKDAY(M235)=1,WEEKDAY(M235)=7),TEXT(M235,"aaa"),COUNTIF(祝日,M235)&gt;0,"祝",TRUE,TEXT(M235,"aaa"))</f>
        <v/>
      </c>
      <c r="N236" s="187" t="str" cm="1">
        <f t="array" ref="N236">_xlfn.IFS(N235="","",COUNTIF(休み,N235)&gt;0,"休",OR(WEEKDAY(N235)=1,WEEKDAY(N235)=7),TEXT(N235,"aaa"),COUNTIF(祝日,N235)&gt;0,"祝",TRUE,TEXT(N235,"aaa"))</f>
        <v/>
      </c>
      <c r="O236" s="187" t="str" cm="1">
        <f t="array" ref="O236">_xlfn.IFS(O235="","",COUNTIF(休み,O235)&gt;0,"休",OR(WEEKDAY(O235)=1,WEEKDAY(O235)=7),TEXT(O235,"aaa"),COUNTIF(祝日,O235)&gt;0,"祝",TRUE,TEXT(O235,"aaa"))</f>
        <v/>
      </c>
      <c r="P236" s="187" t="str" cm="1">
        <f t="array" ref="P236">_xlfn.IFS(P235="","",COUNTIF(休み,P235)&gt;0,"休",OR(WEEKDAY(P235)=1,WEEKDAY(P235)=7),TEXT(P235,"aaa"),COUNTIF(祝日,P235)&gt;0,"祝",TRUE,TEXT(P235,"aaa"))</f>
        <v/>
      </c>
      <c r="Q236" s="187" t="str" cm="1">
        <f t="array" ref="Q236">_xlfn.IFS(Q235="","",COUNTIF(休み,Q235)&gt;0,"休",OR(WEEKDAY(Q235)=1,WEEKDAY(Q235)=7),TEXT(Q235,"aaa"),COUNTIF(祝日,Q235)&gt;0,"祝",TRUE,TEXT(Q235,"aaa"))</f>
        <v/>
      </c>
      <c r="R236" s="187" t="str" cm="1">
        <f t="array" ref="R236">_xlfn.IFS(R235="","",COUNTIF(休み,R235)&gt;0,"休",OR(WEEKDAY(R235)=1,WEEKDAY(R235)=7),TEXT(R235,"aaa"),COUNTIF(祝日,R235)&gt;0,"祝",TRUE,TEXT(R235,"aaa"))</f>
        <v/>
      </c>
      <c r="S236" s="187" t="str" cm="1">
        <f t="array" ref="S236">_xlfn.IFS(S235="","",COUNTIF(休み,S235)&gt;0,"休",OR(WEEKDAY(S235)=1,WEEKDAY(S235)=7),TEXT(S235,"aaa"),COUNTIF(祝日,S235)&gt;0,"祝",TRUE,TEXT(S235,"aaa"))</f>
        <v/>
      </c>
      <c r="T236" s="187" t="str" cm="1">
        <f t="array" ref="T236">_xlfn.IFS(T235="","",COUNTIF(休み,T235)&gt;0,"休",OR(WEEKDAY(T235)=1,WEEKDAY(T235)=7),TEXT(T235,"aaa"),COUNTIF(祝日,T235)&gt;0,"祝",TRUE,TEXT(T235,"aaa"))</f>
        <v/>
      </c>
      <c r="U236" s="187" t="str" cm="1">
        <f t="array" ref="U236">_xlfn.IFS(U235="","",COUNTIF(休み,U235)&gt;0,"休",OR(WEEKDAY(U235)=1,WEEKDAY(U235)=7),TEXT(U235,"aaa"),COUNTIF(祝日,U235)&gt;0,"祝",TRUE,TEXT(U235,"aaa"))</f>
        <v/>
      </c>
      <c r="V236" s="187" t="str" cm="1">
        <f t="array" ref="V236">_xlfn.IFS(V235="","",COUNTIF(休み,V235)&gt;0,"休",OR(WEEKDAY(V235)=1,WEEKDAY(V235)=7),TEXT(V235,"aaa"),COUNTIF(祝日,V235)&gt;0,"祝",TRUE,TEXT(V235,"aaa"))</f>
        <v/>
      </c>
      <c r="W236" s="187" t="str" cm="1">
        <f t="array" ref="W236">_xlfn.IFS(W235="","",COUNTIF(休み,W235)&gt;0,"休",OR(WEEKDAY(W235)=1,WEEKDAY(W235)=7),TEXT(W235,"aaa"),COUNTIF(祝日,W235)&gt;0,"祝",TRUE,TEXT(W235,"aaa"))</f>
        <v/>
      </c>
      <c r="X236" s="187" t="str" cm="1">
        <f t="array" ref="X236">_xlfn.IFS(X235="","",COUNTIF(休み,X235)&gt;0,"休",OR(WEEKDAY(X235)=1,WEEKDAY(X235)=7),TEXT(X235,"aaa"),COUNTIF(祝日,X235)&gt;0,"祝",TRUE,TEXT(X235,"aaa"))</f>
        <v/>
      </c>
      <c r="Y236" s="187" t="str" cm="1">
        <f t="array" ref="Y236">_xlfn.IFS(Y235="","",COUNTIF(休み,Y235)&gt;0,"休",OR(WEEKDAY(Y235)=1,WEEKDAY(Y235)=7),TEXT(Y235,"aaa"),COUNTIF(祝日,Y235)&gt;0,"祝",TRUE,TEXT(Y235,"aaa"))</f>
        <v/>
      </c>
      <c r="Z236" s="187" t="str" cm="1">
        <f t="array" ref="Z236">_xlfn.IFS(Z235="","",COUNTIF(休み,Z235)&gt;0,"休",OR(WEEKDAY(Z235)=1,WEEKDAY(Z235)=7),TEXT(Z235,"aaa"),COUNTIF(祝日,Z235)&gt;0,"祝",TRUE,TEXT(Z235,"aaa"))</f>
        <v/>
      </c>
      <c r="AA236" s="187" t="str" cm="1">
        <f t="array" ref="AA236">_xlfn.IFS(AA235="","",COUNTIF(休み,AA235)&gt;0,"休",OR(WEEKDAY(AA235)=1,WEEKDAY(AA235)=7),TEXT(AA235,"aaa"),COUNTIF(祝日,AA235)&gt;0,"祝",TRUE,TEXT(AA235,"aaa"))</f>
        <v/>
      </c>
      <c r="AB236" s="187" t="str" cm="1">
        <f t="array" ref="AB236">_xlfn.IFS(AB235="","",COUNTIF(休み,AB235)&gt;0,"休",OR(WEEKDAY(AB235)=1,WEEKDAY(AB235)=7),TEXT(AB235,"aaa"),COUNTIF(祝日,AB235)&gt;0,"祝",TRUE,TEXT(AB235,"aaa"))</f>
        <v/>
      </c>
      <c r="AC236" s="187" t="str" cm="1">
        <f t="array" ref="AC236">_xlfn.IFS(AC235="","",COUNTIF(休み,AC235)&gt;0,"休",OR(WEEKDAY(AC235)=1,WEEKDAY(AC235)=7),TEXT(AC235,"aaa"),COUNTIF(祝日,AC235)&gt;0,"祝",TRUE,TEXT(AC235,"aaa"))</f>
        <v/>
      </c>
      <c r="AD236" s="187" t="str" cm="1">
        <f t="array" ref="AD236">_xlfn.IFS(AD235="","",COUNTIF(休み,AD235)&gt;0,"休",OR(WEEKDAY(AD235)=1,WEEKDAY(AD235)=7),TEXT(AD235,"aaa"),COUNTIF(祝日,AD235)&gt;0,"祝",TRUE,TEXT(AD235,"aaa"))</f>
        <v/>
      </c>
      <c r="AE236" s="187" t="str" cm="1">
        <f t="array" ref="AE236">_xlfn.IFS(AE235="","",COUNTIF(休み,AE235)&gt;0,"休",OR(WEEKDAY(AE235)=1,WEEKDAY(AE235)=7),TEXT(AE235,"aaa"),COUNTIF(祝日,AE235)&gt;0,"祝",TRUE,TEXT(AE235,"aaa"))</f>
        <v/>
      </c>
      <c r="AF236" s="187" t="str" cm="1">
        <f t="array" ref="AF236">_xlfn.IFS(AF235="","",COUNTIF(休み,AF235)&gt;0,"休",OR(WEEKDAY(AF235)=1,WEEKDAY(AF235)=7),TEXT(AF235,"aaa"),COUNTIF(祝日,AF235)&gt;0,"祝",TRUE,TEXT(AF235,"aaa"))</f>
        <v/>
      </c>
      <c r="AG236" s="187" t="str" cm="1">
        <f t="array" ref="AG236">_xlfn.IFS(AG235="","",COUNTIF(休み,AG235)&gt;0,"休",OR(WEEKDAY(AG235)=1,WEEKDAY(AG235)=7),TEXT(AG235,"aaa"),COUNTIF(祝日,AG235)&gt;0,"祝",TRUE,TEXT(AG235,"aaa"))</f>
        <v/>
      </c>
      <c r="AH236" s="709"/>
      <c r="AI236" s="710"/>
      <c r="AJ236" s="710"/>
      <c r="AK236" s="711"/>
      <c r="AL236" s="695"/>
      <c r="AM236" s="697"/>
      <c r="AN236" s="700"/>
      <c r="AO236" s="700"/>
      <c r="AP236" s="713"/>
      <c r="AQ236" s="300"/>
      <c r="AR236" s="300"/>
      <c r="AS236" s="300"/>
      <c r="AT236" s="300"/>
      <c r="AU236" s="300"/>
      <c r="AV236" s="300"/>
      <c r="AW236" s="300"/>
      <c r="AX236" s="300"/>
      <c r="AY236" s="300"/>
      <c r="AZ236" s="300"/>
      <c r="BA236" s="300"/>
      <c r="BB236" s="300"/>
      <c r="BC236" s="300"/>
      <c r="BD236" s="300"/>
      <c r="BE236" s="300"/>
      <c r="BF236" s="300"/>
      <c r="BG236" s="300"/>
      <c r="BH236" s="300"/>
      <c r="BI236" s="300"/>
      <c r="BJ236" s="300"/>
      <c r="BK236" s="300"/>
      <c r="BL236" s="300"/>
      <c r="BM236" s="300"/>
      <c r="BN236" s="300"/>
      <c r="BO236" s="300"/>
      <c r="BP236" s="300"/>
      <c r="BQ236" s="188"/>
    </row>
    <row r="237" spans="2:69" s="192" customFormat="1" ht="60" customHeight="1">
      <c r="B237" s="271" t="str">
        <f>IF(C234="","","行事")</f>
        <v/>
      </c>
      <c r="C237" s="189"/>
      <c r="D237" s="189"/>
      <c r="E237" s="189"/>
      <c r="F237" s="189"/>
      <c r="G237" s="189"/>
      <c r="H237" s="189"/>
      <c r="I237" s="189"/>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90"/>
      <c r="AH237" s="709"/>
      <c r="AI237" s="710"/>
      <c r="AJ237" s="710"/>
      <c r="AK237" s="711"/>
      <c r="AL237" s="695"/>
      <c r="AM237" s="698"/>
      <c r="AN237" s="701"/>
      <c r="AO237" s="701"/>
      <c r="AP237" s="714"/>
      <c r="AQ237" s="300"/>
      <c r="AR237" s="300"/>
      <c r="AS237" s="300"/>
      <c r="AT237" s="300"/>
      <c r="AU237" s="300"/>
      <c r="AV237" s="300"/>
      <c r="AW237" s="300"/>
      <c r="AX237" s="300"/>
      <c r="AY237" s="300"/>
      <c r="AZ237" s="300"/>
      <c r="BA237" s="300"/>
      <c r="BB237" s="300"/>
      <c r="BC237" s="300"/>
      <c r="BD237" s="300"/>
      <c r="BE237" s="300"/>
      <c r="BF237" s="300"/>
      <c r="BG237" s="300"/>
      <c r="BH237" s="300"/>
      <c r="BI237" s="300"/>
      <c r="BJ237" s="300"/>
      <c r="BK237" s="300"/>
      <c r="BL237" s="300"/>
      <c r="BM237" s="300"/>
      <c r="BN237" s="300"/>
      <c r="BO237" s="300"/>
      <c r="BP237" s="300"/>
      <c r="BQ237" s="191"/>
    </row>
    <row r="238" spans="2:69" s="195" customFormat="1" ht="15" customHeight="1">
      <c r="B238" s="184" t="str">
        <f>IF(C234="","","計画")</f>
        <v/>
      </c>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c r="AA238" s="193"/>
      <c r="AB238" s="193"/>
      <c r="AC238" s="193"/>
      <c r="AD238" s="193"/>
      <c r="AE238" s="193"/>
      <c r="AF238" s="193"/>
      <c r="AG238" s="193"/>
      <c r="AH238" s="184" t="str">
        <f>IF(C234="","",COUNTIF(C238:AG238,"○"))</f>
        <v/>
      </c>
      <c r="AI238" s="193" t="str">
        <f>IF(C234="","",31-COUNTIF(C236:AG236,"")-COUNTIF(C236:AG236,"休")-COUNTIF(C238:AH238,"/"))</f>
        <v/>
      </c>
      <c r="AJ238" s="194" t="str">
        <f>IF(C234="","",IFERROR(AH238/AI238,""))</f>
        <v/>
      </c>
      <c r="AK238" s="295" t="str" cm="1">
        <f t="array" ref="AK238">_xlfn.IFS(OR(C234="",AI238=0),"",
      COUNTIFS(C236:AG236,"日",C238:AG238,"")+COUNTIFS(C236:AG236,"日",C238:AG238,"○")+COUNTIFS(C236:AG236,"土",C238:AG238,"")+COUNTIFS(C236:AG236,"土",C238:AG238,"○")&lt;=COUNTIF(C238:AG238,"○"),"○",
        AH238/AI238&gt;=2/7,"○",
         TRUE,"NG")</f>
        <v/>
      </c>
      <c r="AM238" s="184" t="str">
        <f>IF(C234="","",AM231+AH238)</f>
        <v/>
      </c>
      <c r="AN238" s="193" t="str">
        <f>IF(C234="","",AN231+AI238)</f>
        <v/>
      </c>
      <c r="AO238" s="194" t="str">
        <f>IFERROR(AM238/AN238,"")</f>
        <v/>
      </c>
      <c r="AP238" s="301" t="str">
        <f>IF(C234="","",IF(C241="",IF(AM238/AN238&gt;=2/7,"OK","NG"),"-"))</f>
        <v/>
      </c>
      <c r="AQ238" s="297"/>
      <c r="AR238" s="297"/>
      <c r="AS238" s="297"/>
      <c r="AT238" s="297"/>
      <c r="AU238" s="297"/>
      <c r="AV238" s="297"/>
      <c r="AW238" s="297"/>
      <c r="AX238" s="297"/>
      <c r="AY238" s="297"/>
      <c r="AZ238" s="297"/>
      <c r="BA238" s="297"/>
      <c r="BB238" s="297"/>
      <c r="BC238" s="297"/>
      <c r="BD238" s="297"/>
      <c r="BE238" s="297"/>
      <c r="BF238" s="297"/>
      <c r="BG238" s="297"/>
      <c r="BH238" s="297"/>
      <c r="BI238" s="297"/>
      <c r="BJ238" s="297"/>
      <c r="BK238" s="297"/>
      <c r="BL238" s="297"/>
      <c r="BM238" s="297"/>
      <c r="BN238" s="297"/>
      <c r="BO238" s="297"/>
      <c r="BP238" s="297"/>
      <c r="BQ238" s="196"/>
    </row>
    <row r="239" spans="2:69" s="195" customFormat="1" ht="15" customHeight="1" thickBot="1">
      <c r="B239" s="197" t="str">
        <f>IF(C234="","","実施")</f>
        <v/>
      </c>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c r="Z239" s="198"/>
      <c r="AA239" s="198"/>
      <c r="AB239" s="198"/>
      <c r="AC239" s="198"/>
      <c r="AD239" s="198"/>
      <c r="AE239" s="198"/>
      <c r="AF239" s="198"/>
      <c r="AG239" s="198"/>
      <c r="AH239" s="197" t="str">
        <f>IF(C234="","",COUNTIF(C239:AG239,"●"))</f>
        <v/>
      </c>
      <c r="AI239" s="198" t="str">
        <f>IF(C234="","",31-COUNTIF(C236:AG236,"")-COUNTIF(C236:AG236,"休")-COUNTIF(C239:AH239,"/"))</f>
        <v/>
      </c>
      <c r="AJ239" s="199" t="str">
        <f>IF(C234="","",IFERROR(AH239/AI239,""))</f>
        <v/>
      </c>
      <c r="AK239" s="298" t="str" cm="1">
        <f t="array" ref="AK239">_xlfn.IFS(OR(C234="",AI239=0),"",
      COUNTIFS(C236:AG236,"日",C239:AG239,"")+COUNTIFS(C236:AG236,"日",C239:AG239,"●")+COUNTIFS(C236:AG236,"土",C239:AG239,"")+COUNTIFS(C236:AG236,"土",C239:AG239,"●")&lt;=COUNTIF(C239:AG239,"●"),"○",
        AH239/AI239&gt;=2/7,"○",
         TRUE,"NG")</f>
        <v/>
      </c>
      <c r="AM239" s="197" t="str">
        <f>IF(C234="","",AM232+AH239)</f>
        <v/>
      </c>
      <c r="AN239" s="198" t="str">
        <f>IF(C234="","",AN232+AI239)</f>
        <v/>
      </c>
      <c r="AO239" s="199" t="str">
        <f>IFERROR(AM239/AN239,"")</f>
        <v/>
      </c>
      <c r="AP239" s="302" t="str">
        <f>IF(C234="","",IF(C241="",IF(AM239/AN239&gt;=2/7,"OK","NG"),"-"))</f>
        <v/>
      </c>
      <c r="AQ239" s="222"/>
      <c r="AR239" s="222"/>
      <c r="AS239" s="222"/>
      <c r="AT239" s="222"/>
      <c r="AU239" s="222"/>
      <c r="AV239" s="222"/>
      <c r="AW239" s="222"/>
      <c r="AX239" s="222"/>
      <c r="AY239" s="222"/>
      <c r="AZ239" s="222"/>
      <c r="BA239" s="222"/>
      <c r="BB239" s="222"/>
      <c r="BC239" s="222"/>
      <c r="BD239" s="222"/>
      <c r="BE239" s="222"/>
      <c r="BF239" s="222"/>
      <c r="BG239" s="222"/>
      <c r="BH239" s="222"/>
      <c r="BI239" s="222"/>
      <c r="BJ239" s="222"/>
      <c r="BK239" s="222"/>
      <c r="BL239" s="222"/>
      <c r="BM239" s="222"/>
      <c r="BN239" s="222"/>
      <c r="BO239" s="222"/>
      <c r="BP239" s="222"/>
      <c r="BQ239" s="188"/>
    </row>
    <row r="240" spans="2:69" ht="18" customHeight="1" thickBot="1">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200"/>
    </row>
    <row r="241" spans="2:69" ht="16.899999999999999" customHeight="1">
      <c r="B241" s="183" t="str">
        <f>IF(C241="","","月")</f>
        <v/>
      </c>
      <c r="C241" s="689" t="str">
        <f>IFERROR(IF(EOMONTH(C234,0)+1&gt;$L$5,"",EOMONTH(C234,0)+1),"")</f>
        <v/>
      </c>
      <c r="D241" s="690"/>
      <c r="E241" s="690"/>
      <c r="F241" s="690"/>
      <c r="G241" s="690"/>
      <c r="H241" s="690"/>
      <c r="I241" s="690"/>
      <c r="J241" s="690"/>
      <c r="K241" s="690"/>
      <c r="L241" s="690"/>
      <c r="M241" s="690"/>
      <c r="N241" s="690"/>
      <c r="O241" s="690"/>
      <c r="P241" s="690"/>
      <c r="Q241" s="690"/>
      <c r="R241" s="690"/>
      <c r="S241" s="690"/>
      <c r="T241" s="690"/>
      <c r="U241" s="690"/>
      <c r="V241" s="690"/>
      <c r="W241" s="690"/>
      <c r="X241" s="690"/>
      <c r="Y241" s="690"/>
      <c r="Z241" s="690"/>
      <c r="AA241" s="690"/>
      <c r="AB241" s="690"/>
      <c r="AC241" s="690"/>
      <c r="AD241" s="690"/>
      <c r="AE241" s="690"/>
      <c r="AF241" s="690"/>
      <c r="AG241" s="690"/>
      <c r="AH241" s="691" t="str">
        <f>IF(C241="","","月単位")</f>
        <v/>
      </c>
      <c r="AI241" s="692"/>
      <c r="AJ241" s="692"/>
      <c r="AK241" s="693"/>
      <c r="AL241" s="694"/>
      <c r="AM241" s="706" t="str">
        <f>IF(C241="","","累計")</f>
        <v/>
      </c>
      <c r="AN241" s="707"/>
      <c r="AO241" s="707"/>
      <c r="AP241" s="708"/>
      <c r="AQ241" s="293"/>
      <c r="AR241" s="293"/>
      <c r="AS241" s="293"/>
      <c r="AT241" s="293"/>
      <c r="AU241" s="293"/>
      <c r="AV241" s="293"/>
      <c r="AW241" s="293"/>
      <c r="AX241" s="293"/>
      <c r="AY241" s="293"/>
      <c r="AZ241" s="293"/>
      <c r="BA241" s="293"/>
      <c r="BB241" s="293"/>
      <c r="BC241" s="293"/>
      <c r="BD241" s="293"/>
      <c r="BE241" s="293"/>
      <c r="BF241" s="293"/>
      <c r="BG241" s="293"/>
      <c r="BH241" s="293"/>
      <c r="BI241" s="293"/>
      <c r="BJ241" s="293"/>
      <c r="BK241" s="293"/>
      <c r="BL241" s="293"/>
      <c r="BM241" s="293"/>
      <c r="BN241" s="293"/>
      <c r="BO241" s="293"/>
      <c r="BP241" s="293"/>
    </row>
    <row r="242" spans="2:69" ht="15" customHeight="1">
      <c r="B242" s="184" t="str">
        <f>IF(C241="","","日")</f>
        <v/>
      </c>
      <c r="C242" s="185" t="str" cm="1">
        <f t="array" ref="C242">_xlfn.IFS($C241="","",
  $C241+COLUMN(C242)-COLUMN($B242)-1&gt;$L$5,"",
   $C241+COLUMN(C242)-COLUMN($B242)-1&gt;=EOMONTH($C241,0)+1,"",
    TRUE,$C241+COLUMN(C242)-COLUMN($B242)-1)</f>
        <v/>
      </c>
      <c r="D242" s="185" t="str" cm="1">
        <f t="array" ref="D242">_xlfn.IFS($C241="","",
  $C241+COLUMN(D242)-COLUMN($B242)-1&gt;$L$5,"",
   $C241+COLUMN(D242)-COLUMN($B242)-1&gt;=EOMONTH($C241,0)+1,"",
    TRUE,$C241+COLUMN(D242)-COLUMN($B242)-1)</f>
        <v/>
      </c>
      <c r="E242" s="185" t="str" cm="1">
        <f t="array" ref="E242">_xlfn.IFS($C241="","",
  $C241+COLUMN(E242)-COLUMN($B242)-1&gt;$L$5,"",
   $C241+COLUMN(E242)-COLUMN($B242)-1&gt;=EOMONTH($C241,0)+1,"",
    TRUE,$C241+COLUMN(E242)-COLUMN($B242)-1)</f>
        <v/>
      </c>
      <c r="F242" s="185" t="str" cm="1">
        <f t="array" ref="F242">_xlfn.IFS($C241="","",
  $C241+COLUMN(F242)-COLUMN($B242)-1&gt;$L$5,"",
   $C241+COLUMN(F242)-COLUMN($B242)-1&gt;=EOMONTH($C241,0)+1,"",
    TRUE,$C241+COLUMN(F242)-COLUMN($B242)-1)</f>
        <v/>
      </c>
      <c r="G242" s="185" t="str" cm="1">
        <f t="array" ref="G242">_xlfn.IFS($C241="","",
  $C241+COLUMN(G242)-COLUMN($B242)-1&gt;$L$5,"",
   $C241+COLUMN(G242)-COLUMN($B242)-1&gt;=EOMONTH($C241,0)+1,"",
    TRUE,$C241+COLUMN(G242)-COLUMN($B242)-1)</f>
        <v/>
      </c>
      <c r="H242" s="185" t="str" cm="1">
        <f t="array" ref="H242">_xlfn.IFS($C241="","",
  $C241+COLUMN(H242)-COLUMN($B242)-1&gt;$L$5,"",
   $C241+COLUMN(H242)-COLUMN($B242)-1&gt;=EOMONTH($C241,0)+1,"",
    TRUE,$C241+COLUMN(H242)-COLUMN($B242)-1)</f>
        <v/>
      </c>
      <c r="I242" s="185" t="str" cm="1">
        <f t="array" ref="I242">_xlfn.IFS($C241="","",
  $C241+COLUMN(I242)-COLUMN($B242)-1&gt;$L$5,"",
   $C241+COLUMN(I242)-COLUMN($B242)-1&gt;=EOMONTH($C241,0)+1,"",
    TRUE,$C241+COLUMN(I242)-COLUMN($B242)-1)</f>
        <v/>
      </c>
      <c r="J242" s="185" t="str" cm="1">
        <f t="array" ref="J242">_xlfn.IFS($C241="","",
  $C241+COLUMN(J242)-COLUMN($B242)-1&gt;$L$5,"",
   $C241+COLUMN(J242)-COLUMN($B242)-1&gt;=EOMONTH($C241,0)+1,"",
    TRUE,$C241+COLUMN(J242)-COLUMN($B242)-1)</f>
        <v/>
      </c>
      <c r="K242" s="185" t="str" cm="1">
        <f t="array" ref="K242">_xlfn.IFS($C241="","",
  $C241+COLUMN(K242)-COLUMN($B242)-1&gt;$L$5,"",
   $C241+COLUMN(K242)-COLUMN($B242)-1&gt;=EOMONTH($C241,0)+1,"",
    TRUE,$C241+COLUMN(K242)-COLUMN($B242)-1)</f>
        <v/>
      </c>
      <c r="L242" s="185" t="str" cm="1">
        <f t="array" ref="L242">_xlfn.IFS($C241="","",
  $C241+COLUMN(L242)-COLUMN($B242)-1&gt;$L$5,"",
   $C241+COLUMN(L242)-COLUMN($B242)-1&gt;=EOMONTH($C241,0)+1,"",
    TRUE,$C241+COLUMN(L242)-COLUMN($B242)-1)</f>
        <v/>
      </c>
      <c r="M242" s="185" t="str" cm="1">
        <f t="array" ref="M242">_xlfn.IFS($C241="","",
  $C241+COLUMN(M242)-COLUMN($B242)-1&gt;$L$5,"",
   $C241+COLUMN(M242)-COLUMN($B242)-1&gt;=EOMONTH($C241,0)+1,"",
    TRUE,$C241+COLUMN(M242)-COLUMN($B242)-1)</f>
        <v/>
      </c>
      <c r="N242" s="185" t="str" cm="1">
        <f t="array" ref="N242">_xlfn.IFS($C241="","",
  $C241+COLUMN(N242)-COLUMN($B242)-1&gt;$L$5,"",
   $C241+COLUMN(N242)-COLUMN($B242)-1&gt;=EOMONTH($C241,0)+1,"",
    TRUE,$C241+COLUMN(N242)-COLUMN($B242)-1)</f>
        <v/>
      </c>
      <c r="O242" s="185" t="str" cm="1">
        <f t="array" ref="O242">_xlfn.IFS($C241="","",
  $C241+COLUMN(O242)-COLUMN($B242)-1&gt;$L$5,"",
   $C241+COLUMN(O242)-COLUMN($B242)-1&gt;=EOMONTH($C241,0)+1,"",
    TRUE,$C241+COLUMN(O242)-COLUMN($B242)-1)</f>
        <v/>
      </c>
      <c r="P242" s="185" t="str" cm="1">
        <f t="array" ref="P242">_xlfn.IFS($C241="","",
  $C241+COLUMN(P242)-COLUMN($B242)-1&gt;$L$5,"",
   $C241+COLUMN(P242)-COLUMN($B242)-1&gt;=EOMONTH($C241,0)+1,"",
    TRUE,$C241+COLUMN(P242)-COLUMN($B242)-1)</f>
        <v/>
      </c>
      <c r="Q242" s="185" t="str" cm="1">
        <f t="array" ref="Q242">_xlfn.IFS($C241="","",
  $C241+COLUMN(Q242)-COLUMN($B242)-1&gt;$L$5,"",
   $C241+COLUMN(Q242)-COLUMN($B242)-1&gt;=EOMONTH($C241,0)+1,"",
    TRUE,$C241+COLUMN(Q242)-COLUMN($B242)-1)</f>
        <v/>
      </c>
      <c r="R242" s="185" t="str" cm="1">
        <f t="array" ref="R242">_xlfn.IFS($C241="","",
  $C241+COLUMN(R242)-COLUMN($B242)-1&gt;$L$5,"",
   $C241+COLUMN(R242)-COLUMN($B242)-1&gt;=EOMONTH($C241,0)+1,"",
    TRUE,$C241+COLUMN(R242)-COLUMN($B242)-1)</f>
        <v/>
      </c>
      <c r="S242" s="185" t="str" cm="1">
        <f t="array" ref="S242">_xlfn.IFS($C241="","",
  $C241+COLUMN(S242)-COLUMN($B242)-1&gt;$L$5,"",
   $C241+COLUMN(S242)-COLUMN($B242)-1&gt;=EOMONTH($C241,0)+1,"",
    TRUE,$C241+COLUMN(S242)-COLUMN($B242)-1)</f>
        <v/>
      </c>
      <c r="T242" s="185" t="str" cm="1">
        <f t="array" ref="T242">_xlfn.IFS($C241="","",
  $C241+COLUMN(T242)-COLUMN($B242)-1&gt;$L$5,"",
   $C241+COLUMN(T242)-COLUMN($B242)-1&gt;=EOMONTH($C241,0)+1,"",
    TRUE,$C241+COLUMN(T242)-COLUMN($B242)-1)</f>
        <v/>
      </c>
      <c r="U242" s="185" t="str" cm="1">
        <f t="array" ref="U242">_xlfn.IFS($C241="","",
  $C241+COLUMN(U242)-COLUMN($B242)-1&gt;$L$5,"",
   $C241+COLUMN(U242)-COLUMN($B242)-1&gt;=EOMONTH($C241,0)+1,"",
    TRUE,$C241+COLUMN(U242)-COLUMN($B242)-1)</f>
        <v/>
      </c>
      <c r="V242" s="185" t="str" cm="1">
        <f t="array" ref="V242">_xlfn.IFS($C241="","",
  $C241+COLUMN(V242)-COLUMN($B242)-1&gt;$L$5,"",
   $C241+COLUMN(V242)-COLUMN($B242)-1&gt;=EOMONTH($C241,0)+1,"",
    TRUE,$C241+COLUMN(V242)-COLUMN($B242)-1)</f>
        <v/>
      </c>
      <c r="W242" s="185" t="str" cm="1">
        <f t="array" ref="W242">_xlfn.IFS($C241="","",
  $C241+COLUMN(W242)-COLUMN($B242)-1&gt;$L$5,"",
   $C241+COLUMN(W242)-COLUMN($B242)-1&gt;=EOMONTH($C241,0)+1,"",
    TRUE,$C241+COLUMN(W242)-COLUMN($B242)-1)</f>
        <v/>
      </c>
      <c r="X242" s="185" t="str" cm="1">
        <f t="array" ref="X242">_xlfn.IFS($C241="","",
  $C241+COLUMN(X242)-COLUMN($B242)-1&gt;$L$5,"",
   $C241+COLUMN(X242)-COLUMN($B242)-1&gt;=EOMONTH($C241,0)+1,"",
    TRUE,$C241+COLUMN(X242)-COLUMN($B242)-1)</f>
        <v/>
      </c>
      <c r="Y242" s="185" t="str" cm="1">
        <f t="array" ref="Y242">_xlfn.IFS($C241="","",
  $C241+COLUMN(Y242)-COLUMN($B242)-1&gt;$L$5,"",
   $C241+COLUMN(Y242)-COLUMN($B242)-1&gt;=EOMONTH($C241,0)+1,"",
    TRUE,$C241+COLUMN(Y242)-COLUMN($B242)-1)</f>
        <v/>
      </c>
      <c r="Z242" s="185" t="str" cm="1">
        <f t="array" ref="Z242">_xlfn.IFS($C241="","",
  $C241+COLUMN(Z242)-COLUMN($B242)-1&gt;$L$5,"",
   $C241+COLUMN(Z242)-COLUMN($B242)-1&gt;=EOMONTH($C241,0)+1,"",
    TRUE,$C241+COLUMN(Z242)-COLUMN($B242)-1)</f>
        <v/>
      </c>
      <c r="AA242" s="185" t="str" cm="1">
        <f t="array" ref="AA242">_xlfn.IFS($C241="","",
  $C241+COLUMN(AA242)-COLUMN($B242)-1&gt;$L$5,"",
   $C241+COLUMN(AA242)-COLUMN($B242)-1&gt;=EOMONTH($C241,0)+1,"",
    TRUE,$C241+COLUMN(AA242)-COLUMN($B242)-1)</f>
        <v/>
      </c>
      <c r="AB242" s="185" t="str" cm="1">
        <f t="array" ref="AB242">_xlfn.IFS($C241="","",
  $C241+COLUMN(AB242)-COLUMN($B242)-1&gt;$L$5,"",
   $C241+COLUMN(AB242)-COLUMN($B242)-1&gt;=EOMONTH($C241,0)+1,"",
    TRUE,$C241+COLUMN(AB242)-COLUMN($B242)-1)</f>
        <v/>
      </c>
      <c r="AC242" s="185" t="str" cm="1">
        <f t="array" ref="AC242">_xlfn.IFS($C241="","",
  $C241+COLUMN(AC242)-COLUMN($B242)-1&gt;$L$5,"",
   $C241+COLUMN(AC242)-COLUMN($B242)-1&gt;=EOMONTH($C241,0)+1,"",
    TRUE,$C241+COLUMN(AC242)-COLUMN($B242)-1)</f>
        <v/>
      </c>
      <c r="AD242" s="185" t="str" cm="1">
        <f t="array" ref="AD242">_xlfn.IFS($C241="","",
  $C241+COLUMN(AD242)-COLUMN($B242)-1&gt;$L$5,"",
   $C241+COLUMN(AD242)-COLUMN($B242)-1&gt;=EOMONTH($C241,0)+1,"",
    TRUE,$C241+COLUMN(AD242)-COLUMN($B242)-1)</f>
        <v/>
      </c>
      <c r="AE242" s="185" t="str" cm="1">
        <f t="array" ref="AE242">_xlfn.IFS($C241="","",
  $C241+COLUMN(AE242)-COLUMN($B242)-1&gt;$L$5,"",
   $C241+COLUMN(AE242)-COLUMN($B242)-1&gt;=EOMONTH($C241,0)+1,"",
    TRUE,$C241+COLUMN(AE242)-COLUMN($B242)-1)</f>
        <v/>
      </c>
      <c r="AF242" s="185" t="str" cm="1">
        <f t="array" ref="AF242">_xlfn.IFS($C241="","",
  $C241+COLUMN(AF242)-COLUMN($B242)-1&gt;$L$5,"",
   $C241+COLUMN(AF242)-COLUMN($B242)-1&gt;=EOMONTH($C241,0)+1,"",
    TRUE,$C241+COLUMN(AF242)-COLUMN($B242)-1)</f>
        <v/>
      </c>
      <c r="AG242" s="186" t="str" cm="1">
        <f t="array" ref="AG242">_xlfn.IFS($C241="","",
  $C241+COLUMN(AG242)-COLUMN($B242)-1&gt;$L$5,"",
   $C241+COLUMN(AG242)-COLUMN($B242)-1&gt;=EOMONTH($C241,0)+1,"",
    TRUE,$C241+COLUMN(AG242)-COLUMN($B242)-1)</f>
        <v/>
      </c>
      <c r="AH242" s="709" t="str">
        <f>IF(C241="","","閉所日数計")</f>
        <v/>
      </c>
      <c r="AI242" s="710" t="str">
        <f>IF(C241="","","対象日数計")</f>
        <v/>
      </c>
      <c r="AJ242" s="710" t="str">
        <f>IF(C241="","","現場閉所率")</f>
        <v/>
      </c>
      <c r="AK242" s="711" t="str">
        <f>IF(C241="","","達成状況")</f>
        <v/>
      </c>
      <c r="AL242" s="695"/>
      <c r="AM242" s="696" t="str">
        <f>IF(C241="","","閉所日数計")</f>
        <v/>
      </c>
      <c r="AN242" s="699" t="str">
        <f>IF(C241="","","対象日数計")</f>
        <v/>
      </c>
      <c r="AO242" s="699" t="str">
        <f>IF(C241="","","現場閉所率")</f>
        <v/>
      </c>
      <c r="AP242" s="712" t="str" cm="1">
        <f t="array" ref="AP242">_xlfn.IFS(C241="","",C248="","達成状況",TRUE,"-")</f>
        <v/>
      </c>
      <c r="AQ242" s="300"/>
      <c r="AR242" s="300"/>
      <c r="AS242" s="300"/>
      <c r="AT242" s="300"/>
      <c r="AU242" s="300"/>
      <c r="AV242" s="300"/>
      <c r="AW242" s="300"/>
      <c r="AX242" s="300"/>
      <c r="AY242" s="300"/>
      <c r="AZ242" s="300"/>
      <c r="BA242" s="300"/>
      <c r="BB242" s="300"/>
      <c r="BC242" s="300"/>
      <c r="BD242" s="300"/>
      <c r="BE242" s="300"/>
      <c r="BF242" s="300"/>
      <c r="BG242" s="300"/>
      <c r="BH242" s="300"/>
      <c r="BI242" s="300"/>
      <c r="BJ242" s="300"/>
      <c r="BK242" s="300"/>
      <c r="BL242" s="300"/>
      <c r="BM242" s="300"/>
      <c r="BN242" s="300"/>
      <c r="BO242" s="300"/>
      <c r="BP242" s="300"/>
    </row>
    <row r="243" spans="2:69" ht="15" customHeight="1">
      <c r="B243" s="184" t="str">
        <f>IF(C241="","","曜日")</f>
        <v/>
      </c>
      <c r="C243" s="187" t="str" cm="1">
        <f t="array" ref="C243">_xlfn.IFS(C242="","",COUNTIF(休み,C242)&gt;0,"休",OR(WEEKDAY(C242)=1,WEEKDAY(C242)=7),TEXT(C242,"aaa"),COUNTIF(祝日,C242)&gt;0,"祝",TRUE,TEXT(C242,"aaa"))</f>
        <v/>
      </c>
      <c r="D243" s="187" t="str" cm="1">
        <f t="array" ref="D243">_xlfn.IFS(D242="","",COUNTIF(休み,D242)&gt;0,"休",OR(WEEKDAY(D242)=1,WEEKDAY(D242)=7),TEXT(D242,"aaa"),COUNTIF(祝日,D242)&gt;0,"祝",TRUE,TEXT(D242,"aaa"))</f>
        <v/>
      </c>
      <c r="E243" s="187" t="str" cm="1">
        <f t="array" ref="E243">_xlfn.IFS(E242="","",COUNTIF(休み,E242)&gt;0,"休",OR(WEEKDAY(E242)=1,WEEKDAY(E242)=7),TEXT(E242,"aaa"),COUNTIF(祝日,E242)&gt;0,"祝",TRUE,TEXT(E242,"aaa"))</f>
        <v/>
      </c>
      <c r="F243" s="187" t="str" cm="1">
        <f t="array" ref="F243">_xlfn.IFS(F242="","",COUNTIF(休み,F242)&gt;0,"休",OR(WEEKDAY(F242)=1,WEEKDAY(F242)=7),TEXT(F242,"aaa"),COUNTIF(祝日,F242)&gt;0,"祝",TRUE,TEXT(F242,"aaa"))</f>
        <v/>
      </c>
      <c r="G243" s="187" t="str" cm="1">
        <f t="array" ref="G243">_xlfn.IFS(G242="","",COUNTIF(休み,G242)&gt;0,"休",OR(WEEKDAY(G242)=1,WEEKDAY(G242)=7),TEXT(G242,"aaa"),COUNTIF(祝日,G242)&gt;0,"祝",TRUE,TEXT(G242,"aaa"))</f>
        <v/>
      </c>
      <c r="H243" s="187" t="str" cm="1">
        <f t="array" ref="H243">_xlfn.IFS(H242="","",COUNTIF(休み,H242)&gt;0,"休",OR(WEEKDAY(H242)=1,WEEKDAY(H242)=7),TEXT(H242,"aaa"),COUNTIF(祝日,H242)&gt;0,"祝",TRUE,TEXT(H242,"aaa"))</f>
        <v/>
      </c>
      <c r="I243" s="187" t="str" cm="1">
        <f t="array" ref="I243">_xlfn.IFS(I242="","",COUNTIF(休み,I242)&gt;0,"休",OR(WEEKDAY(I242)=1,WEEKDAY(I242)=7),TEXT(I242,"aaa"),COUNTIF(祝日,I242)&gt;0,"祝",TRUE,TEXT(I242,"aaa"))</f>
        <v/>
      </c>
      <c r="J243" s="187" t="str" cm="1">
        <f t="array" ref="J243">_xlfn.IFS(J242="","",COUNTIF(休み,J242)&gt;0,"休",OR(WEEKDAY(J242)=1,WEEKDAY(J242)=7),TEXT(J242,"aaa"),COUNTIF(祝日,J242)&gt;0,"祝",TRUE,TEXT(J242,"aaa"))</f>
        <v/>
      </c>
      <c r="K243" s="187" t="str" cm="1">
        <f t="array" ref="K243">_xlfn.IFS(K242="","",COUNTIF(休み,K242)&gt;0,"休",OR(WEEKDAY(K242)=1,WEEKDAY(K242)=7),TEXT(K242,"aaa"),COUNTIF(祝日,K242)&gt;0,"祝",TRUE,TEXT(K242,"aaa"))</f>
        <v/>
      </c>
      <c r="L243" s="187" t="str" cm="1">
        <f t="array" ref="L243">_xlfn.IFS(L242="","",COUNTIF(休み,L242)&gt;0,"休",OR(WEEKDAY(L242)=1,WEEKDAY(L242)=7),TEXT(L242,"aaa"),COUNTIF(祝日,L242)&gt;0,"祝",TRUE,TEXT(L242,"aaa"))</f>
        <v/>
      </c>
      <c r="M243" s="187" t="str" cm="1">
        <f t="array" ref="M243">_xlfn.IFS(M242="","",COUNTIF(休み,M242)&gt;0,"休",OR(WEEKDAY(M242)=1,WEEKDAY(M242)=7),TEXT(M242,"aaa"),COUNTIF(祝日,M242)&gt;0,"祝",TRUE,TEXT(M242,"aaa"))</f>
        <v/>
      </c>
      <c r="N243" s="187" t="str" cm="1">
        <f t="array" ref="N243">_xlfn.IFS(N242="","",COUNTIF(休み,N242)&gt;0,"休",OR(WEEKDAY(N242)=1,WEEKDAY(N242)=7),TEXT(N242,"aaa"),COUNTIF(祝日,N242)&gt;0,"祝",TRUE,TEXT(N242,"aaa"))</f>
        <v/>
      </c>
      <c r="O243" s="187" t="str" cm="1">
        <f t="array" ref="O243">_xlfn.IFS(O242="","",COUNTIF(休み,O242)&gt;0,"休",OR(WEEKDAY(O242)=1,WEEKDAY(O242)=7),TEXT(O242,"aaa"),COUNTIF(祝日,O242)&gt;0,"祝",TRUE,TEXT(O242,"aaa"))</f>
        <v/>
      </c>
      <c r="P243" s="187" t="str" cm="1">
        <f t="array" ref="P243">_xlfn.IFS(P242="","",COUNTIF(休み,P242)&gt;0,"休",OR(WEEKDAY(P242)=1,WEEKDAY(P242)=7),TEXT(P242,"aaa"),COUNTIF(祝日,P242)&gt;0,"祝",TRUE,TEXT(P242,"aaa"))</f>
        <v/>
      </c>
      <c r="Q243" s="187" t="str" cm="1">
        <f t="array" ref="Q243">_xlfn.IFS(Q242="","",COUNTIF(休み,Q242)&gt;0,"休",OR(WEEKDAY(Q242)=1,WEEKDAY(Q242)=7),TEXT(Q242,"aaa"),COUNTIF(祝日,Q242)&gt;0,"祝",TRUE,TEXT(Q242,"aaa"))</f>
        <v/>
      </c>
      <c r="R243" s="187" t="str" cm="1">
        <f t="array" ref="R243">_xlfn.IFS(R242="","",COUNTIF(休み,R242)&gt;0,"休",OR(WEEKDAY(R242)=1,WEEKDAY(R242)=7),TEXT(R242,"aaa"),COUNTIF(祝日,R242)&gt;0,"祝",TRUE,TEXT(R242,"aaa"))</f>
        <v/>
      </c>
      <c r="S243" s="187" t="str" cm="1">
        <f t="array" ref="S243">_xlfn.IFS(S242="","",COUNTIF(休み,S242)&gt;0,"休",OR(WEEKDAY(S242)=1,WEEKDAY(S242)=7),TEXT(S242,"aaa"),COUNTIF(祝日,S242)&gt;0,"祝",TRUE,TEXT(S242,"aaa"))</f>
        <v/>
      </c>
      <c r="T243" s="187" t="str" cm="1">
        <f t="array" ref="T243">_xlfn.IFS(T242="","",COUNTIF(休み,T242)&gt;0,"休",OR(WEEKDAY(T242)=1,WEEKDAY(T242)=7),TEXT(T242,"aaa"),COUNTIF(祝日,T242)&gt;0,"祝",TRUE,TEXT(T242,"aaa"))</f>
        <v/>
      </c>
      <c r="U243" s="187" t="str" cm="1">
        <f t="array" ref="U243">_xlfn.IFS(U242="","",COUNTIF(休み,U242)&gt;0,"休",OR(WEEKDAY(U242)=1,WEEKDAY(U242)=7),TEXT(U242,"aaa"),COUNTIF(祝日,U242)&gt;0,"祝",TRUE,TEXT(U242,"aaa"))</f>
        <v/>
      </c>
      <c r="V243" s="187" t="str" cm="1">
        <f t="array" ref="V243">_xlfn.IFS(V242="","",COUNTIF(休み,V242)&gt;0,"休",OR(WEEKDAY(V242)=1,WEEKDAY(V242)=7),TEXT(V242,"aaa"),COUNTIF(祝日,V242)&gt;0,"祝",TRUE,TEXT(V242,"aaa"))</f>
        <v/>
      </c>
      <c r="W243" s="187" t="str" cm="1">
        <f t="array" ref="W243">_xlfn.IFS(W242="","",COUNTIF(休み,W242)&gt;0,"休",OR(WEEKDAY(W242)=1,WEEKDAY(W242)=7),TEXT(W242,"aaa"),COUNTIF(祝日,W242)&gt;0,"祝",TRUE,TEXT(W242,"aaa"))</f>
        <v/>
      </c>
      <c r="X243" s="187" t="str" cm="1">
        <f t="array" ref="X243">_xlfn.IFS(X242="","",COUNTIF(休み,X242)&gt;0,"休",OR(WEEKDAY(X242)=1,WEEKDAY(X242)=7),TEXT(X242,"aaa"),COUNTIF(祝日,X242)&gt;0,"祝",TRUE,TEXT(X242,"aaa"))</f>
        <v/>
      </c>
      <c r="Y243" s="187" t="str" cm="1">
        <f t="array" ref="Y243">_xlfn.IFS(Y242="","",COUNTIF(休み,Y242)&gt;0,"休",OR(WEEKDAY(Y242)=1,WEEKDAY(Y242)=7),TEXT(Y242,"aaa"),COUNTIF(祝日,Y242)&gt;0,"祝",TRUE,TEXT(Y242,"aaa"))</f>
        <v/>
      </c>
      <c r="Z243" s="187" t="str" cm="1">
        <f t="array" ref="Z243">_xlfn.IFS(Z242="","",COUNTIF(休み,Z242)&gt;0,"休",OR(WEEKDAY(Z242)=1,WEEKDAY(Z242)=7),TEXT(Z242,"aaa"),COUNTIF(祝日,Z242)&gt;0,"祝",TRUE,TEXT(Z242,"aaa"))</f>
        <v/>
      </c>
      <c r="AA243" s="187" t="str" cm="1">
        <f t="array" ref="AA243">_xlfn.IFS(AA242="","",COUNTIF(休み,AA242)&gt;0,"休",OR(WEEKDAY(AA242)=1,WEEKDAY(AA242)=7),TEXT(AA242,"aaa"),COUNTIF(祝日,AA242)&gt;0,"祝",TRUE,TEXT(AA242,"aaa"))</f>
        <v/>
      </c>
      <c r="AB243" s="187" t="str" cm="1">
        <f t="array" ref="AB243">_xlfn.IFS(AB242="","",COUNTIF(休み,AB242)&gt;0,"休",OR(WEEKDAY(AB242)=1,WEEKDAY(AB242)=7),TEXT(AB242,"aaa"),COUNTIF(祝日,AB242)&gt;0,"祝",TRUE,TEXT(AB242,"aaa"))</f>
        <v/>
      </c>
      <c r="AC243" s="187" t="str" cm="1">
        <f t="array" ref="AC243">_xlfn.IFS(AC242="","",COUNTIF(休み,AC242)&gt;0,"休",OR(WEEKDAY(AC242)=1,WEEKDAY(AC242)=7),TEXT(AC242,"aaa"),COUNTIF(祝日,AC242)&gt;0,"祝",TRUE,TEXT(AC242,"aaa"))</f>
        <v/>
      </c>
      <c r="AD243" s="187" t="str" cm="1">
        <f t="array" ref="AD243">_xlfn.IFS(AD242="","",COUNTIF(休み,AD242)&gt;0,"休",OR(WEEKDAY(AD242)=1,WEEKDAY(AD242)=7),TEXT(AD242,"aaa"),COUNTIF(祝日,AD242)&gt;0,"祝",TRUE,TEXT(AD242,"aaa"))</f>
        <v/>
      </c>
      <c r="AE243" s="187" t="str" cm="1">
        <f t="array" ref="AE243">_xlfn.IFS(AE242="","",COUNTIF(休み,AE242)&gt;0,"休",OR(WEEKDAY(AE242)=1,WEEKDAY(AE242)=7),TEXT(AE242,"aaa"),COUNTIF(祝日,AE242)&gt;0,"祝",TRUE,TEXT(AE242,"aaa"))</f>
        <v/>
      </c>
      <c r="AF243" s="187" t="str" cm="1">
        <f t="array" ref="AF243">_xlfn.IFS(AF242="","",COUNTIF(休み,AF242)&gt;0,"休",OR(WEEKDAY(AF242)=1,WEEKDAY(AF242)=7),TEXT(AF242,"aaa"),COUNTIF(祝日,AF242)&gt;0,"祝",TRUE,TEXT(AF242,"aaa"))</f>
        <v/>
      </c>
      <c r="AG243" s="187" t="str" cm="1">
        <f t="array" ref="AG243">_xlfn.IFS(AG242="","",COUNTIF(休み,AG242)&gt;0,"休",OR(WEEKDAY(AG242)=1,WEEKDAY(AG242)=7),TEXT(AG242,"aaa"),COUNTIF(祝日,AG242)&gt;0,"祝",TRUE,TEXT(AG242,"aaa"))</f>
        <v/>
      </c>
      <c r="AH243" s="709"/>
      <c r="AI243" s="710"/>
      <c r="AJ243" s="710"/>
      <c r="AK243" s="711"/>
      <c r="AL243" s="695"/>
      <c r="AM243" s="697"/>
      <c r="AN243" s="700"/>
      <c r="AO243" s="700"/>
      <c r="AP243" s="713"/>
      <c r="AQ243" s="300"/>
      <c r="AR243" s="300"/>
      <c r="AS243" s="300"/>
      <c r="AT243" s="300"/>
      <c r="AU243" s="300"/>
      <c r="AV243" s="300"/>
      <c r="AW243" s="300"/>
      <c r="AX243" s="300"/>
      <c r="AY243" s="300"/>
      <c r="AZ243" s="300"/>
      <c r="BA243" s="300"/>
      <c r="BB243" s="300"/>
      <c r="BC243" s="300"/>
      <c r="BD243" s="300"/>
      <c r="BE243" s="300"/>
      <c r="BF243" s="300"/>
      <c r="BG243" s="300"/>
      <c r="BH243" s="300"/>
      <c r="BI243" s="300"/>
      <c r="BJ243" s="300"/>
      <c r="BK243" s="300"/>
      <c r="BL243" s="300"/>
      <c r="BM243" s="300"/>
      <c r="BN243" s="300"/>
      <c r="BO243" s="300"/>
      <c r="BP243" s="300"/>
      <c r="BQ243" s="188"/>
    </row>
    <row r="244" spans="2:69" s="192" customFormat="1" ht="60" customHeight="1">
      <c r="B244" s="271" t="str">
        <f>IF(C241="","","行事")</f>
        <v/>
      </c>
      <c r="C244" s="189"/>
      <c r="D244" s="189"/>
      <c r="E244" s="189"/>
      <c r="F244" s="189"/>
      <c r="G244" s="189"/>
      <c r="H244" s="189"/>
      <c r="I244" s="189"/>
      <c r="J244" s="189"/>
      <c r="K244" s="189"/>
      <c r="L244" s="189"/>
      <c r="M244" s="189"/>
      <c r="N244" s="189"/>
      <c r="O244" s="189"/>
      <c r="P244" s="189"/>
      <c r="Q244" s="189"/>
      <c r="R244" s="189"/>
      <c r="S244" s="189"/>
      <c r="T244" s="189"/>
      <c r="U244" s="189"/>
      <c r="V244" s="189"/>
      <c r="W244" s="189"/>
      <c r="X244" s="189"/>
      <c r="Y244" s="189"/>
      <c r="Z244" s="189"/>
      <c r="AA244" s="189"/>
      <c r="AB244" s="189"/>
      <c r="AC244" s="189"/>
      <c r="AD244" s="189"/>
      <c r="AE244" s="189"/>
      <c r="AF244" s="189"/>
      <c r="AG244" s="190"/>
      <c r="AH244" s="709"/>
      <c r="AI244" s="710"/>
      <c r="AJ244" s="710"/>
      <c r="AK244" s="711"/>
      <c r="AL244" s="695"/>
      <c r="AM244" s="698"/>
      <c r="AN244" s="701"/>
      <c r="AO244" s="701"/>
      <c r="AP244" s="714"/>
      <c r="AQ244" s="300"/>
      <c r="AR244" s="300"/>
      <c r="AS244" s="300"/>
      <c r="AT244" s="300"/>
      <c r="AU244" s="300"/>
      <c r="AV244" s="300"/>
      <c r="AW244" s="300"/>
      <c r="AX244" s="300"/>
      <c r="AY244" s="300"/>
      <c r="AZ244" s="300"/>
      <c r="BA244" s="300"/>
      <c r="BB244" s="300"/>
      <c r="BC244" s="300"/>
      <c r="BD244" s="300"/>
      <c r="BE244" s="300"/>
      <c r="BF244" s="300"/>
      <c r="BG244" s="300"/>
      <c r="BH244" s="300"/>
      <c r="BI244" s="300"/>
      <c r="BJ244" s="300"/>
      <c r="BK244" s="300"/>
      <c r="BL244" s="300"/>
      <c r="BM244" s="300"/>
      <c r="BN244" s="300"/>
      <c r="BO244" s="300"/>
      <c r="BP244" s="300"/>
      <c r="BQ244" s="191"/>
    </row>
    <row r="245" spans="2:69" s="195" customFormat="1" ht="15" customHeight="1">
      <c r="B245" s="184" t="str">
        <f>IF(C241="","","計画")</f>
        <v/>
      </c>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c r="AA245" s="193"/>
      <c r="AB245" s="193"/>
      <c r="AC245" s="193"/>
      <c r="AD245" s="193"/>
      <c r="AE245" s="193"/>
      <c r="AF245" s="193"/>
      <c r="AG245" s="193"/>
      <c r="AH245" s="184" t="str">
        <f>IF(C241="","",COUNTIF(C245:AG245,"○"))</f>
        <v/>
      </c>
      <c r="AI245" s="193" t="str">
        <f>IF(C241="","",31-COUNTIF(C243:AG243,"")-COUNTIF(C243:AG243,"休")-COUNTIF(C245:AH245,"/"))</f>
        <v/>
      </c>
      <c r="AJ245" s="194" t="str">
        <f>IF(C241="","",IFERROR(AH245/AI245,""))</f>
        <v/>
      </c>
      <c r="AK245" s="295" t="str" cm="1">
        <f t="array" ref="AK245">_xlfn.IFS(OR(C241="",AI245=0),"",
      COUNTIFS(C243:AG243,"日",C245:AG245,"")+COUNTIFS(C243:AG243,"日",C245:AG245,"○")+COUNTIFS(C243:AG243,"土",C245:AG245,"")+COUNTIFS(C243:AG243,"土",C245:AG245,"○")&lt;=COUNTIF(C245:AG245,"○"),"○",
        AH245/AI245&gt;=2/7,"○",
         TRUE,"NG")</f>
        <v/>
      </c>
      <c r="AM245" s="184" t="str">
        <f>IF(C241="","",AM238+AH245)</f>
        <v/>
      </c>
      <c r="AN245" s="193" t="str">
        <f>IF(C241="","",AN238+AI245)</f>
        <v/>
      </c>
      <c r="AO245" s="194" t="str">
        <f>IFERROR(AM245/AN245,"")</f>
        <v/>
      </c>
      <c r="AP245" s="301" t="str">
        <f>IF(C241="","",IF(C248="",IF(AM245/AN245&gt;=2/7,"OK","NG"),"-"))</f>
        <v/>
      </c>
      <c r="AQ245" s="297"/>
      <c r="AR245" s="297"/>
      <c r="AS245" s="297"/>
      <c r="AT245" s="297"/>
      <c r="AU245" s="297"/>
      <c r="AV245" s="297"/>
      <c r="AW245" s="297"/>
      <c r="AX245" s="297"/>
      <c r="AY245" s="297"/>
      <c r="AZ245" s="297"/>
      <c r="BA245" s="297"/>
      <c r="BB245" s="297"/>
      <c r="BC245" s="297"/>
      <c r="BD245" s="297"/>
      <c r="BE245" s="297"/>
      <c r="BF245" s="297"/>
      <c r="BG245" s="297"/>
      <c r="BH245" s="297"/>
      <c r="BI245" s="297"/>
      <c r="BJ245" s="297"/>
      <c r="BK245" s="297"/>
      <c r="BL245" s="297"/>
      <c r="BM245" s="297"/>
      <c r="BN245" s="297"/>
      <c r="BO245" s="297"/>
      <c r="BP245" s="297"/>
      <c r="BQ245" s="196"/>
    </row>
    <row r="246" spans="2:69" s="195" customFormat="1" ht="15" customHeight="1" thickBot="1">
      <c r="B246" s="197" t="str">
        <f>IF(C241="","","実施")</f>
        <v/>
      </c>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198"/>
      <c r="Y246" s="198"/>
      <c r="Z246" s="198"/>
      <c r="AA246" s="198"/>
      <c r="AB246" s="198"/>
      <c r="AC246" s="198"/>
      <c r="AD246" s="198"/>
      <c r="AE246" s="198"/>
      <c r="AF246" s="198"/>
      <c r="AG246" s="198"/>
      <c r="AH246" s="197" t="str">
        <f>IF(C241="","",COUNTIF(C246:AG246,"●"))</f>
        <v/>
      </c>
      <c r="AI246" s="198" t="str">
        <f>IF(C241="","",31-COUNTIF(C243:AG243,"")-COUNTIF(C243:AG243,"休")-COUNTIF(C246:AH246,"/"))</f>
        <v/>
      </c>
      <c r="AJ246" s="199" t="str">
        <f>IF(C241="","",IFERROR(AH246/AI246,""))</f>
        <v/>
      </c>
      <c r="AK246" s="298" t="str" cm="1">
        <f t="array" ref="AK246">_xlfn.IFS(OR(C241="",AI246=0),"",
      COUNTIFS(C243:AG243,"日",C246:AG246,"")+COUNTIFS(C243:AG243,"日",C246:AG246,"●")+COUNTIFS(C243:AG243,"土",C246:AG246,"")+COUNTIFS(C243:AG243,"土",C246:AG246,"●")&lt;=COUNTIF(C246:AG246,"●"),"○",
        AH246/AI246&gt;=2/7,"○",
         TRUE,"NG")</f>
        <v/>
      </c>
      <c r="AM246" s="197" t="str">
        <f>IF(C241="","",AM239+AH246)</f>
        <v/>
      </c>
      <c r="AN246" s="198" t="str">
        <f>IF(C241="","",AN239+AI246)</f>
        <v/>
      </c>
      <c r="AO246" s="199" t="str">
        <f>IFERROR(AM246/AN246,"")</f>
        <v/>
      </c>
      <c r="AP246" s="302" t="str">
        <f>IF(C241="","",IF(C248="",IF(AM246/AN246&gt;=2/7,"OK","NG"),"-"))</f>
        <v/>
      </c>
      <c r="AQ246" s="222"/>
      <c r="AR246" s="222"/>
      <c r="AS246" s="222"/>
      <c r="AT246" s="222"/>
      <c r="AU246" s="222"/>
      <c r="AV246" s="222"/>
      <c r="AW246" s="222"/>
      <c r="AX246" s="222"/>
      <c r="AY246" s="222"/>
      <c r="AZ246" s="222"/>
      <c r="BA246" s="222"/>
      <c r="BB246" s="222"/>
      <c r="BC246" s="222"/>
      <c r="BD246" s="222"/>
      <c r="BE246" s="222"/>
      <c r="BF246" s="222"/>
      <c r="BG246" s="222"/>
      <c r="BH246" s="222"/>
      <c r="BI246" s="222"/>
      <c r="BJ246" s="222"/>
      <c r="BK246" s="222"/>
      <c r="BL246" s="222"/>
      <c r="BM246" s="222"/>
      <c r="BN246" s="222"/>
      <c r="BO246" s="222"/>
      <c r="BP246" s="222"/>
      <c r="BQ246" s="188"/>
    </row>
    <row r="247" spans="2:69" ht="18" customHeight="1">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200"/>
    </row>
  </sheetData>
  <mergeCells count="413">
    <mergeCell ref="AN235:AN237"/>
    <mergeCell ref="AO235:AO237"/>
    <mergeCell ref="AP235:AP237"/>
    <mergeCell ref="C241:AG241"/>
    <mergeCell ref="AH241:AK241"/>
    <mergeCell ref="AL241:AL244"/>
    <mergeCell ref="AM241:AP241"/>
    <mergeCell ref="AH242:AH244"/>
    <mergeCell ref="AN228:AN230"/>
    <mergeCell ref="AO228:AO230"/>
    <mergeCell ref="AP228:AP230"/>
    <mergeCell ref="C234:AG234"/>
    <mergeCell ref="AH234:AK234"/>
    <mergeCell ref="AL234:AL237"/>
    <mergeCell ref="AM234:AP234"/>
    <mergeCell ref="AH235:AH237"/>
    <mergeCell ref="AI235:AI237"/>
    <mergeCell ref="AJ235:AJ237"/>
    <mergeCell ref="AP242:AP244"/>
    <mergeCell ref="AI242:AI244"/>
    <mergeCell ref="AJ242:AJ244"/>
    <mergeCell ref="AK242:AK244"/>
    <mergeCell ref="AM242:AM244"/>
    <mergeCell ref="AN242:AN244"/>
    <mergeCell ref="AO242:AO244"/>
    <mergeCell ref="AK235:AK237"/>
    <mergeCell ref="AM235:AM237"/>
    <mergeCell ref="C220:AG220"/>
    <mergeCell ref="AH220:AK220"/>
    <mergeCell ref="AL220:AL223"/>
    <mergeCell ref="AM220:AP220"/>
    <mergeCell ref="AH221:AH223"/>
    <mergeCell ref="AP221:AP223"/>
    <mergeCell ref="C227:AG227"/>
    <mergeCell ref="AH227:AK227"/>
    <mergeCell ref="AL227:AL230"/>
    <mergeCell ref="AM227:AP227"/>
    <mergeCell ref="AH228:AH230"/>
    <mergeCell ref="AI228:AI230"/>
    <mergeCell ref="AJ228:AJ230"/>
    <mergeCell ref="AK228:AK230"/>
    <mergeCell ref="AM228:AM230"/>
    <mergeCell ref="AI221:AI223"/>
    <mergeCell ref="AJ221:AJ223"/>
    <mergeCell ref="AK221:AK223"/>
    <mergeCell ref="AM221:AM223"/>
    <mergeCell ref="AN221:AN223"/>
    <mergeCell ref="AO221:AO223"/>
    <mergeCell ref="C213:AG213"/>
    <mergeCell ref="AH213:AK213"/>
    <mergeCell ref="AL213:AL216"/>
    <mergeCell ref="AM213:AP213"/>
    <mergeCell ref="AH214:AH216"/>
    <mergeCell ref="AI214:AI216"/>
    <mergeCell ref="AJ214:AJ216"/>
    <mergeCell ref="AK214:AK216"/>
    <mergeCell ref="AM214:AM216"/>
    <mergeCell ref="AN214:AN216"/>
    <mergeCell ref="AO214:AO216"/>
    <mergeCell ref="AP214:AP216"/>
    <mergeCell ref="C199:AG199"/>
    <mergeCell ref="AH199:AK199"/>
    <mergeCell ref="AL199:AL202"/>
    <mergeCell ref="AM199:AP199"/>
    <mergeCell ref="AH200:AH202"/>
    <mergeCell ref="AP200:AP202"/>
    <mergeCell ref="C206:AG206"/>
    <mergeCell ref="AH206:AK206"/>
    <mergeCell ref="AL206:AL209"/>
    <mergeCell ref="AM206:AP206"/>
    <mergeCell ref="AH207:AH209"/>
    <mergeCell ref="AI207:AI209"/>
    <mergeCell ref="AJ207:AJ209"/>
    <mergeCell ref="AK207:AK209"/>
    <mergeCell ref="AM207:AM209"/>
    <mergeCell ref="AI200:AI202"/>
    <mergeCell ref="AJ200:AJ202"/>
    <mergeCell ref="AK200:AK202"/>
    <mergeCell ref="AM200:AM202"/>
    <mergeCell ref="AN200:AN202"/>
    <mergeCell ref="AO200:AO202"/>
    <mergeCell ref="AN207:AN209"/>
    <mergeCell ref="AO207:AO209"/>
    <mergeCell ref="AP207:AP209"/>
    <mergeCell ref="C192:AG192"/>
    <mergeCell ref="AH192:AK192"/>
    <mergeCell ref="AL192:AL195"/>
    <mergeCell ref="AM192:AP192"/>
    <mergeCell ref="AH193:AH195"/>
    <mergeCell ref="AI193:AI195"/>
    <mergeCell ref="AJ193:AJ195"/>
    <mergeCell ref="AK193:AK195"/>
    <mergeCell ref="AM193:AM195"/>
    <mergeCell ref="AN193:AN195"/>
    <mergeCell ref="AO193:AO195"/>
    <mergeCell ref="AP193:AP195"/>
    <mergeCell ref="C178:AG178"/>
    <mergeCell ref="AH178:AK178"/>
    <mergeCell ref="AL178:AL181"/>
    <mergeCell ref="AM178:AP178"/>
    <mergeCell ref="AH179:AH181"/>
    <mergeCell ref="AP179:AP181"/>
    <mergeCell ref="C185:AG185"/>
    <mergeCell ref="AH185:AK185"/>
    <mergeCell ref="AL185:AL188"/>
    <mergeCell ref="AM185:AP185"/>
    <mergeCell ref="AH186:AH188"/>
    <mergeCell ref="AI186:AI188"/>
    <mergeCell ref="AJ186:AJ188"/>
    <mergeCell ref="AK186:AK188"/>
    <mergeCell ref="AM186:AM188"/>
    <mergeCell ref="AI179:AI181"/>
    <mergeCell ref="AJ179:AJ181"/>
    <mergeCell ref="AK179:AK181"/>
    <mergeCell ref="AM179:AM181"/>
    <mergeCell ref="AN179:AN181"/>
    <mergeCell ref="AO179:AO181"/>
    <mergeCell ref="AN186:AN188"/>
    <mergeCell ref="AO186:AO188"/>
    <mergeCell ref="AP186:AP188"/>
    <mergeCell ref="C171:AG171"/>
    <mergeCell ref="AH171:AK171"/>
    <mergeCell ref="AL171:AL174"/>
    <mergeCell ref="AM171:AP171"/>
    <mergeCell ref="AH172:AH174"/>
    <mergeCell ref="AI172:AI174"/>
    <mergeCell ref="AJ172:AJ174"/>
    <mergeCell ref="AK172:AK174"/>
    <mergeCell ref="AM172:AM174"/>
    <mergeCell ref="AN172:AN174"/>
    <mergeCell ref="AO172:AO174"/>
    <mergeCell ref="AP172:AP174"/>
    <mergeCell ref="C157:AG157"/>
    <mergeCell ref="AH157:AK157"/>
    <mergeCell ref="AL157:AL160"/>
    <mergeCell ref="AM157:AP157"/>
    <mergeCell ref="AH158:AH160"/>
    <mergeCell ref="AP158:AP160"/>
    <mergeCell ref="C164:AG164"/>
    <mergeCell ref="AH164:AK164"/>
    <mergeCell ref="AL164:AL167"/>
    <mergeCell ref="AM164:AP164"/>
    <mergeCell ref="AH165:AH167"/>
    <mergeCell ref="AI165:AI167"/>
    <mergeCell ref="AJ165:AJ167"/>
    <mergeCell ref="AK165:AK167"/>
    <mergeCell ref="AM165:AM167"/>
    <mergeCell ref="AI158:AI160"/>
    <mergeCell ref="AJ158:AJ160"/>
    <mergeCell ref="AK158:AK160"/>
    <mergeCell ref="AM158:AM160"/>
    <mergeCell ref="AN158:AN160"/>
    <mergeCell ref="AO158:AO160"/>
    <mergeCell ref="AN165:AN167"/>
    <mergeCell ref="AO165:AO167"/>
    <mergeCell ref="AP165:AP167"/>
    <mergeCell ref="C150:AG150"/>
    <mergeCell ref="AH150:AK150"/>
    <mergeCell ref="AL150:AL153"/>
    <mergeCell ref="AM150:AP150"/>
    <mergeCell ref="AH151:AH153"/>
    <mergeCell ref="AI151:AI153"/>
    <mergeCell ref="AJ151:AJ153"/>
    <mergeCell ref="AK151:AK153"/>
    <mergeCell ref="AM151:AM153"/>
    <mergeCell ref="AN151:AN153"/>
    <mergeCell ref="AO151:AO153"/>
    <mergeCell ref="AP151:AP153"/>
    <mergeCell ref="C136:AG136"/>
    <mergeCell ref="AH136:AK136"/>
    <mergeCell ref="AL136:AL139"/>
    <mergeCell ref="AM136:AP136"/>
    <mergeCell ref="AH137:AH139"/>
    <mergeCell ref="AP137:AP139"/>
    <mergeCell ref="C143:AG143"/>
    <mergeCell ref="AH143:AK143"/>
    <mergeCell ref="AL143:AL146"/>
    <mergeCell ref="AM143:AP143"/>
    <mergeCell ref="AH144:AH146"/>
    <mergeCell ref="AI144:AI146"/>
    <mergeCell ref="AJ144:AJ146"/>
    <mergeCell ref="AK144:AK146"/>
    <mergeCell ref="AM144:AM146"/>
    <mergeCell ref="AI137:AI139"/>
    <mergeCell ref="AJ137:AJ139"/>
    <mergeCell ref="AK137:AK139"/>
    <mergeCell ref="AM137:AM139"/>
    <mergeCell ref="AN137:AN139"/>
    <mergeCell ref="AO137:AO139"/>
    <mergeCell ref="AN144:AN146"/>
    <mergeCell ref="AO144:AO146"/>
    <mergeCell ref="AP144:AP146"/>
    <mergeCell ref="C129:AG129"/>
    <mergeCell ref="AH129:AK129"/>
    <mergeCell ref="AL129:AL132"/>
    <mergeCell ref="AM129:AP129"/>
    <mergeCell ref="AH130:AH132"/>
    <mergeCell ref="AI130:AI132"/>
    <mergeCell ref="AJ130:AJ132"/>
    <mergeCell ref="AK130:AK132"/>
    <mergeCell ref="AM130:AM132"/>
    <mergeCell ref="AN130:AN132"/>
    <mergeCell ref="AO130:AO132"/>
    <mergeCell ref="AP130:AP132"/>
    <mergeCell ref="C115:AG115"/>
    <mergeCell ref="AH115:AK115"/>
    <mergeCell ref="AL115:AL118"/>
    <mergeCell ref="AM115:AP115"/>
    <mergeCell ref="AH116:AH118"/>
    <mergeCell ref="AP116:AP118"/>
    <mergeCell ref="C122:AG122"/>
    <mergeCell ref="AH122:AK122"/>
    <mergeCell ref="AL122:AL125"/>
    <mergeCell ref="AM122:AP122"/>
    <mergeCell ref="AH123:AH125"/>
    <mergeCell ref="AI123:AI125"/>
    <mergeCell ref="AJ123:AJ125"/>
    <mergeCell ref="AK123:AK125"/>
    <mergeCell ref="AM123:AM125"/>
    <mergeCell ref="AI116:AI118"/>
    <mergeCell ref="AJ116:AJ118"/>
    <mergeCell ref="AK116:AK118"/>
    <mergeCell ref="AM116:AM118"/>
    <mergeCell ref="AN116:AN118"/>
    <mergeCell ref="AO116:AO118"/>
    <mergeCell ref="AN123:AN125"/>
    <mergeCell ref="AO123:AO125"/>
    <mergeCell ref="AP123:AP125"/>
    <mergeCell ref="C108:AG108"/>
    <mergeCell ref="AH108:AK108"/>
    <mergeCell ref="AL108:AL111"/>
    <mergeCell ref="AM108:AP108"/>
    <mergeCell ref="AH109:AH111"/>
    <mergeCell ref="AI109:AI111"/>
    <mergeCell ref="AJ109:AJ111"/>
    <mergeCell ref="AK109:AK111"/>
    <mergeCell ref="AM109:AM111"/>
    <mergeCell ref="AN109:AN111"/>
    <mergeCell ref="AO109:AO111"/>
    <mergeCell ref="AP109:AP111"/>
    <mergeCell ref="C94:AG94"/>
    <mergeCell ref="AH94:AK94"/>
    <mergeCell ref="AL94:AL97"/>
    <mergeCell ref="AM94:AP94"/>
    <mergeCell ref="AH95:AH97"/>
    <mergeCell ref="AP95:AP97"/>
    <mergeCell ref="C101:AG101"/>
    <mergeCell ref="AH101:AK101"/>
    <mergeCell ref="AL101:AL104"/>
    <mergeCell ref="AM101:AP101"/>
    <mergeCell ref="AH102:AH104"/>
    <mergeCell ref="AI102:AI104"/>
    <mergeCell ref="AJ102:AJ104"/>
    <mergeCell ref="AK102:AK104"/>
    <mergeCell ref="AM102:AM104"/>
    <mergeCell ref="AI95:AI97"/>
    <mergeCell ref="AJ95:AJ97"/>
    <mergeCell ref="AK95:AK97"/>
    <mergeCell ref="AM95:AM97"/>
    <mergeCell ref="AN95:AN97"/>
    <mergeCell ref="AO95:AO97"/>
    <mergeCell ref="AN102:AN104"/>
    <mergeCell ref="AO102:AO104"/>
    <mergeCell ref="AP102:AP104"/>
    <mergeCell ref="C87:AG87"/>
    <mergeCell ref="AH87:AK87"/>
    <mergeCell ref="AL87:AL90"/>
    <mergeCell ref="AM87:AP87"/>
    <mergeCell ref="AH88:AH90"/>
    <mergeCell ref="AI88:AI90"/>
    <mergeCell ref="AJ88:AJ90"/>
    <mergeCell ref="AK88:AK90"/>
    <mergeCell ref="AM88:AM90"/>
    <mergeCell ref="AN88:AN90"/>
    <mergeCell ref="AO88:AO90"/>
    <mergeCell ref="AP88:AP90"/>
    <mergeCell ref="C73:AG73"/>
    <mergeCell ref="AH73:AK73"/>
    <mergeCell ref="AL73:AL76"/>
    <mergeCell ref="AM73:AP73"/>
    <mergeCell ref="AH74:AH76"/>
    <mergeCell ref="AP74:AP76"/>
    <mergeCell ref="C80:AG80"/>
    <mergeCell ref="AH80:AK80"/>
    <mergeCell ref="AL80:AL83"/>
    <mergeCell ref="AM80:AP80"/>
    <mergeCell ref="AH81:AH83"/>
    <mergeCell ref="AI81:AI83"/>
    <mergeCell ref="AJ81:AJ83"/>
    <mergeCell ref="AK81:AK83"/>
    <mergeCell ref="AM81:AM83"/>
    <mergeCell ref="AI74:AI76"/>
    <mergeCell ref="AJ74:AJ76"/>
    <mergeCell ref="AK74:AK76"/>
    <mergeCell ref="AM74:AM76"/>
    <mergeCell ref="AN74:AN76"/>
    <mergeCell ref="AO74:AO76"/>
    <mergeCell ref="AN81:AN83"/>
    <mergeCell ref="AO81:AO83"/>
    <mergeCell ref="AP81:AP83"/>
    <mergeCell ref="C66:AG66"/>
    <mergeCell ref="AH66:AK66"/>
    <mergeCell ref="AL66:AL69"/>
    <mergeCell ref="AM66:AP66"/>
    <mergeCell ref="AH67:AH69"/>
    <mergeCell ref="AI67:AI69"/>
    <mergeCell ref="AJ67:AJ69"/>
    <mergeCell ref="AK67:AK69"/>
    <mergeCell ref="AM67:AM69"/>
    <mergeCell ref="AN67:AN69"/>
    <mergeCell ref="AO67:AO69"/>
    <mergeCell ref="AP67:AP69"/>
    <mergeCell ref="C52:AG52"/>
    <mergeCell ref="AH52:AK52"/>
    <mergeCell ref="AL52:AL55"/>
    <mergeCell ref="AM52:AP52"/>
    <mergeCell ref="AH53:AH55"/>
    <mergeCell ref="AP53:AP55"/>
    <mergeCell ref="C59:AG59"/>
    <mergeCell ref="AH59:AK59"/>
    <mergeCell ref="AL59:AL62"/>
    <mergeCell ref="AM59:AP59"/>
    <mergeCell ref="AH60:AH62"/>
    <mergeCell ref="AI60:AI62"/>
    <mergeCell ref="AJ60:AJ62"/>
    <mergeCell ref="AK60:AK62"/>
    <mergeCell ref="AM60:AM62"/>
    <mergeCell ref="AI53:AI55"/>
    <mergeCell ref="AJ53:AJ55"/>
    <mergeCell ref="AK53:AK55"/>
    <mergeCell ref="AM53:AM55"/>
    <mergeCell ref="AN53:AN55"/>
    <mergeCell ref="AO53:AO55"/>
    <mergeCell ref="AN60:AN62"/>
    <mergeCell ref="AO60:AO62"/>
    <mergeCell ref="AP60:AP62"/>
    <mergeCell ref="C45:AG45"/>
    <mergeCell ref="AH45:AK45"/>
    <mergeCell ref="AL45:AL48"/>
    <mergeCell ref="AM45:AP45"/>
    <mergeCell ref="AH46:AH48"/>
    <mergeCell ref="AI46:AI48"/>
    <mergeCell ref="AJ46:AJ48"/>
    <mergeCell ref="AK46:AK48"/>
    <mergeCell ref="AM46:AM48"/>
    <mergeCell ref="AN46:AN48"/>
    <mergeCell ref="AO46:AO48"/>
    <mergeCell ref="AP46:AP48"/>
    <mergeCell ref="C31:AG31"/>
    <mergeCell ref="AH31:AK31"/>
    <mergeCell ref="AL31:AL34"/>
    <mergeCell ref="AM31:AP31"/>
    <mergeCell ref="AH32:AH34"/>
    <mergeCell ref="AP32:AP34"/>
    <mergeCell ref="C38:AG38"/>
    <mergeCell ref="AH38:AK38"/>
    <mergeCell ref="AL38:AL41"/>
    <mergeCell ref="AM38:AP38"/>
    <mergeCell ref="AH39:AH41"/>
    <mergeCell ref="AI39:AI41"/>
    <mergeCell ref="AJ39:AJ41"/>
    <mergeCell ref="AK39:AK41"/>
    <mergeCell ref="AM39:AM41"/>
    <mergeCell ref="AI32:AI34"/>
    <mergeCell ref="AJ32:AJ34"/>
    <mergeCell ref="AK32:AK34"/>
    <mergeCell ref="AM32:AM34"/>
    <mergeCell ref="AN32:AN34"/>
    <mergeCell ref="AO32:AO34"/>
    <mergeCell ref="AN39:AN41"/>
    <mergeCell ref="AO39:AO41"/>
    <mergeCell ref="AP39:AP41"/>
    <mergeCell ref="C24:AG24"/>
    <mergeCell ref="AH24:AK24"/>
    <mergeCell ref="AL24:AL27"/>
    <mergeCell ref="AM24:AP24"/>
    <mergeCell ref="AH25:AH27"/>
    <mergeCell ref="AI25:AI27"/>
    <mergeCell ref="AJ25:AJ27"/>
    <mergeCell ref="AK25:AK27"/>
    <mergeCell ref="AM25:AM27"/>
    <mergeCell ref="AN25:AN27"/>
    <mergeCell ref="AO25:AO27"/>
    <mergeCell ref="AP25:AP27"/>
    <mergeCell ref="G14:H14"/>
    <mergeCell ref="C17:AG17"/>
    <mergeCell ref="AH17:AK17"/>
    <mergeCell ref="AL17:AL20"/>
    <mergeCell ref="AM17:AP17"/>
    <mergeCell ref="AH18:AH20"/>
    <mergeCell ref="AI18:AI20"/>
    <mergeCell ref="AJ18:AJ20"/>
    <mergeCell ref="AK18:AK20"/>
    <mergeCell ref="AM18:AM20"/>
    <mergeCell ref="AN18:AN20"/>
    <mergeCell ref="AO18:AO20"/>
    <mergeCell ref="AP18:AP20"/>
    <mergeCell ref="B8:C8"/>
    <mergeCell ref="D8:J8"/>
    <mergeCell ref="AR9:AV10"/>
    <mergeCell ref="AK10:AP10"/>
    <mergeCell ref="G12:H12"/>
    <mergeCell ref="G13:H13"/>
    <mergeCell ref="B2:R2"/>
    <mergeCell ref="D4:P4"/>
    <mergeCell ref="R4:T4"/>
    <mergeCell ref="U4:AH4"/>
    <mergeCell ref="AK4:AP4"/>
    <mergeCell ref="E5:J5"/>
    <mergeCell ref="L5:Q5"/>
    <mergeCell ref="R5:U5"/>
    <mergeCell ref="V5:Z5"/>
    <mergeCell ref="AB5:AF5"/>
  </mergeCells>
  <phoneticPr fontId="3"/>
  <conditionalFormatting sqref="C18:AG22">
    <cfRule type="expression" dxfId="2221" priority="721">
      <formula>C$19="日"</formula>
    </cfRule>
    <cfRule type="expression" dxfId="2220" priority="722">
      <formula>C$19="土"</formula>
    </cfRule>
    <cfRule type="expression" dxfId="2219" priority="723">
      <formula>C$19="祝"</formula>
    </cfRule>
    <cfRule type="expression" dxfId="2218" priority="724">
      <formula>C$19="休"</formula>
    </cfRule>
    <cfRule type="expression" dxfId="2217" priority="718">
      <formula>C$19=""</formula>
    </cfRule>
  </conditionalFormatting>
  <conditionalFormatting sqref="C21:AG22">
    <cfRule type="expression" dxfId="2216" priority="688">
      <formula>C21="/"</formula>
    </cfRule>
  </conditionalFormatting>
  <conditionalFormatting sqref="C24:AG24 B24:B29 AH24:AK29 AM24:AP29">
    <cfRule type="expression" dxfId="2215" priority="127">
      <formula>B24=""</formula>
    </cfRule>
  </conditionalFormatting>
  <conditionalFormatting sqref="C25:AG25">
    <cfRule type="expression" dxfId="2214" priority="717">
      <formula>OR(C26="",C26="休")</formula>
    </cfRule>
    <cfRule type="expression" dxfId="2213" priority="720">
      <formula>C26="祝"</formula>
    </cfRule>
    <cfRule type="expression" dxfId="2212" priority="719">
      <formula>OR(C26="土",C26="日")</formula>
    </cfRule>
  </conditionalFormatting>
  <conditionalFormatting sqref="C26:AG26">
    <cfRule type="expression" dxfId="2211" priority="694">
      <formula>OR(C26="土",C26="日")</formula>
    </cfRule>
    <cfRule type="expression" dxfId="2210" priority="690">
      <formula>C26="祝"</formula>
    </cfRule>
    <cfRule type="expression" dxfId="2209" priority="698">
      <formula>OR(C26="",C26="休")</formula>
    </cfRule>
  </conditionalFormatting>
  <conditionalFormatting sqref="C27:AG27">
    <cfRule type="expression" dxfId="2208" priority="691">
      <formula>C26="祝"</formula>
    </cfRule>
    <cfRule type="expression" dxfId="2207" priority="695">
      <formula>OR(C26="土",C26="日")</formula>
    </cfRule>
    <cfRule type="expression" dxfId="2206" priority="699">
      <formula>OR(C26="",C26="休")</formula>
    </cfRule>
  </conditionalFormatting>
  <conditionalFormatting sqref="C28:AG28">
    <cfRule type="expression" dxfId="2205" priority="696">
      <formula>OR(C26="土",C26="日")</formula>
    </cfRule>
    <cfRule type="expression" dxfId="2204" priority="700">
      <formula>OR(C26="",C26="休")</formula>
    </cfRule>
    <cfRule type="expression" dxfId="2203" priority="692">
      <formula>C26="祝"</formula>
    </cfRule>
  </conditionalFormatting>
  <conditionalFormatting sqref="C28:AG29">
    <cfRule type="expression" dxfId="2202" priority="687">
      <formula>C28="/"</formula>
    </cfRule>
  </conditionalFormatting>
  <conditionalFormatting sqref="C29:AG29">
    <cfRule type="expression" dxfId="2201" priority="697">
      <formula>OR(C26="土",C26="日")</formula>
    </cfRule>
    <cfRule type="expression" dxfId="2200" priority="693">
      <formula>C26="祝"</formula>
    </cfRule>
    <cfRule type="expression" dxfId="2199" priority="701">
      <formula>OR(C26="",C26="休")</formula>
    </cfRule>
  </conditionalFormatting>
  <conditionalFormatting sqref="C31:AG31 B31:B36">
    <cfRule type="expression" dxfId="2198" priority="668">
      <formula>B31=""</formula>
    </cfRule>
  </conditionalFormatting>
  <conditionalFormatting sqref="C32:AG32">
    <cfRule type="expression" dxfId="2197" priority="681">
      <formula>OR(C33="",C33="休")</formula>
    </cfRule>
    <cfRule type="expression" dxfId="2196" priority="682">
      <formula>OR(C33="土",C33="日")</formula>
    </cfRule>
    <cfRule type="expression" dxfId="2195" priority="683">
      <formula>C33="祝"</formula>
    </cfRule>
  </conditionalFormatting>
  <conditionalFormatting sqref="C33:AG33">
    <cfRule type="expression" dxfId="2194" priority="673">
      <formula>OR(C33="土",C33="日")</formula>
    </cfRule>
    <cfRule type="expression" dxfId="2193" priority="669">
      <formula>C33="祝"</formula>
    </cfRule>
    <cfRule type="expression" dxfId="2192" priority="677">
      <formula>OR(C33="",C33="休")</formula>
    </cfRule>
  </conditionalFormatting>
  <conditionalFormatting sqref="C34:AG34">
    <cfRule type="expression" dxfId="2191" priority="670">
      <formula>C33="祝"</formula>
    </cfRule>
    <cfRule type="expression" dxfId="2190" priority="678">
      <formula>OR(C33="",C33="休")</formula>
    </cfRule>
    <cfRule type="expression" dxfId="2189" priority="674">
      <formula>OR(C33="土",C33="日")</formula>
    </cfRule>
  </conditionalFormatting>
  <conditionalFormatting sqref="C35:AG35">
    <cfRule type="expression" dxfId="2188" priority="671">
      <formula>C33="祝"</formula>
    </cfRule>
    <cfRule type="expression" dxfId="2187" priority="679">
      <formula>OR(C33="",C33="休")</formula>
    </cfRule>
    <cfRule type="expression" dxfId="2186" priority="675">
      <formula>OR(C33="土",C33="日")</formula>
    </cfRule>
  </conditionalFormatting>
  <conditionalFormatting sqref="C35:AG36">
    <cfRule type="expression" dxfId="2185" priority="667">
      <formula>C35="/"</formula>
    </cfRule>
  </conditionalFormatting>
  <conditionalFormatting sqref="C36:AG36">
    <cfRule type="expression" dxfId="2184" priority="672">
      <formula>C33="祝"</formula>
    </cfRule>
    <cfRule type="expression" dxfId="2183" priority="680">
      <formula>OR(C33="",C33="休")</formula>
    </cfRule>
    <cfRule type="expression" dxfId="2182" priority="676">
      <formula>OR(C33="土",C33="日")</formula>
    </cfRule>
  </conditionalFormatting>
  <conditionalFormatting sqref="C38:AG38 B38:B43">
    <cfRule type="expression" dxfId="2181" priority="650">
      <formula>B38=""</formula>
    </cfRule>
  </conditionalFormatting>
  <conditionalFormatting sqref="C39:AG39">
    <cfRule type="expression" dxfId="2180" priority="664">
      <formula>OR(C40="土",C40="日")</formula>
    </cfRule>
    <cfRule type="expression" dxfId="2179" priority="663">
      <formula>OR(C40="",C40="休")</formula>
    </cfRule>
    <cfRule type="expression" dxfId="2178" priority="665">
      <formula>C40="祝"</formula>
    </cfRule>
  </conditionalFormatting>
  <conditionalFormatting sqref="C40:AG40">
    <cfRule type="expression" dxfId="2177" priority="651">
      <formula>C40="祝"</formula>
    </cfRule>
    <cfRule type="expression" dxfId="2176" priority="655">
      <formula>OR(C40="土",C40="日")</formula>
    </cfRule>
    <cfRule type="expression" dxfId="2175" priority="659">
      <formula>OR(C40="",C40="休")</formula>
    </cfRule>
  </conditionalFormatting>
  <conditionalFormatting sqref="C41:AG41">
    <cfRule type="expression" dxfId="2174" priority="652">
      <formula>C40="祝"</formula>
    </cfRule>
    <cfRule type="expression" dxfId="2173" priority="656">
      <formula>OR(C40="土",C40="日")</formula>
    </cfRule>
    <cfRule type="expression" dxfId="2172" priority="660">
      <formula>OR(C40="",C40="休")</formula>
    </cfRule>
  </conditionalFormatting>
  <conditionalFormatting sqref="C42:AG42">
    <cfRule type="expression" dxfId="2171" priority="653">
      <formula>C40="祝"</formula>
    </cfRule>
    <cfRule type="expression" dxfId="2170" priority="657">
      <formula>OR(C40="土",C40="日")</formula>
    </cfRule>
    <cfRule type="expression" dxfId="2169" priority="661">
      <formula>OR(C40="",C40="休")</formula>
    </cfRule>
  </conditionalFormatting>
  <conditionalFormatting sqref="C42:AG43">
    <cfRule type="expression" dxfId="2168" priority="649">
      <formula>C42="/"</formula>
    </cfRule>
  </conditionalFormatting>
  <conditionalFormatting sqref="C43:AG43">
    <cfRule type="expression" dxfId="2167" priority="654">
      <formula>C40="祝"</formula>
    </cfRule>
    <cfRule type="expression" dxfId="2166" priority="658">
      <formula>OR(C40="土",C40="日")</formula>
    </cfRule>
    <cfRule type="expression" dxfId="2165" priority="662">
      <formula>OR(C40="",C40="休")</formula>
    </cfRule>
  </conditionalFormatting>
  <conditionalFormatting sqref="C45:AG45 B45:B50">
    <cfRule type="expression" dxfId="2164" priority="632">
      <formula>B45=""</formula>
    </cfRule>
  </conditionalFormatting>
  <conditionalFormatting sqref="C46:AG46">
    <cfRule type="expression" dxfId="2163" priority="645">
      <formula>OR(C47="",C47="休")</formula>
    </cfRule>
    <cfRule type="expression" dxfId="2162" priority="647">
      <formula>C47="祝"</formula>
    </cfRule>
    <cfRule type="expression" dxfId="2161" priority="646">
      <formula>OR(C47="土",C47="日")</formula>
    </cfRule>
  </conditionalFormatting>
  <conditionalFormatting sqref="C47:AG47">
    <cfRule type="expression" dxfId="2160" priority="641">
      <formula>OR(C47="",C47="休")</formula>
    </cfRule>
    <cfRule type="expression" dxfId="2159" priority="637">
      <formula>OR(C47="土",C47="日")</formula>
    </cfRule>
    <cfRule type="expression" dxfId="2158" priority="633">
      <formula>C47="祝"</formula>
    </cfRule>
  </conditionalFormatting>
  <conditionalFormatting sqref="C48:AG48">
    <cfRule type="expression" dxfId="2157" priority="638">
      <formula>OR(C47="土",C47="日")</formula>
    </cfRule>
    <cfRule type="expression" dxfId="2156" priority="642">
      <formula>OR(C47="",C47="休")</formula>
    </cfRule>
    <cfRule type="expression" dxfId="2155" priority="634">
      <formula>C47="祝"</formula>
    </cfRule>
  </conditionalFormatting>
  <conditionalFormatting sqref="C49:AG49">
    <cfRule type="expression" dxfId="2154" priority="643">
      <formula>OR(C47="",C47="休")</formula>
    </cfRule>
    <cfRule type="expression" dxfId="2153" priority="635">
      <formula>C47="祝"</formula>
    </cfRule>
    <cfRule type="expression" dxfId="2152" priority="639">
      <formula>OR(C47="土",C47="日")</formula>
    </cfRule>
  </conditionalFormatting>
  <conditionalFormatting sqref="C49:AG50">
    <cfRule type="expression" dxfId="2151" priority="631">
      <formula>C49="/"</formula>
    </cfRule>
  </conditionalFormatting>
  <conditionalFormatting sqref="C50:AG50">
    <cfRule type="expression" dxfId="2150" priority="640">
      <formula>OR(C47="土",C47="日")</formula>
    </cfRule>
    <cfRule type="expression" dxfId="2149" priority="644">
      <formula>OR(C47="",C47="休")</formula>
    </cfRule>
    <cfRule type="expression" dxfId="2148" priority="636">
      <formula>C47="祝"</formula>
    </cfRule>
  </conditionalFormatting>
  <conditionalFormatting sqref="C52:AG52 B52:B57">
    <cfRule type="expression" dxfId="2147" priority="614">
      <formula>B52=""</formula>
    </cfRule>
  </conditionalFormatting>
  <conditionalFormatting sqref="C53:AG53">
    <cfRule type="expression" dxfId="2146" priority="628">
      <formula>OR(C54="土",C54="日")</formula>
    </cfRule>
    <cfRule type="expression" dxfId="2145" priority="627">
      <formula>OR(C54="",C54="休")</formula>
    </cfRule>
    <cfRule type="expression" dxfId="2144" priority="629">
      <formula>C54="祝"</formula>
    </cfRule>
  </conditionalFormatting>
  <conditionalFormatting sqref="C54:AG54">
    <cfRule type="expression" dxfId="2143" priority="619">
      <formula>OR(C54="土",C54="日")</formula>
    </cfRule>
    <cfRule type="expression" dxfId="2142" priority="615">
      <formula>C54="祝"</formula>
    </cfRule>
    <cfRule type="expression" dxfId="2141" priority="623">
      <formula>OR(C54="",C54="休")</formula>
    </cfRule>
  </conditionalFormatting>
  <conditionalFormatting sqref="C55:AG55">
    <cfRule type="expression" dxfId="2140" priority="620">
      <formula>OR(C54="土",C54="日")</formula>
    </cfRule>
    <cfRule type="expression" dxfId="2139" priority="624">
      <formula>OR(C54="",C54="休")</formula>
    </cfRule>
    <cfRule type="expression" dxfId="2138" priority="616">
      <formula>C54="祝"</formula>
    </cfRule>
  </conditionalFormatting>
  <conditionalFormatting sqref="C56:AG56">
    <cfRule type="expression" dxfId="2137" priority="625">
      <formula>OR(C54="",C54="休")</formula>
    </cfRule>
    <cfRule type="expression" dxfId="2136" priority="621">
      <formula>OR(C54="土",C54="日")</formula>
    </cfRule>
    <cfRule type="expression" dxfId="2135" priority="617">
      <formula>C54="祝"</formula>
    </cfRule>
  </conditionalFormatting>
  <conditionalFormatting sqref="C56:AG57">
    <cfRule type="expression" dxfId="2134" priority="613">
      <formula>C56="/"</formula>
    </cfRule>
  </conditionalFormatting>
  <conditionalFormatting sqref="C57:AG57">
    <cfRule type="expression" dxfId="2133" priority="618">
      <formula>C54="祝"</formula>
    </cfRule>
    <cfRule type="expression" dxfId="2132" priority="626">
      <formula>OR(C54="",C54="休")</formula>
    </cfRule>
    <cfRule type="expression" dxfId="2131" priority="622">
      <formula>OR(C54="土",C54="日")</formula>
    </cfRule>
  </conditionalFormatting>
  <conditionalFormatting sqref="C59:AG59 B59:B64">
    <cfRule type="expression" dxfId="2130" priority="596">
      <formula>B59=""</formula>
    </cfRule>
  </conditionalFormatting>
  <conditionalFormatting sqref="C60:AG60">
    <cfRule type="expression" dxfId="2129" priority="611">
      <formula>C61="祝"</formula>
    </cfRule>
    <cfRule type="expression" dxfId="2128" priority="610">
      <formula>OR(C61="土",C61="日")</formula>
    </cfRule>
    <cfRule type="expression" dxfId="2127" priority="609">
      <formula>OR(C61="",C61="休")</formula>
    </cfRule>
  </conditionalFormatting>
  <conditionalFormatting sqref="C61:AG61">
    <cfRule type="expression" dxfId="2126" priority="605">
      <formula>OR(C61="",C61="休")</formula>
    </cfRule>
    <cfRule type="expression" dxfId="2125" priority="601">
      <formula>OR(C61="土",C61="日")</formula>
    </cfRule>
    <cfRule type="expression" dxfId="2124" priority="597">
      <formula>C61="祝"</formula>
    </cfRule>
  </conditionalFormatting>
  <conditionalFormatting sqref="C62:AG62">
    <cfRule type="expression" dxfId="2123" priority="602">
      <formula>OR(C61="土",C61="日")</formula>
    </cfRule>
    <cfRule type="expression" dxfId="2122" priority="606">
      <formula>OR(C61="",C61="休")</formula>
    </cfRule>
    <cfRule type="expression" dxfId="2121" priority="598">
      <formula>C61="祝"</formula>
    </cfRule>
  </conditionalFormatting>
  <conditionalFormatting sqref="C63:AG63">
    <cfRule type="expression" dxfId="2120" priority="607">
      <formula>OR(C61="",C61="休")</formula>
    </cfRule>
    <cfRule type="expression" dxfId="2119" priority="603">
      <formula>OR(C61="土",C61="日")</formula>
    </cfRule>
    <cfRule type="expression" dxfId="2118" priority="599">
      <formula>C61="祝"</formula>
    </cfRule>
  </conditionalFormatting>
  <conditionalFormatting sqref="C63:AG64">
    <cfRule type="expression" dxfId="2117" priority="595">
      <formula>C63="/"</formula>
    </cfRule>
  </conditionalFormatting>
  <conditionalFormatting sqref="C64:AG64">
    <cfRule type="expression" dxfId="2116" priority="608">
      <formula>OR(C61="",C61="休")</formula>
    </cfRule>
    <cfRule type="expression" dxfId="2115" priority="604">
      <formula>OR(C61="土",C61="日")</formula>
    </cfRule>
    <cfRule type="expression" dxfId="2114" priority="600">
      <formula>C61="祝"</formula>
    </cfRule>
  </conditionalFormatting>
  <conditionalFormatting sqref="C66:AG66 B66:B71">
    <cfRule type="expression" dxfId="2113" priority="578">
      <formula>B66=""</formula>
    </cfRule>
  </conditionalFormatting>
  <conditionalFormatting sqref="C67:AG67">
    <cfRule type="expression" dxfId="2112" priority="591">
      <formula>OR(C68="",C68="休")</formula>
    </cfRule>
    <cfRule type="expression" dxfId="2111" priority="592">
      <formula>OR(C68="土",C68="日")</formula>
    </cfRule>
    <cfRule type="expression" dxfId="2110" priority="593">
      <formula>C68="祝"</formula>
    </cfRule>
  </conditionalFormatting>
  <conditionalFormatting sqref="C68:AG68">
    <cfRule type="expression" dxfId="2109" priority="579">
      <formula>C68="祝"</formula>
    </cfRule>
    <cfRule type="expression" dxfId="2108" priority="583">
      <formula>OR(C68="土",C68="日")</formula>
    </cfRule>
    <cfRule type="expression" dxfId="2107" priority="587">
      <formula>OR(C68="",C68="休")</formula>
    </cfRule>
  </conditionalFormatting>
  <conditionalFormatting sqref="C69:AG69">
    <cfRule type="expression" dxfId="2106" priority="580">
      <formula>C68="祝"</formula>
    </cfRule>
    <cfRule type="expression" dxfId="2105" priority="588">
      <formula>OR(C68="",C68="休")</formula>
    </cfRule>
    <cfRule type="expression" dxfId="2104" priority="584">
      <formula>OR(C68="土",C68="日")</formula>
    </cfRule>
  </conditionalFormatting>
  <conditionalFormatting sqref="C70:AG70">
    <cfRule type="expression" dxfId="2103" priority="585">
      <formula>OR(C68="土",C68="日")</formula>
    </cfRule>
    <cfRule type="expression" dxfId="2102" priority="581">
      <formula>C68="祝"</formula>
    </cfRule>
    <cfRule type="expression" dxfId="2101" priority="589">
      <formula>OR(C68="",C68="休")</formula>
    </cfRule>
  </conditionalFormatting>
  <conditionalFormatting sqref="C70:AG71">
    <cfRule type="expression" dxfId="2100" priority="577">
      <formula>C70="/"</formula>
    </cfRule>
  </conditionalFormatting>
  <conditionalFormatting sqref="C71:AG71">
    <cfRule type="expression" dxfId="2099" priority="582">
      <formula>C68="祝"</formula>
    </cfRule>
    <cfRule type="expression" dxfId="2098" priority="590">
      <formula>OR(C68="",C68="休")</formula>
    </cfRule>
    <cfRule type="expression" dxfId="2097" priority="586">
      <formula>OR(C68="土",C68="日")</formula>
    </cfRule>
  </conditionalFormatting>
  <conditionalFormatting sqref="C73:AG73 B73:B78">
    <cfRule type="expression" dxfId="2096" priority="560">
      <formula>B73=""</formula>
    </cfRule>
  </conditionalFormatting>
  <conditionalFormatting sqref="C74:AG74">
    <cfRule type="expression" dxfId="2095" priority="574">
      <formula>OR(C75="土",C75="日")</formula>
    </cfRule>
    <cfRule type="expression" dxfId="2094" priority="575">
      <formula>C75="祝"</formula>
    </cfRule>
    <cfRule type="expression" dxfId="2093" priority="573">
      <formula>OR(C75="",C75="休")</formula>
    </cfRule>
  </conditionalFormatting>
  <conditionalFormatting sqref="C75:AG75">
    <cfRule type="expression" dxfId="2092" priority="569">
      <formula>OR(C75="",C75="休")</formula>
    </cfRule>
    <cfRule type="expression" dxfId="2091" priority="565">
      <formula>OR(C75="土",C75="日")</formula>
    </cfRule>
    <cfRule type="expression" dxfId="2090" priority="561">
      <formula>C75="祝"</formula>
    </cfRule>
  </conditionalFormatting>
  <conditionalFormatting sqref="C76:AG76">
    <cfRule type="expression" dxfId="2089" priority="566">
      <formula>OR(C75="土",C75="日")</formula>
    </cfRule>
    <cfRule type="expression" dxfId="2088" priority="562">
      <formula>C75="祝"</formula>
    </cfRule>
    <cfRule type="expression" dxfId="2087" priority="570">
      <formula>OR(C75="",C75="休")</formula>
    </cfRule>
  </conditionalFormatting>
  <conditionalFormatting sqref="C77:AG77">
    <cfRule type="expression" dxfId="2086" priority="571">
      <formula>OR(C75="",C75="休")</formula>
    </cfRule>
    <cfRule type="expression" dxfId="2085" priority="563">
      <formula>C75="祝"</formula>
    </cfRule>
    <cfRule type="expression" dxfId="2084" priority="567">
      <formula>OR(C75="土",C75="日")</formula>
    </cfRule>
  </conditionalFormatting>
  <conditionalFormatting sqref="C77:AG78">
    <cfRule type="expression" dxfId="2083" priority="559">
      <formula>C77="/"</formula>
    </cfRule>
  </conditionalFormatting>
  <conditionalFormatting sqref="C78:AG78">
    <cfRule type="expression" dxfId="2082" priority="572">
      <formula>OR(C75="",C75="休")</formula>
    </cfRule>
    <cfRule type="expression" dxfId="2081" priority="564">
      <formula>C75="祝"</formula>
    </cfRule>
    <cfRule type="expression" dxfId="2080" priority="568">
      <formula>OR(C75="土",C75="日")</formula>
    </cfRule>
  </conditionalFormatting>
  <conditionalFormatting sqref="C80:AG80 B80:B85">
    <cfRule type="expression" dxfId="2079" priority="542">
      <formula>B80=""</formula>
    </cfRule>
  </conditionalFormatting>
  <conditionalFormatting sqref="C81:AG81">
    <cfRule type="expression" dxfId="2078" priority="555">
      <formula>OR(C82="",C82="休")</formula>
    </cfRule>
    <cfRule type="expression" dxfId="2077" priority="556">
      <formula>OR(C82="土",C82="日")</formula>
    </cfRule>
    <cfRule type="expression" dxfId="2076" priority="557">
      <formula>C82="祝"</formula>
    </cfRule>
  </conditionalFormatting>
  <conditionalFormatting sqref="C82:AG82">
    <cfRule type="expression" dxfId="2075" priority="543">
      <formula>C82="祝"</formula>
    </cfRule>
    <cfRule type="expression" dxfId="2074" priority="547">
      <formula>OR(C82="土",C82="日")</formula>
    </cfRule>
    <cfRule type="expression" dxfId="2073" priority="551">
      <formula>OR(C82="",C82="休")</formula>
    </cfRule>
  </conditionalFormatting>
  <conditionalFormatting sqref="C83:AG83">
    <cfRule type="expression" dxfId="2072" priority="544">
      <formula>C82="祝"</formula>
    </cfRule>
    <cfRule type="expression" dxfId="2071" priority="548">
      <formula>OR(C82="土",C82="日")</formula>
    </cfRule>
    <cfRule type="expression" dxfId="2070" priority="552">
      <formula>OR(C82="",C82="休")</formula>
    </cfRule>
  </conditionalFormatting>
  <conditionalFormatting sqref="C84:AG84">
    <cfRule type="expression" dxfId="2069" priority="549">
      <formula>OR(C82="土",C82="日")</formula>
    </cfRule>
    <cfRule type="expression" dxfId="2068" priority="553">
      <formula>OR(C82="",C82="休")</formula>
    </cfRule>
    <cfRule type="expression" dxfId="2067" priority="545">
      <formula>C82="祝"</formula>
    </cfRule>
  </conditionalFormatting>
  <conditionalFormatting sqref="C84:AG85">
    <cfRule type="expression" dxfId="2066" priority="541">
      <formula>C84="/"</formula>
    </cfRule>
  </conditionalFormatting>
  <conditionalFormatting sqref="C85:AG85">
    <cfRule type="expression" dxfId="2065" priority="546">
      <formula>C82="祝"</formula>
    </cfRule>
    <cfRule type="expression" dxfId="2064" priority="550">
      <formula>OR(C82="土",C82="日")</formula>
    </cfRule>
    <cfRule type="expression" dxfId="2063" priority="554">
      <formula>OR(C82="",C82="休")</formula>
    </cfRule>
  </conditionalFormatting>
  <conditionalFormatting sqref="C87:AG87 B87:B92">
    <cfRule type="expression" dxfId="2062" priority="524">
      <formula>B87=""</formula>
    </cfRule>
  </conditionalFormatting>
  <conditionalFormatting sqref="C88:AG88">
    <cfRule type="expression" dxfId="2061" priority="539">
      <formula>C89="祝"</formula>
    </cfRule>
    <cfRule type="expression" dxfId="2060" priority="538">
      <formula>OR(C89="土",C89="日")</formula>
    </cfRule>
    <cfRule type="expression" dxfId="2059" priority="537">
      <formula>OR(C89="",C89="休")</formula>
    </cfRule>
  </conditionalFormatting>
  <conditionalFormatting sqref="C89:AG89">
    <cfRule type="expression" dxfId="2058" priority="533">
      <formula>OR(C89="",C89="休")</formula>
    </cfRule>
    <cfRule type="expression" dxfId="2057" priority="525">
      <formula>C89="祝"</formula>
    </cfRule>
    <cfRule type="expression" dxfId="2056" priority="529">
      <formula>OR(C89="土",C89="日")</formula>
    </cfRule>
  </conditionalFormatting>
  <conditionalFormatting sqref="C90:AG90">
    <cfRule type="expression" dxfId="2055" priority="534">
      <formula>OR(C89="",C89="休")</formula>
    </cfRule>
    <cfRule type="expression" dxfId="2054" priority="530">
      <formula>OR(C89="土",C89="日")</formula>
    </cfRule>
    <cfRule type="expression" dxfId="2053" priority="526">
      <formula>C89="祝"</formula>
    </cfRule>
  </conditionalFormatting>
  <conditionalFormatting sqref="C91:AG91">
    <cfRule type="expression" dxfId="2052" priority="535">
      <formula>OR(C89="",C89="休")</formula>
    </cfRule>
    <cfRule type="expression" dxfId="2051" priority="531">
      <formula>OR(C89="土",C89="日")</formula>
    </cfRule>
    <cfRule type="expression" dxfId="2050" priority="527">
      <formula>C89="祝"</formula>
    </cfRule>
  </conditionalFormatting>
  <conditionalFormatting sqref="C91:AG92">
    <cfRule type="expression" dxfId="2049" priority="523">
      <formula>C91="/"</formula>
    </cfRule>
  </conditionalFormatting>
  <conditionalFormatting sqref="C92:AG92">
    <cfRule type="expression" dxfId="2048" priority="536">
      <formula>OR(C89="",C89="休")</formula>
    </cfRule>
    <cfRule type="expression" dxfId="2047" priority="532">
      <formula>OR(C89="土",C89="日")</formula>
    </cfRule>
    <cfRule type="expression" dxfId="2046" priority="528">
      <formula>C89="祝"</formula>
    </cfRule>
  </conditionalFormatting>
  <conditionalFormatting sqref="C94:AG94 B94:B99">
    <cfRule type="expression" dxfId="2045" priority="506">
      <formula>B94=""</formula>
    </cfRule>
  </conditionalFormatting>
  <conditionalFormatting sqref="C95:AG95">
    <cfRule type="expression" dxfId="2044" priority="521">
      <formula>C96="祝"</formula>
    </cfRule>
    <cfRule type="expression" dxfId="2043" priority="520">
      <formula>OR(C96="土",C96="日")</formula>
    </cfRule>
    <cfRule type="expression" dxfId="2042" priority="519">
      <formula>OR(C96="",C96="休")</formula>
    </cfRule>
  </conditionalFormatting>
  <conditionalFormatting sqref="C96:AG96">
    <cfRule type="expression" dxfId="2041" priority="515">
      <formula>OR(C96="",C96="休")</formula>
    </cfRule>
    <cfRule type="expression" dxfId="2040" priority="511">
      <formula>OR(C96="土",C96="日")</formula>
    </cfRule>
    <cfRule type="expression" dxfId="2039" priority="507">
      <formula>C96="祝"</formula>
    </cfRule>
  </conditionalFormatting>
  <conditionalFormatting sqref="C97:AG97">
    <cfRule type="expression" dxfId="2038" priority="508">
      <formula>C96="祝"</formula>
    </cfRule>
    <cfRule type="expression" dxfId="2037" priority="516">
      <formula>OR(C96="",C96="休")</formula>
    </cfRule>
    <cfRule type="expression" dxfId="2036" priority="512">
      <formula>OR(C96="土",C96="日")</formula>
    </cfRule>
  </conditionalFormatting>
  <conditionalFormatting sqref="C98:AG98">
    <cfRule type="expression" dxfId="2035" priority="517">
      <formula>OR(C96="",C96="休")</formula>
    </cfRule>
    <cfRule type="expression" dxfId="2034" priority="513">
      <formula>OR(C96="土",C96="日")</formula>
    </cfRule>
    <cfRule type="expression" dxfId="2033" priority="509">
      <formula>C96="祝"</formula>
    </cfRule>
  </conditionalFormatting>
  <conditionalFormatting sqref="C98:AG99">
    <cfRule type="expression" dxfId="2032" priority="505">
      <formula>C98="/"</formula>
    </cfRule>
  </conditionalFormatting>
  <conditionalFormatting sqref="C99:AG99">
    <cfRule type="expression" dxfId="2031" priority="514">
      <formula>OR(C96="土",C96="日")</formula>
    </cfRule>
    <cfRule type="expression" dxfId="2030" priority="518">
      <formula>OR(C96="",C96="休")</formula>
    </cfRule>
    <cfRule type="expression" dxfId="2029" priority="510">
      <formula>C96="祝"</formula>
    </cfRule>
  </conditionalFormatting>
  <conditionalFormatting sqref="C101:AG101 B101:B106">
    <cfRule type="expression" dxfId="2028" priority="488">
      <formula>B101=""</formula>
    </cfRule>
  </conditionalFormatting>
  <conditionalFormatting sqref="C102:AG102">
    <cfRule type="expression" dxfId="2027" priority="503">
      <formula>C103="祝"</formula>
    </cfRule>
    <cfRule type="expression" dxfId="2026" priority="502">
      <formula>OR(C103="土",C103="日")</formula>
    </cfRule>
    <cfRule type="expression" dxfId="2025" priority="501">
      <formula>OR(C103="",C103="休")</formula>
    </cfRule>
  </conditionalFormatting>
  <conditionalFormatting sqref="C103:AG103">
    <cfRule type="expression" dxfId="2024" priority="497">
      <formula>OR(C103="",C103="休")</formula>
    </cfRule>
    <cfRule type="expression" dxfId="2023" priority="493">
      <formula>OR(C103="土",C103="日")</formula>
    </cfRule>
    <cfRule type="expression" dxfId="2022" priority="489">
      <formula>C103="祝"</formula>
    </cfRule>
  </conditionalFormatting>
  <conditionalFormatting sqref="C104:AG104">
    <cfRule type="expression" dxfId="2021" priority="498">
      <formula>OR(C103="",C103="休")</formula>
    </cfRule>
    <cfRule type="expression" dxfId="2020" priority="494">
      <formula>OR(C103="土",C103="日")</formula>
    </cfRule>
    <cfRule type="expression" dxfId="2019" priority="490">
      <formula>C103="祝"</formula>
    </cfRule>
  </conditionalFormatting>
  <conditionalFormatting sqref="C105:AG105">
    <cfRule type="expression" dxfId="2018" priority="499">
      <formula>OR(C103="",C103="休")</formula>
    </cfRule>
    <cfRule type="expression" dxfId="2017" priority="495">
      <formula>OR(C103="土",C103="日")</formula>
    </cfRule>
    <cfRule type="expression" dxfId="2016" priority="491">
      <formula>C103="祝"</formula>
    </cfRule>
  </conditionalFormatting>
  <conditionalFormatting sqref="C105:AG106">
    <cfRule type="expression" dxfId="2015" priority="487">
      <formula>C105="/"</formula>
    </cfRule>
  </conditionalFormatting>
  <conditionalFormatting sqref="C106:AG106">
    <cfRule type="expression" dxfId="2014" priority="500">
      <formula>OR(C103="",C103="休")</formula>
    </cfRule>
    <cfRule type="expression" dxfId="2013" priority="496">
      <formula>OR(C103="土",C103="日")</formula>
    </cfRule>
    <cfRule type="expression" dxfId="2012" priority="492">
      <formula>C103="祝"</formula>
    </cfRule>
  </conditionalFormatting>
  <conditionalFormatting sqref="C108:AG108 B108:B113">
    <cfRule type="expression" dxfId="2011" priority="470">
      <formula>B108=""</formula>
    </cfRule>
  </conditionalFormatting>
  <conditionalFormatting sqref="C109:AG109">
    <cfRule type="expression" dxfId="2010" priority="484">
      <formula>OR(C110="土",C110="日")</formula>
    </cfRule>
    <cfRule type="expression" dxfId="2009" priority="483">
      <formula>OR(C110="",C110="休")</formula>
    </cfRule>
    <cfRule type="expression" dxfId="2008" priority="485">
      <formula>C110="祝"</formula>
    </cfRule>
  </conditionalFormatting>
  <conditionalFormatting sqref="C110:AG110">
    <cfRule type="expression" dxfId="2007" priority="479">
      <formula>OR(C110="",C110="休")</formula>
    </cfRule>
    <cfRule type="expression" dxfId="2006" priority="475">
      <formula>OR(C110="土",C110="日")</formula>
    </cfRule>
    <cfRule type="expression" dxfId="2005" priority="471">
      <formula>C110="祝"</formula>
    </cfRule>
  </conditionalFormatting>
  <conditionalFormatting sqref="C111:AG111">
    <cfRule type="expression" dxfId="2004" priority="480">
      <formula>OR(C110="",C110="休")</formula>
    </cfRule>
    <cfRule type="expression" dxfId="2003" priority="476">
      <formula>OR(C110="土",C110="日")</formula>
    </cfRule>
    <cfRule type="expression" dxfId="2002" priority="472">
      <formula>C110="祝"</formula>
    </cfRule>
  </conditionalFormatting>
  <conditionalFormatting sqref="C112:AG112">
    <cfRule type="expression" dxfId="2001" priority="481">
      <formula>OR(C110="",C110="休")</formula>
    </cfRule>
    <cfRule type="expression" dxfId="2000" priority="477">
      <formula>OR(C110="土",C110="日")</formula>
    </cfRule>
    <cfRule type="expression" dxfId="1999" priority="473">
      <formula>C110="祝"</formula>
    </cfRule>
  </conditionalFormatting>
  <conditionalFormatting sqref="C112:AG113">
    <cfRule type="expression" dxfId="1998" priority="469">
      <formula>C112="/"</formula>
    </cfRule>
  </conditionalFormatting>
  <conditionalFormatting sqref="C113:AG113">
    <cfRule type="expression" dxfId="1997" priority="478">
      <formula>OR(C110="土",C110="日")</formula>
    </cfRule>
    <cfRule type="expression" dxfId="1996" priority="474">
      <formula>C110="祝"</formula>
    </cfRule>
    <cfRule type="expression" dxfId="1995" priority="482">
      <formula>OR(C110="",C110="休")</formula>
    </cfRule>
  </conditionalFormatting>
  <conditionalFormatting sqref="C115:AG115 B115:B120">
    <cfRule type="expression" dxfId="1994" priority="452">
      <formula>B115=""</formula>
    </cfRule>
  </conditionalFormatting>
  <conditionalFormatting sqref="C116:AG116">
    <cfRule type="expression" dxfId="1993" priority="467">
      <formula>C117="祝"</formula>
    </cfRule>
    <cfRule type="expression" dxfId="1992" priority="466">
      <formula>OR(C117="土",C117="日")</formula>
    </cfRule>
    <cfRule type="expression" dxfId="1991" priority="465">
      <formula>OR(C117="",C117="休")</formula>
    </cfRule>
  </conditionalFormatting>
  <conditionalFormatting sqref="C117:AG117">
    <cfRule type="expression" dxfId="1990" priority="461">
      <formula>OR(C117="",C117="休")</formula>
    </cfRule>
    <cfRule type="expression" dxfId="1989" priority="457">
      <formula>OR(C117="土",C117="日")</formula>
    </cfRule>
    <cfRule type="expression" dxfId="1988" priority="453">
      <formula>C117="祝"</formula>
    </cfRule>
  </conditionalFormatting>
  <conditionalFormatting sqref="C118:AG118">
    <cfRule type="expression" dxfId="1987" priority="454">
      <formula>C117="祝"</formula>
    </cfRule>
    <cfRule type="expression" dxfId="1986" priority="462">
      <formula>OR(C117="",C117="休")</formula>
    </cfRule>
    <cfRule type="expression" dxfId="1985" priority="458">
      <formula>OR(C117="土",C117="日")</formula>
    </cfRule>
  </conditionalFormatting>
  <conditionalFormatting sqref="C119:AG119">
    <cfRule type="expression" dxfId="1984" priority="455">
      <formula>C117="祝"</formula>
    </cfRule>
    <cfRule type="expression" dxfId="1983" priority="459">
      <formula>OR(C117="土",C117="日")</formula>
    </cfRule>
    <cfRule type="expression" dxfId="1982" priority="463">
      <formula>OR(C117="",C117="休")</formula>
    </cfRule>
  </conditionalFormatting>
  <conditionalFormatting sqref="C119:AG120">
    <cfRule type="expression" dxfId="1981" priority="451">
      <formula>C119="/"</formula>
    </cfRule>
  </conditionalFormatting>
  <conditionalFormatting sqref="C120:AG120">
    <cfRule type="expression" dxfId="1980" priority="464">
      <formula>OR(C117="",C117="休")</formula>
    </cfRule>
    <cfRule type="expression" dxfId="1979" priority="456">
      <formula>C117="祝"</formula>
    </cfRule>
    <cfRule type="expression" dxfId="1978" priority="460">
      <formula>OR(C117="土",C117="日")</formula>
    </cfRule>
  </conditionalFormatting>
  <conditionalFormatting sqref="C122:AG122 B122:B127">
    <cfRule type="expression" dxfId="1977" priority="434">
      <formula>B122=""</formula>
    </cfRule>
  </conditionalFormatting>
  <conditionalFormatting sqref="C123:AG123">
    <cfRule type="expression" dxfId="1976" priority="448">
      <formula>OR(C124="土",C124="日")</formula>
    </cfRule>
    <cfRule type="expression" dxfId="1975" priority="447">
      <formula>OR(C124="",C124="休")</formula>
    </cfRule>
    <cfRule type="expression" dxfId="1974" priority="449">
      <formula>C124="祝"</formula>
    </cfRule>
  </conditionalFormatting>
  <conditionalFormatting sqref="C124:AG124">
    <cfRule type="expression" dxfId="1973" priority="443">
      <formula>OR(C124="",C124="休")</formula>
    </cfRule>
    <cfRule type="expression" dxfId="1972" priority="435">
      <formula>C124="祝"</formula>
    </cfRule>
    <cfRule type="expression" dxfId="1971" priority="439">
      <formula>OR(C124="土",C124="日")</formula>
    </cfRule>
  </conditionalFormatting>
  <conditionalFormatting sqref="C125:AG125">
    <cfRule type="expression" dxfId="1970" priority="440">
      <formula>OR(C124="土",C124="日")</formula>
    </cfRule>
    <cfRule type="expression" dxfId="1969" priority="444">
      <formula>OR(C124="",C124="休")</formula>
    </cfRule>
    <cfRule type="expression" dxfId="1968" priority="436">
      <formula>C124="祝"</formula>
    </cfRule>
  </conditionalFormatting>
  <conditionalFormatting sqref="C126:AG126">
    <cfRule type="expression" dxfId="1967" priority="441">
      <formula>OR(C124="土",C124="日")</formula>
    </cfRule>
    <cfRule type="expression" dxfId="1966" priority="445">
      <formula>OR(C124="",C124="休")</formula>
    </cfRule>
    <cfRule type="expression" dxfId="1965" priority="437">
      <formula>C124="祝"</formula>
    </cfRule>
  </conditionalFormatting>
  <conditionalFormatting sqref="C126:AG127">
    <cfRule type="expression" dxfId="1964" priority="433">
      <formula>C126="/"</formula>
    </cfRule>
  </conditionalFormatting>
  <conditionalFormatting sqref="C127:AG127">
    <cfRule type="expression" dxfId="1963" priority="442">
      <formula>OR(C124="土",C124="日")</formula>
    </cfRule>
    <cfRule type="expression" dxfId="1962" priority="446">
      <formula>OR(C124="",C124="休")</formula>
    </cfRule>
    <cfRule type="expression" dxfId="1961" priority="438">
      <formula>C124="祝"</formula>
    </cfRule>
  </conditionalFormatting>
  <conditionalFormatting sqref="C129:AG129 B129:B134">
    <cfRule type="expression" dxfId="1960" priority="416">
      <formula>B129=""</formula>
    </cfRule>
  </conditionalFormatting>
  <conditionalFormatting sqref="C130:AG130">
    <cfRule type="expression" dxfId="1959" priority="429">
      <formula>OR(C131="",C131="休")</formula>
    </cfRule>
    <cfRule type="expression" dxfId="1958" priority="430">
      <formula>OR(C131="土",C131="日")</formula>
    </cfRule>
    <cfRule type="expression" dxfId="1957" priority="431">
      <formula>C131="祝"</formula>
    </cfRule>
  </conditionalFormatting>
  <conditionalFormatting sqref="C131:AG131">
    <cfRule type="expression" dxfId="1956" priority="425">
      <formula>OR(C131="",C131="休")</formula>
    </cfRule>
    <cfRule type="expression" dxfId="1955" priority="421">
      <formula>OR(C131="土",C131="日")</formula>
    </cfRule>
    <cfRule type="expression" dxfId="1954" priority="417">
      <formula>C131="祝"</formula>
    </cfRule>
  </conditionalFormatting>
  <conditionalFormatting sqref="C132:AG132">
    <cfRule type="expression" dxfId="1953" priority="418">
      <formula>C131="祝"</formula>
    </cfRule>
    <cfRule type="expression" dxfId="1952" priority="422">
      <formula>OR(C131="土",C131="日")</formula>
    </cfRule>
    <cfRule type="expression" dxfId="1951" priority="426">
      <formula>OR(C131="",C131="休")</formula>
    </cfRule>
  </conditionalFormatting>
  <conditionalFormatting sqref="C133:AG133">
    <cfRule type="expression" dxfId="1950" priority="423">
      <formula>OR(C131="土",C131="日")</formula>
    </cfRule>
    <cfRule type="expression" dxfId="1949" priority="419">
      <formula>C131="祝"</formula>
    </cfRule>
    <cfRule type="expression" dxfId="1948" priority="427">
      <formula>OR(C131="",C131="休")</formula>
    </cfRule>
  </conditionalFormatting>
  <conditionalFormatting sqref="C133:AG134">
    <cfRule type="expression" dxfId="1947" priority="415">
      <formula>C133="/"</formula>
    </cfRule>
  </conditionalFormatting>
  <conditionalFormatting sqref="C134:AG134">
    <cfRule type="expression" dxfId="1946" priority="420">
      <formula>C131="祝"</formula>
    </cfRule>
    <cfRule type="expression" dxfId="1945" priority="424">
      <formula>OR(C131="土",C131="日")</formula>
    </cfRule>
    <cfRule type="expression" dxfId="1944" priority="428">
      <formula>OR(C131="",C131="休")</formula>
    </cfRule>
  </conditionalFormatting>
  <conditionalFormatting sqref="C136:AG136 B136:B141">
    <cfRule type="expression" dxfId="1943" priority="398">
      <formula>B136=""</formula>
    </cfRule>
  </conditionalFormatting>
  <conditionalFormatting sqref="C137:AG137">
    <cfRule type="expression" dxfId="1942" priority="411">
      <formula>OR(C138="",C138="休")</formula>
    </cfRule>
    <cfRule type="expression" dxfId="1941" priority="412">
      <formula>OR(C138="土",C138="日")</formula>
    </cfRule>
    <cfRule type="expression" dxfId="1940" priority="413">
      <formula>C138="祝"</formula>
    </cfRule>
  </conditionalFormatting>
  <conditionalFormatting sqref="C138:AG138">
    <cfRule type="expression" dxfId="1939" priority="407">
      <formula>OR(C138="",C138="休")</formula>
    </cfRule>
    <cfRule type="expression" dxfId="1938" priority="403">
      <formula>OR(C138="土",C138="日")</formula>
    </cfRule>
    <cfRule type="expression" dxfId="1937" priority="399">
      <formula>C138="祝"</formula>
    </cfRule>
  </conditionalFormatting>
  <conditionalFormatting sqref="C139:AG139">
    <cfRule type="expression" dxfId="1936" priority="400">
      <formula>C138="祝"</formula>
    </cfRule>
    <cfRule type="expression" dxfId="1935" priority="408">
      <formula>OR(C138="",C138="休")</formula>
    </cfRule>
    <cfRule type="expression" dxfId="1934" priority="404">
      <formula>OR(C138="土",C138="日")</formula>
    </cfRule>
  </conditionalFormatting>
  <conditionalFormatting sqref="C140:AG140">
    <cfRule type="expression" dxfId="1933" priority="405">
      <formula>OR(C138="土",C138="日")</formula>
    </cfRule>
    <cfRule type="expression" dxfId="1932" priority="409">
      <formula>OR(C138="",C138="休")</formula>
    </cfRule>
    <cfRule type="expression" dxfId="1931" priority="401">
      <formula>C138="祝"</formula>
    </cfRule>
  </conditionalFormatting>
  <conditionalFormatting sqref="C140:AG141">
    <cfRule type="expression" dxfId="1930" priority="397">
      <formula>C140="/"</formula>
    </cfRule>
  </conditionalFormatting>
  <conditionalFormatting sqref="C141:AG141">
    <cfRule type="expression" dxfId="1929" priority="402">
      <formula>C138="祝"</formula>
    </cfRule>
    <cfRule type="expression" dxfId="1928" priority="410">
      <formula>OR(C138="",C138="休")</formula>
    </cfRule>
    <cfRule type="expression" dxfId="1927" priority="406">
      <formula>OR(C138="土",C138="日")</formula>
    </cfRule>
  </conditionalFormatting>
  <conditionalFormatting sqref="C143:AG143 B143:B148">
    <cfRule type="expression" dxfId="1926" priority="380">
      <formula>B143=""</formula>
    </cfRule>
  </conditionalFormatting>
  <conditionalFormatting sqref="C144:AG144">
    <cfRule type="expression" dxfId="1925" priority="395">
      <formula>C145="祝"</formula>
    </cfRule>
    <cfRule type="expression" dxfId="1924" priority="394">
      <formula>OR(C145="土",C145="日")</formula>
    </cfRule>
    <cfRule type="expression" dxfId="1923" priority="393">
      <formula>OR(C145="",C145="休")</formula>
    </cfRule>
  </conditionalFormatting>
  <conditionalFormatting sqref="C145:AG145">
    <cfRule type="expression" dxfId="1922" priority="389">
      <formula>OR(C145="",C145="休")</formula>
    </cfRule>
    <cfRule type="expression" dxfId="1921" priority="385">
      <formula>OR(C145="土",C145="日")</formula>
    </cfRule>
    <cfRule type="expression" dxfId="1920" priority="381">
      <formula>C145="祝"</formula>
    </cfRule>
  </conditionalFormatting>
  <conditionalFormatting sqref="C146:AG146">
    <cfRule type="expression" dxfId="1919" priority="390">
      <formula>OR(C145="",C145="休")</formula>
    </cfRule>
    <cfRule type="expression" dxfId="1918" priority="382">
      <formula>C145="祝"</formula>
    </cfRule>
    <cfRule type="expression" dxfId="1917" priority="386">
      <formula>OR(C145="土",C145="日")</formula>
    </cfRule>
  </conditionalFormatting>
  <conditionalFormatting sqref="C147:AG147">
    <cfRule type="expression" dxfId="1916" priority="391">
      <formula>OR(C145="",C145="休")</formula>
    </cfRule>
    <cfRule type="expression" dxfId="1915" priority="387">
      <formula>OR(C145="土",C145="日")</formula>
    </cfRule>
    <cfRule type="expression" dxfId="1914" priority="383">
      <formula>C145="祝"</formula>
    </cfRule>
  </conditionalFormatting>
  <conditionalFormatting sqref="C147:AG148">
    <cfRule type="expression" dxfId="1913" priority="379">
      <formula>C147="/"</formula>
    </cfRule>
  </conditionalFormatting>
  <conditionalFormatting sqref="C148:AG148">
    <cfRule type="expression" dxfId="1912" priority="392">
      <formula>OR(C145="",C145="休")</formula>
    </cfRule>
    <cfRule type="expression" dxfId="1911" priority="388">
      <formula>OR(C145="土",C145="日")</formula>
    </cfRule>
    <cfRule type="expression" dxfId="1910" priority="384">
      <formula>C145="祝"</formula>
    </cfRule>
  </conditionalFormatting>
  <conditionalFormatting sqref="C150:AG150 B150:B155">
    <cfRule type="expression" dxfId="1909" priority="362">
      <formula>B150=""</formula>
    </cfRule>
  </conditionalFormatting>
  <conditionalFormatting sqref="C151:AG151">
    <cfRule type="expression" dxfId="1908" priority="376">
      <formula>OR(C152="土",C152="日")</formula>
    </cfRule>
    <cfRule type="expression" dxfId="1907" priority="377">
      <formula>C152="祝"</formula>
    </cfRule>
    <cfRule type="expression" dxfId="1906" priority="375">
      <formula>OR(C152="",C152="休")</formula>
    </cfRule>
  </conditionalFormatting>
  <conditionalFormatting sqref="C152:AG152">
    <cfRule type="expression" dxfId="1905" priority="371">
      <formula>OR(C152="",C152="休")</formula>
    </cfRule>
    <cfRule type="expression" dxfId="1904" priority="363">
      <formula>C152="祝"</formula>
    </cfRule>
    <cfRule type="expression" dxfId="1903" priority="367">
      <formula>OR(C152="土",C152="日")</formula>
    </cfRule>
  </conditionalFormatting>
  <conditionalFormatting sqref="C153:AG153">
    <cfRule type="expression" dxfId="1902" priority="372">
      <formula>OR(C152="",C152="休")</formula>
    </cfRule>
    <cfRule type="expression" dxfId="1901" priority="364">
      <formula>C152="祝"</formula>
    </cfRule>
    <cfRule type="expression" dxfId="1900" priority="368">
      <formula>OR(C152="土",C152="日")</formula>
    </cfRule>
  </conditionalFormatting>
  <conditionalFormatting sqref="C154:AG154">
    <cfRule type="expression" dxfId="1899" priority="373">
      <formula>OR(C152="",C152="休")</formula>
    </cfRule>
    <cfRule type="expression" dxfId="1898" priority="369">
      <formula>OR(C152="土",C152="日")</formula>
    </cfRule>
    <cfRule type="expression" dxfId="1897" priority="365">
      <formula>C152="祝"</formula>
    </cfRule>
  </conditionalFormatting>
  <conditionalFormatting sqref="C154:AG155">
    <cfRule type="expression" dxfId="1896" priority="361">
      <formula>C154="/"</formula>
    </cfRule>
  </conditionalFormatting>
  <conditionalFormatting sqref="C155:AG155">
    <cfRule type="expression" dxfId="1895" priority="374">
      <formula>OR(C152="",C152="休")</formula>
    </cfRule>
    <cfRule type="expression" dxfId="1894" priority="366">
      <formula>C152="祝"</formula>
    </cfRule>
    <cfRule type="expression" dxfId="1893" priority="370">
      <formula>OR(C152="土",C152="日")</formula>
    </cfRule>
  </conditionalFormatting>
  <conditionalFormatting sqref="C157:AG157 B157:B162">
    <cfRule type="expression" dxfId="1892" priority="344">
      <formula>B157=""</formula>
    </cfRule>
  </conditionalFormatting>
  <conditionalFormatting sqref="C158:AG158">
    <cfRule type="expression" dxfId="1891" priority="358">
      <formula>OR(C159="土",C159="日")</formula>
    </cfRule>
    <cfRule type="expression" dxfId="1890" priority="359">
      <formula>C159="祝"</formula>
    </cfRule>
    <cfRule type="expression" dxfId="1889" priority="357">
      <formula>OR(C159="",C159="休")</formula>
    </cfRule>
  </conditionalFormatting>
  <conditionalFormatting sqref="C159:AG159">
    <cfRule type="expression" dxfId="1888" priority="349">
      <formula>OR(C159="土",C159="日")</formula>
    </cfRule>
    <cfRule type="expression" dxfId="1887" priority="345">
      <formula>C159="祝"</formula>
    </cfRule>
    <cfRule type="expression" dxfId="1886" priority="353">
      <formula>OR(C159="",C159="休")</formula>
    </cfRule>
  </conditionalFormatting>
  <conditionalFormatting sqref="C160:AG160">
    <cfRule type="expression" dxfId="1885" priority="350">
      <formula>OR(C159="土",C159="日")</formula>
    </cfRule>
    <cfRule type="expression" dxfId="1884" priority="346">
      <formula>C159="祝"</formula>
    </cfRule>
    <cfRule type="expression" dxfId="1883" priority="354">
      <formula>OR(C159="",C159="休")</formula>
    </cfRule>
  </conditionalFormatting>
  <conditionalFormatting sqref="C161:AG161">
    <cfRule type="expression" dxfId="1882" priority="351">
      <formula>OR(C159="土",C159="日")</formula>
    </cfRule>
    <cfRule type="expression" dxfId="1881" priority="347">
      <formula>C159="祝"</formula>
    </cfRule>
    <cfRule type="expression" dxfId="1880" priority="355">
      <formula>OR(C159="",C159="休")</formula>
    </cfRule>
  </conditionalFormatting>
  <conditionalFormatting sqref="C161:AG162">
    <cfRule type="expression" dxfId="1879" priority="343">
      <formula>C161="/"</formula>
    </cfRule>
  </conditionalFormatting>
  <conditionalFormatting sqref="C162:AG162">
    <cfRule type="expression" dxfId="1878" priority="352">
      <formula>OR(C159="土",C159="日")</formula>
    </cfRule>
    <cfRule type="expression" dxfId="1877" priority="348">
      <formula>C159="祝"</formula>
    </cfRule>
    <cfRule type="expression" dxfId="1876" priority="356">
      <formula>OR(C159="",C159="休")</formula>
    </cfRule>
  </conditionalFormatting>
  <conditionalFormatting sqref="C164:AG164 B164:B169">
    <cfRule type="expression" dxfId="1875" priority="326">
      <formula>B164=""</formula>
    </cfRule>
  </conditionalFormatting>
  <conditionalFormatting sqref="C165:AG165">
    <cfRule type="expression" dxfId="1874" priority="341">
      <formula>C166="祝"</formula>
    </cfRule>
    <cfRule type="expression" dxfId="1873" priority="340">
      <formula>OR(C166="土",C166="日")</formula>
    </cfRule>
    <cfRule type="expression" dxfId="1872" priority="339">
      <formula>OR(C166="",C166="休")</formula>
    </cfRule>
  </conditionalFormatting>
  <conditionalFormatting sqref="C166:AG166">
    <cfRule type="expression" dxfId="1871" priority="331">
      <formula>OR(C166="土",C166="日")</formula>
    </cfRule>
    <cfRule type="expression" dxfId="1870" priority="327">
      <formula>C166="祝"</formula>
    </cfRule>
    <cfRule type="expression" dxfId="1869" priority="335">
      <formula>OR(C166="",C166="休")</formula>
    </cfRule>
  </conditionalFormatting>
  <conditionalFormatting sqref="C167:AG167">
    <cfRule type="expression" dxfId="1868" priority="332">
      <formula>OR(C166="土",C166="日")</formula>
    </cfRule>
    <cfRule type="expression" dxfId="1867" priority="328">
      <formula>C166="祝"</formula>
    </cfRule>
    <cfRule type="expression" dxfId="1866" priority="336">
      <formula>OR(C166="",C166="休")</formula>
    </cfRule>
  </conditionalFormatting>
  <conditionalFormatting sqref="C168:AG168">
    <cfRule type="expression" dxfId="1865" priority="333">
      <formula>OR(C166="土",C166="日")</formula>
    </cfRule>
    <cfRule type="expression" dxfId="1864" priority="329">
      <formula>C166="祝"</formula>
    </cfRule>
    <cfRule type="expression" dxfId="1863" priority="337">
      <formula>OR(C166="",C166="休")</formula>
    </cfRule>
  </conditionalFormatting>
  <conditionalFormatting sqref="C168:AG169">
    <cfRule type="expression" dxfId="1862" priority="325">
      <formula>C168="/"</formula>
    </cfRule>
  </conditionalFormatting>
  <conditionalFormatting sqref="C169:AG169">
    <cfRule type="expression" dxfId="1861" priority="338">
      <formula>OR(C166="",C166="休")</formula>
    </cfRule>
    <cfRule type="expression" dxfId="1860" priority="334">
      <formula>OR(C166="土",C166="日")</formula>
    </cfRule>
    <cfRule type="expression" dxfId="1859" priority="330">
      <formula>C166="祝"</formula>
    </cfRule>
  </conditionalFormatting>
  <conditionalFormatting sqref="C171:AG171 B171:B176">
    <cfRule type="expression" dxfId="1858" priority="308">
      <formula>B171=""</formula>
    </cfRule>
  </conditionalFormatting>
  <conditionalFormatting sqref="C172:AG172">
    <cfRule type="expression" dxfId="1857" priority="321">
      <formula>OR(C173="",C173="休")</formula>
    </cfRule>
    <cfRule type="expression" dxfId="1856" priority="322">
      <formula>OR(C173="土",C173="日")</formula>
    </cfRule>
    <cfRule type="expression" dxfId="1855" priority="323">
      <formula>C173="祝"</formula>
    </cfRule>
  </conditionalFormatting>
  <conditionalFormatting sqref="C173:AG173">
    <cfRule type="expression" dxfId="1854" priority="309">
      <formula>C173="祝"</formula>
    </cfRule>
    <cfRule type="expression" dxfId="1853" priority="313">
      <formula>OR(C173="土",C173="日")</formula>
    </cfRule>
    <cfRule type="expression" dxfId="1852" priority="317">
      <formula>OR(C173="",C173="休")</formula>
    </cfRule>
  </conditionalFormatting>
  <conditionalFormatting sqref="C174:AG174">
    <cfRule type="expression" dxfId="1851" priority="310">
      <formula>C173="祝"</formula>
    </cfRule>
    <cfRule type="expression" dxfId="1850" priority="318">
      <formula>OR(C173="",C173="休")</formula>
    </cfRule>
    <cfRule type="expression" dxfId="1849" priority="314">
      <formula>OR(C173="土",C173="日")</formula>
    </cfRule>
  </conditionalFormatting>
  <conditionalFormatting sqref="C175:AG175">
    <cfRule type="expression" dxfId="1848" priority="311">
      <formula>C173="祝"</formula>
    </cfRule>
    <cfRule type="expression" dxfId="1847" priority="319">
      <formula>OR(C173="",C173="休")</formula>
    </cfRule>
    <cfRule type="expression" dxfId="1846" priority="315">
      <formula>OR(C173="土",C173="日")</formula>
    </cfRule>
  </conditionalFormatting>
  <conditionalFormatting sqref="C175:AG176">
    <cfRule type="expression" dxfId="1845" priority="307">
      <formula>C175="/"</formula>
    </cfRule>
  </conditionalFormatting>
  <conditionalFormatting sqref="C176:AG176">
    <cfRule type="expression" dxfId="1844" priority="312">
      <formula>C173="祝"</formula>
    </cfRule>
    <cfRule type="expression" dxfId="1843" priority="320">
      <formula>OR(C173="",C173="休")</formula>
    </cfRule>
    <cfRule type="expression" dxfId="1842" priority="316">
      <formula>OR(C173="土",C173="日")</formula>
    </cfRule>
  </conditionalFormatting>
  <conditionalFormatting sqref="C178:AG178 B178:B183">
    <cfRule type="expression" dxfId="1841" priority="290">
      <formula>B178=""</formula>
    </cfRule>
  </conditionalFormatting>
  <conditionalFormatting sqref="C179:AG179">
    <cfRule type="expression" dxfId="1840" priority="303">
      <formula>OR(C180="",C180="休")</formula>
    </cfRule>
    <cfRule type="expression" dxfId="1839" priority="304">
      <formula>OR(C180="土",C180="日")</formula>
    </cfRule>
    <cfRule type="expression" dxfId="1838" priority="305">
      <formula>C180="祝"</formula>
    </cfRule>
  </conditionalFormatting>
  <conditionalFormatting sqref="C180:AG180">
    <cfRule type="expression" dxfId="1837" priority="291">
      <formula>C180="祝"</formula>
    </cfRule>
    <cfRule type="expression" dxfId="1836" priority="295">
      <formula>OR(C180="土",C180="日")</formula>
    </cfRule>
    <cfRule type="expression" dxfId="1835" priority="299">
      <formula>OR(C180="",C180="休")</formula>
    </cfRule>
  </conditionalFormatting>
  <conditionalFormatting sqref="C181:AG181">
    <cfRule type="expression" dxfId="1834" priority="292">
      <formula>C180="祝"</formula>
    </cfRule>
    <cfRule type="expression" dxfId="1833" priority="296">
      <formula>OR(C180="土",C180="日")</formula>
    </cfRule>
    <cfRule type="expression" dxfId="1832" priority="300">
      <formula>OR(C180="",C180="休")</formula>
    </cfRule>
  </conditionalFormatting>
  <conditionalFormatting sqref="C182:AG182">
    <cfRule type="expression" dxfId="1831" priority="293">
      <formula>C180="祝"</formula>
    </cfRule>
    <cfRule type="expression" dxfId="1830" priority="301">
      <formula>OR(C180="",C180="休")</formula>
    </cfRule>
    <cfRule type="expression" dxfId="1829" priority="297">
      <formula>OR(C180="土",C180="日")</formula>
    </cfRule>
  </conditionalFormatting>
  <conditionalFormatting sqref="C182:AG183">
    <cfRule type="expression" dxfId="1828" priority="289">
      <formula>C182="/"</formula>
    </cfRule>
  </conditionalFormatting>
  <conditionalFormatting sqref="C183:AG183">
    <cfRule type="expression" dxfId="1827" priority="294">
      <formula>C180="祝"</formula>
    </cfRule>
    <cfRule type="expression" dxfId="1826" priority="298">
      <formula>OR(C180="土",C180="日")</formula>
    </cfRule>
    <cfRule type="expression" dxfId="1825" priority="302">
      <formula>OR(C180="",C180="休")</formula>
    </cfRule>
  </conditionalFormatting>
  <conditionalFormatting sqref="C185:AG185 B185:B190">
    <cfRule type="expression" dxfId="1824" priority="272">
      <formula>B185=""</formula>
    </cfRule>
  </conditionalFormatting>
  <conditionalFormatting sqref="C186:AG186">
    <cfRule type="expression" dxfId="1823" priority="285">
      <formula>OR(C187="",C187="休")</formula>
    </cfRule>
    <cfRule type="expression" dxfId="1822" priority="287">
      <formula>C187="祝"</formula>
    </cfRule>
    <cfRule type="expression" dxfId="1821" priority="286">
      <formula>OR(C187="土",C187="日")</formula>
    </cfRule>
  </conditionalFormatting>
  <conditionalFormatting sqref="C187:AG187">
    <cfRule type="expression" dxfId="1820" priority="281">
      <formula>OR(C187="",C187="休")</formula>
    </cfRule>
    <cfRule type="expression" dxfId="1819" priority="273">
      <formula>C187="祝"</formula>
    </cfRule>
    <cfRule type="expression" dxfId="1818" priority="277">
      <formula>OR(C187="土",C187="日")</formula>
    </cfRule>
  </conditionalFormatting>
  <conditionalFormatting sqref="C188:AG188">
    <cfRule type="expression" dxfId="1817" priority="274">
      <formula>C187="祝"</formula>
    </cfRule>
    <cfRule type="expression" dxfId="1816" priority="282">
      <formula>OR(C187="",C187="休")</formula>
    </cfRule>
    <cfRule type="expression" dxfId="1815" priority="278">
      <formula>OR(C187="土",C187="日")</formula>
    </cfRule>
  </conditionalFormatting>
  <conditionalFormatting sqref="C189:AG189">
    <cfRule type="expression" dxfId="1814" priority="279">
      <formula>OR(C187="土",C187="日")</formula>
    </cfRule>
    <cfRule type="expression" dxfId="1813" priority="283">
      <formula>OR(C187="",C187="休")</formula>
    </cfRule>
    <cfRule type="expression" dxfId="1812" priority="275">
      <formula>C187="祝"</formula>
    </cfRule>
  </conditionalFormatting>
  <conditionalFormatting sqref="C189:AG190">
    <cfRule type="expression" dxfId="1811" priority="271">
      <formula>C189="/"</formula>
    </cfRule>
  </conditionalFormatting>
  <conditionalFormatting sqref="C190:AG190">
    <cfRule type="expression" dxfId="1810" priority="284">
      <formula>OR(C187="",C187="休")</formula>
    </cfRule>
    <cfRule type="expression" dxfId="1809" priority="280">
      <formula>OR(C187="土",C187="日")</formula>
    </cfRule>
    <cfRule type="expression" dxfId="1808" priority="276">
      <formula>C187="祝"</formula>
    </cfRule>
  </conditionalFormatting>
  <conditionalFormatting sqref="C192:AG192 B192:B197">
    <cfRule type="expression" dxfId="1807" priority="254">
      <formula>B192=""</formula>
    </cfRule>
  </conditionalFormatting>
  <conditionalFormatting sqref="C193:AG193">
    <cfRule type="expression" dxfId="1806" priority="267">
      <formula>OR(C194="",C194="休")</formula>
    </cfRule>
    <cfRule type="expression" dxfId="1805" priority="268">
      <formula>OR(C194="土",C194="日")</formula>
    </cfRule>
    <cfRule type="expression" dxfId="1804" priority="269">
      <formula>C194="祝"</formula>
    </cfRule>
  </conditionalFormatting>
  <conditionalFormatting sqref="C194:AG194">
    <cfRule type="expression" dxfId="1803" priority="259">
      <formula>OR(C194="土",C194="日")</formula>
    </cfRule>
    <cfRule type="expression" dxfId="1802" priority="263">
      <formula>OR(C194="",C194="休")</formula>
    </cfRule>
    <cfRule type="expression" dxfId="1801" priority="255">
      <formula>C194="祝"</formula>
    </cfRule>
  </conditionalFormatting>
  <conditionalFormatting sqref="C195:AG195">
    <cfRule type="expression" dxfId="1800" priority="264">
      <formula>OR(C194="",C194="休")</formula>
    </cfRule>
    <cfRule type="expression" dxfId="1799" priority="260">
      <formula>OR(C194="土",C194="日")</formula>
    </cfRule>
    <cfRule type="expression" dxfId="1798" priority="256">
      <formula>C194="祝"</formula>
    </cfRule>
  </conditionalFormatting>
  <conditionalFormatting sqref="C196:AG196">
    <cfRule type="expression" dxfId="1797" priority="257">
      <formula>C194="祝"</formula>
    </cfRule>
    <cfRule type="expression" dxfId="1796" priority="265">
      <formula>OR(C194="",C194="休")</formula>
    </cfRule>
    <cfRule type="expression" dxfId="1795" priority="261">
      <formula>OR(C194="土",C194="日")</formula>
    </cfRule>
  </conditionalFormatting>
  <conditionalFormatting sqref="C196:AG197">
    <cfRule type="expression" dxfId="1794" priority="253">
      <formula>C196="/"</formula>
    </cfRule>
  </conditionalFormatting>
  <conditionalFormatting sqref="C197:AG197">
    <cfRule type="expression" dxfId="1793" priority="258">
      <formula>C194="祝"</formula>
    </cfRule>
    <cfRule type="expression" dxfId="1792" priority="266">
      <formula>OR(C194="",C194="休")</formula>
    </cfRule>
    <cfRule type="expression" dxfId="1791" priority="262">
      <formula>OR(C194="土",C194="日")</formula>
    </cfRule>
  </conditionalFormatting>
  <conditionalFormatting sqref="C199:AG199 B199:B204">
    <cfRule type="expression" dxfId="1790" priority="236">
      <formula>B199=""</formula>
    </cfRule>
  </conditionalFormatting>
  <conditionalFormatting sqref="C200:AG200">
    <cfRule type="expression" dxfId="1789" priority="250">
      <formula>OR(C201="土",C201="日")</formula>
    </cfRule>
    <cfRule type="expression" dxfId="1788" priority="251">
      <formula>C201="祝"</formula>
    </cfRule>
    <cfRule type="expression" dxfId="1787" priority="249">
      <formula>OR(C201="",C201="休")</formula>
    </cfRule>
  </conditionalFormatting>
  <conditionalFormatting sqref="C201:AG201">
    <cfRule type="expression" dxfId="1786" priority="241">
      <formula>OR(C201="土",C201="日")</formula>
    </cfRule>
    <cfRule type="expression" dxfId="1785" priority="245">
      <formula>OR(C201="",C201="休")</formula>
    </cfRule>
    <cfRule type="expression" dxfId="1784" priority="237">
      <formula>C201="祝"</formula>
    </cfRule>
  </conditionalFormatting>
  <conditionalFormatting sqref="C202:AG202">
    <cfRule type="expression" dxfId="1783" priority="238">
      <formula>C201="祝"</formula>
    </cfRule>
    <cfRule type="expression" dxfId="1782" priority="242">
      <formula>OR(C201="土",C201="日")</formula>
    </cfRule>
    <cfRule type="expression" dxfId="1781" priority="246">
      <formula>OR(C201="",C201="休")</formula>
    </cfRule>
  </conditionalFormatting>
  <conditionalFormatting sqref="C203:AG203">
    <cfRule type="expression" dxfId="1780" priority="239">
      <formula>C201="祝"</formula>
    </cfRule>
    <cfRule type="expression" dxfId="1779" priority="243">
      <formula>OR(C201="土",C201="日")</formula>
    </cfRule>
    <cfRule type="expression" dxfId="1778" priority="247">
      <formula>OR(C201="",C201="休")</formula>
    </cfRule>
  </conditionalFormatting>
  <conditionalFormatting sqref="C203:AG204">
    <cfRule type="expression" dxfId="1777" priority="235">
      <formula>C203="/"</formula>
    </cfRule>
  </conditionalFormatting>
  <conditionalFormatting sqref="C204:AG204">
    <cfRule type="expression" dxfId="1776" priority="240">
      <formula>C201="祝"</formula>
    </cfRule>
    <cfRule type="expression" dxfId="1775" priority="244">
      <formula>OR(C201="土",C201="日")</formula>
    </cfRule>
    <cfRule type="expression" dxfId="1774" priority="248">
      <formula>OR(C201="",C201="休")</formula>
    </cfRule>
  </conditionalFormatting>
  <conditionalFormatting sqref="C206:AG206 B206:B211">
    <cfRule type="expression" dxfId="1773" priority="218">
      <formula>B206=""</formula>
    </cfRule>
  </conditionalFormatting>
  <conditionalFormatting sqref="C207:AG207">
    <cfRule type="expression" dxfId="1772" priority="231">
      <formula>OR(C208="",C208="休")</formula>
    </cfRule>
    <cfRule type="expression" dxfId="1771" priority="232">
      <formula>OR(C208="土",C208="日")</formula>
    </cfRule>
    <cfRule type="expression" dxfId="1770" priority="233">
      <formula>C208="祝"</formula>
    </cfRule>
  </conditionalFormatting>
  <conditionalFormatting sqref="C208:AG208">
    <cfRule type="expression" dxfId="1769" priority="227">
      <formula>OR(C208="",C208="休")</formula>
    </cfRule>
    <cfRule type="expression" dxfId="1768" priority="219">
      <formula>C208="祝"</formula>
    </cfRule>
    <cfRule type="expression" dxfId="1767" priority="223">
      <formula>OR(C208="土",C208="日")</formula>
    </cfRule>
  </conditionalFormatting>
  <conditionalFormatting sqref="C209:AG209">
    <cfRule type="expression" dxfId="1766" priority="224">
      <formula>OR(C208="土",C208="日")</formula>
    </cfRule>
    <cfRule type="expression" dxfId="1765" priority="220">
      <formula>C208="祝"</formula>
    </cfRule>
    <cfRule type="expression" dxfId="1764" priority="228">
      <formula>OR(C208="",C208="休")</formula>
    </cfRule>
  </conditionalFormatting>
  <conditionalFormatting sqref="C210:AG210">
    <cfRule type="expression" dxfId="1763" priority="229">
      <formula>OR(C208="",C208="休")</formula>
    </cfRule>
    <cfRule type="expression" dxfId="1762" priority="225">
      <formula>OR(C208="土",C208="日")</formula>
    </cfRule>
    <cfRule type="expression" dxfId="1761" priority="221">
      <formula>C208="祝"</formula>
    </cfRule>
  </conditionalFormatting>
  <conditionalFormatting sqref="C210:AG211">
    <cfRule type="expression" dxfId="1760" priority="217">
      <formula>C210="/"</formula>
    </cfRule>
  </conditionalFormatting>
  <conditionalFormatting sqref="C211:AG211">
    <cfRule type="expression" dxfId="1759" priority="230">
      <formula>OR(C208="",C208="休")</formula>
    </cfRule>
    <cfRule type="expression" dxfId="1758" priority="226">
      <formula>OR(C208="土",C208="日")</formula>
    </cfRule>
    <cfRule type="expression" dxfId="1757" priority="222">
      <formula>C208="祝"</formula>
    </cfRule>
  </conditionalFormatting>
  <conditionalFormatting sqref="C213:AG213 B213:B218">
    <cfRule type="expression" dxfId="1756" priority="200">
      <formula>B213=""</formula>
    </cfRule>
  </conditionalFormatting>
  <conditionalFormatting sqref="C214:AG214">
    <cfRule type="expression" dxfId="1755" priority="214">
      <formula>OR(C215="土",C215="日")</formula>
    </cfRule>
    <cfRule type="expression" dxfId="1754" priority="215">
      <formula>C215="祝"</formula>
    </cfRule>
    <cfRule type="expression" dxfId="1753" priority="213">
      <formula>OR(C215="",C215="休")</formula>
    </cfRule>
  </conditionalFormatting>
  <conditionalFormatting sqref="C215:AG215">
    <cfRule type="expression" dxfId="1752" priority="201">
      <formula>C215="祝"</formula>
    </cfRule>
    <cfRule type="expression" dxfId="1751" priority="209">
      <formula>OR(C215="",C215="休")</formula>
    </cfRule>
    <cfRule type="expression" dxfId="1750" priority="205">
      <formula>OR(C215="土",C215="日")</formula>
    </cfRule>
  </conditionalFormatting>
  <conditionalFormatting sqref="C216:AG216">
    <cfRule type="expression" dxfId="1749" priority="202">
      <formula>C215="祝"</formula>
    </cfRule>
    <cfRule type="expression" dxfId="1748" priority="210">
      <formula>OR(C215="",C215="休")</formula>
    </cfRule>
    <cfRule type="expression" dxfId="1747" priority="206">
      <formula>OR(C215="土",C215="日")</formula>
    </cfRule>
  </conditionalFormatting>
  <conditionalFormatting sqref="C217:AG217">
    <cfRule type="expression" dxfId="1746" priority="211">
      <formula>OR(C215="",C215="休")</formula>
    </cfRule>
    <cfRule type="expression" dxfId="1745" priority="207">
      <formula>OR(C215="土",C215="日")</formula>
    </cfRule>
    <cfRule type="expression" dxfId="1744" priority="203">
      <formula>C215="祝"</formula>
    </cfRule>
  </conditionalFormatting>
  <conditionalFormatting sqref="C217:AG218">
    <cfRule type="expression" dxfId="1743" priority="199">
      <formula>C217="/"</formula>
    </cfRule>
  </conditionalFormatting>
  <conditionalFormatting sqref="C218:AG218">
    <cfRule type="expression" dxfId="1742" priority="204">
      <formula>C215="祝"</formula>
    </cfRule>
    <cfRule type="expression" dxfId="1741" priority="208">
      <formula>OR(C215="土",C215="日")</formula>
    </cfRule>
    <cfRule type="expression" dxfId="1740" priority="212">
      <formula>OR(C215="",C215="休")</formula>
    </cfRule>
  </conditionalFormatting>
  <conditionalFormatting sqref="C220:AG220 B220:B225">
    <cfRule type="expression" dxfId="1739" priority="182">
      <formula>B220=""</formula>
    </cfRule>
  </conditionalFormatting>
  <conditionalFormatting sqref="C221:AG221">
    <cfRule type="expression" dxfId="1738" priority="197">
      <formula>C222="祝"</formula>
    </cfRule>
    <cfRule type="expression" dxfId="1737" priority="196">
      <formula>OR(C222="土",C222="日")</formula>
    </cfRule>
    <cfRule type="expression" dxfId="1736" priority="195">
      <formula>OR(C222="",C222="休")</formula>
    </cfRule>
  </conditionalFormatting>
  <conditionalFormatting sqref="C222:AG222">
    <cfRule type="expression" dxfId="1735" priority="187">
      <formula>OR(C222="土",C222="日")</formula>
    </cfRule>
    <cfRule type="expression" dxfId="1734" priority="183">
      <formula>C222="祝"</formula>
    </cfRule>
    <cfRule type="expression" dxfId="1733" priority="191">
      <formula>OR(C222="",C222="休")</formula>
    </cfRule>
  </conditionalFormatting>
  <conditionalFormatting sqref="C223:AG223">
    <cfRule type="expression" dxfId="1732" priority="192">
      <formula>OR(C222="",C222="休")</formula>
    </cfRule>
    <cfRule type="expression" dxfId="1731" priority="188">
      <formula>OR(C222="土",C222="日")</formula>
    </cfRule>
    <cfRule type="expression" dxfId="1730" priority="184">
      <formula>C222="祝"</formula>
    </cfRule>
  </conditionalFormatting>
  <conditionalFormatting sqref="C224:AG224">
    <cfRule type="expression" dxfId="1729" priority="185">
      <formula>C222="祝"</formula>
    </cfRule>
    <cfRule type="expression" dxfId="1728" priority="193">
      <formula>OR(C222="",C222="休")</formula>
    </cfRule>
    <cfRule type="expression" dxfId="1727" priority="189">
      <formula>OR(C222="土",C222="日")</formula>
    </cfRule>
  </conditionalFormatting>
  <conditionalFormatting sqref="C224:AG225">
    <cfRule type="expression" dxfId="1726" priority="181">
      <formula>C224="/"</formula>
    </cfRule>
  </conditionalFormatting>
  <conditionalFormatting sqref="C225:AG225">
    <cfRule type="expression" dxfId="1725" priority="186">
      <formula>C222="祝"</formula>
    </cfRule>
    <cfRule type="expression" dxfId="1724" priority="194">
      <formula>OR(C222="",C222="休")</formula>
    </cfRule>
    <cfRule type="expression" dxfId="1723" priority="190">
      <formula>OR(C222="土",C222="日")</formula>
    </cfRule>
  </conditionalFormatting>
  <conditionalFormatting sqref="C227:AG227 B227:B232">
    <cfRule type="expression" dxfId="1722" priority="164">
      <formula>B227=""</formula>
    </cfRule>
  </conditionalFormatting>
  <conditionalFormatting sqref="C228:AG228">
    <cfRule type="expression" dxfId="1721" priority="179">
      <formula>C229="祝"</formula>
    </cfRule>
    <cfRule type="expression" dxfId="1720" priority="178">
      <formula>OR(C229="土",C229="日")</formula>
    </cfRule>
    <cfRule type="expression" dxfId="1719" priority="177">
      <formula>OR(C229="",C229="休")</formula>
    </cfRule>
  </conditionalFormatting>
  <conditionalFormatting sqref="C229:AG229">
    <cfRule type="expression" dxfId="1718" priority="165">
      <formula>C229="祝"</formula>
    </cfRule>
    <cfRule type="expression" dxfId="1717" priority="173">
      <formula>OR(C229="",C229="休")</formula>
    </cfRule>
    <cfRule type="expression" dxfId="1716" priority="169">
      <formula>OR(C229="土",C229="日")</formula>
    </cfRule>
  </conditionalFormatting>
  <conditionalFormatting sqref="C230:AG230">
    <cfRule type="expression" dxfId="1715" priority="166">
      <formula>C229="祝"</formula>
    </cfRule>
    <cfRule type="expression" dxfId="1714" priority="174">
      <formula>OR(C229="",C229="休")</formula>
    </cfRule>
    <cfRule type="expression" dxfId="1713" priority="170">
      <formula>OR(C229="土",C229="日")</formula>
    </cfRule>
  </conditionalFormatting>
  <conditionalFormatting sqref="C231:AG231">
    <cfRule type="expression" dxfId="1712" priority="171">
      <formula>OR(C229="土",C229="日")</formula>
    </cfRule>
    <cfRule type="expression" dxfId="1711" priority="175">
      <formula>OR(C229="",C229="休")</formula>
    </cfRule>
    <cfRule type="expression" dxfId="1710" priority="167">
      <formula>C229="祝"</formula>
    </cfRule>
  </conditionalFormatting>
  <conditionalFormatting sqref="C231:AG232">
    <cfRule type="expression" dxfId="1709" priority="163">
      <formula>C231="/"</formula>
    </cfRule>
  </conditionalFormatting>
  <conditionalFormatting sqref="C232:AG232">
    <cfRule type="expression" dxfId="1708" priority="168">
      <formula>C229="祝"</formula>
    </cfRule>
    <cfRule type="expression" dxfId="1707" priority="176">
      <formula>OR(C229="",C229="休")</formula>
    </cfRule>
    <cfRule type="expression" dxfId="1706" priority="172">
      <formula>OR(C229="土",C229="日")</formula>
    </cfRule>
  </conditionalFormatting>
  <conditionalFormatting sqref="C234:AG234 B234:B239">
    <cfRule type="expression" dxfId="1705" priority="146">
      <formula>B234=""</formula>
    </cfRule>
  </conditionalFormatting>
  <conditionalFormatting sqref="C235:AG235">
    <cfRule type="expression" dxfId="1704" priority="161">
      <formula>C236="祝"</formula>
    </cfRule>
    <cfRule type="expression" dxfId="1703" priority="160">
      <formula>OR(C236="土",C236="日")</formula>
    </cfRule>
    <cfRule type="expression" dxfId="1702" priority="159">
      <formula>OR(C236="",C236="休")</formula>
    </cfRule>
  </conditionalFormatting>
  <conditionalFormatting sqref="C236:AG236">
    <cfRule type="expression" dxfId="1701" priority="147">
      <formula>C236="祝"</formula>
    </cfRule>
    <cfRule type="expression" dxfId="1700" priority="155">
      <formula>OR(C236="",C236="休")</formula>
    </cfRule>
    <cfRule type="expression" dxfId="1699" priority="151">
      <formula>OR(C236="土",C236="日")</formula>
    </cfRule>
  </conditionalFormatting>
  <conditionalFormatting sqref="C237:AG237">
    <cfRule type="expression" dxfId="1698" priority="148">
      <formula>C236="祝"</formula>
    </cfRule>
    <cfRule type="expression" dxfId="1697" priority="156">
      <formula>OR(C236="",C236="休")</formula>
    </cfRule>
    <cfRule type="expression" dxfId="1696" priority="152">
      <formula>OR(C236="土",C236="日")</formula>
    </cfRule>
  </conditionalFormatting>
  <conditionalFormatting sqref="C238:AG238">
    <cfRule type="expression" dxfId="1695" priority="149">
      <formula>C236="祝"</formula>
    </cfRule>
    <cfRule type="expression" dxfId="1694" priority="157">
      <formula>OR(C236="",C236="休")</formula>
    </cfRule>
    <cfRule type="expression" dxfId="1693" priority="153">
      <formula>OR(C236="土",C236="日")</formula>
    </cfRule>
  </conditionalFormatting>
  <conditionalFormatting sqref="C238:AG239">
    <cfRule type="expression" dxfId="1692" priority="145">
      <formula>C238="/"</formula>
    </cfRule>
  </conditionalFormatting>
  <conditionalFormatting sqref="C239:AG239">
    <cfRule type="expression" dxfId="1691" priority="150">
      <formula>C236="祝"</formula>
    </cfRule>
    <cfRule type="expression" dxfId="1690" priority="158">
      <formula>OR(C236="",C236="休")</formula>
    </cfRule>
    <cfRule type="expression" dxfId="1689" priority="154">
      <formula>OR(C236="土",C236="日")</formula>
    </cfRule>
  </conditionalFormatting>
  <conditionalFormatting sqref="C241:AG241 B241:B246">
    <cfRule type="expression" dxfId="1688" priority="129">
      <formula>B241=""</formula>
    </cfRule>
  </conditionalFormatting>
  <conditionalFormatting sqref="C242:AG242">
    <cfRule type="expression" dxfId="1687" priority="144">
      <formula>C243="祝"</formula>
    </cfRule>
    <cfRule type="expression" dxfId="1686" priority="143">
      <formula>OR(C243="土",C243="日")</formula>
    </cfRule>
    <cfRule type="expression" dxfId="1685" priority="142">
      <formula>OR(C243="",C243="休")</formula>
    </cfRule>
  </conditionalFormatting>
  <conditionalFormatting sqref="C243:AG243">
    <cfRule type="expression" dxfId="1684" priority="134">
      <formula>OR(C243="土",C243="日")</formula>
    </cfRule>
    <cfRule type="expression" dxfId="1683" priority="138">
      <formula>OR(C243="",C243="休")</formula>
    </cfRule>
    <cfRule type="expression" dxfId="1682" priority="130">
      <formula>C243="祝"</formula>
    </cfRule>
  </conditionalFormatting>
  <conditionalFormatting sqref="C244:AG244">
    <cfRule type="expression" dxfId="1681" priority="139">
      <formula>OR(C243="",C243="休")</formula>
    </cfRule>
    <cfRule type="expression" dxfId="1680" priority="131">
      <formula>C243="祝"</formula>
    </cfRule>
    <cfRule type="expression" dxfId="1679" priority="135">
      <formula>OR(C243="土",C243="日")</formula>
    </cfRule>
  </conditionalFormatting>
  <conditionalFormatting sqref="C245:AG245">
    <cfRule type="expression" dxfId="1678" priority="136">
      <formula>OR(C243="土",C243="日")</formula>
    </cfRule>
    <cfRule type="expression" dxfId="1677" priority="132">
      <formula>C243="祝"</formula>
    </cfRule>
    <cfRule type="expression" dxfId="1676" priority="140">
      <formula>OR(C243="",C243="休")</formula>
    </cfRule>
  </conditionalFormatting>
  <conditionalFormatting sqref="C245:AG246">
    <cfRule type="expression" dxfId="1675" priority="128">
      <formula>C245="/"</formula>
    </cfRule>
  </conditionalFormatting>
  <conditionalFormatting sqref="C246:AG246">
    <cfRule type="expression" dxfId="1674" priority="141">
      <formula>OR(C243="",C243="休")</formula>
    </cfRule>
    <cfRule type="expression" dxfId="1673" priority="137">
      <formula>OR(C243="土",C243="日")</formula>
    </cfRule>
    <cfRule type="expression" dxfId="1672" priority="133">
      <formula>C243="祝"</formula>
    </cfRule>
  </conditionalFormatting>
  <conditionalFormatting sqref="D8:J8">
    <cfRule type="expression" dxfId="1671" priority="1">
      <formula>$D$8=""</formula>
    </cfRule>
  </conditionalFormatting>
  <conditionalFormatting sqref="D4:P4">
    <cfRule type="containsBlanks" dxfId="1670" priority="714">
      <formula>LEN(TRIM(D4))=0</formula>
    </cfRule>
  </conditionalFormatting>
  <conditionalFormatting sqref="E5:J5 L5:Q5">
    <cfRule type="containsBlanks" dxfId="1669" priority="713">
      <formula>LEN(TRIM(E5))=0</formula>
    </cfRule>
  </conditionalFormatting>
  <conditionalFormatting sqref="I12">
    <cfRule type="expression" dxfId="1668" priority="704">
      <formula>$AQ$12&lt;&gt;1</formula>
    </cfRule>
    <cfRule type="expression" dxfId="1667" priority="707">
      <formula>$AQ$12=1</formula>
    </cfRule>
  </conditionalFormatting>
  <conditionalFormatting sqref="I13">
    <cfRule type="expression" dxfId="1666" priority="703">
      <formula>$AQ$12&lt;&gt;2</formula>
    </cfRule>
    <cfRule type="expression" dxfId="1665" priority="706">
      <formula>$AQ$12=2</formula>
    </cfRule>
  </conditionalFormatting>
  <conditionalFormatting sqref="I14">
    <cfRule type="expression" dxfId="1664" priority="702">
      <formula>$AQ$12&lt;&gt;3</formula>
    </cfRule>
    <cfRule type="expression" dxfId="1663" priority="705">
      <formula>$AQ$12=3</formula>
    </cfRule>
  </conditionalFormatting>
  <conditionalFormatting sqref="U4:AH4">
    <cfRule type="expression" dxfId="1662" priority="709">
      <formula>$U$4=""</formula>
    </cfRule>
  </conditionalFormatting>
  <conditionalFormatting sqref="V5">
    <cfRule type="expression" dxfId="1661" priority="716">
      <formula>$E$5&gt;$V$5</formula>
    </cfRule>
  </conditionalFormatting>
  <conditionalFormatting sqref="V5:Z5">
    <cfRule type="containsBlanks" dxfId="1660" priority="712">
      <formula>LEN(TRIM(V5))=0</formula>
    </cfRule>
  </conditionalFormatting>
  <conditionalFormatting sqref="AB5:AB6">
    <cfRule type="expression" dxfId="1659" priority="715">
      <formula>$L$5&lt;$AB$5</formula>
    </cfRule>
  </conditionalFormatting>
  <conditionalFormatting sqref="AB5:AF5">
    <cfRule type="containsBlanks" dxfId="1658" priority="711">
      <formula>LEN(TRIM(AB5))=0</formula>
    </cfRule>
  </conditionalFormatting>
  <conditionalFormatting sqref="AH31:AK36">
    <cfRule type="expression" dxfId="1657" priority="63">
      <formula>AH31=""</formula>
    </cfRule>
  </conditionalFormatting>
  <conditionalFormatting sqref="AH38:AK43">
    <cfRule type="expression" dxfId="1656" priority="61">
      <formula>AH38=""</formula>
    </cfRule>
  </conditionalFormatting>
  <conditionalFormatting sqref="AH45:AK50">
    <cfRule type="expression" dxfId="1655" priority="59">
      <formula>AH45=""</formula>
    </cfRule>
  </conditionalFormatting>
  <conditionalFormatting sqref="AH52:AK57">
    <cfRule type="expression" dxfId="1654" priority="57">
      <formula>AH52=""</formula>
    </cfRule>
  </conditionalFormatting>
  <conditionalFormatting sqref="AH59:AK64">
    <cfRule type="expression" dxfId="1653" priority="55">
      <formula>AH59=""</formula>
    </cfRule>
  </conditionalFormatting>
  <conditionalFormatting sqref="AH66:AK71">
    <cfRule type="expression" dxfId="1652" priority="53">
      <formula>AH66=""</formula>
    </cfRule>
  </conditionalFormatting>
  <conditionalFormatting sqref="AH73:AK78">
    <cfRule type="expression" dxfId="1651" priority="51">
      <formula>AH73=""</formula>
    </cfRule>
  </conditionalFormatting>
  <conditionalFormatting sqref="AH80:AK85">
    <cfRule type="expression" dxfId="1650" priority="49">
      <formula>AH80=""</formula>
    </cfRule>
  </conditionalFormatting>
  <conditionalFormatting sqref="AH87:AK92">
    <cfRule type="expression" dxfId="1649" priority="47">
      <formula>AH87=""</formula>
    </cfRule>
  </conditionalFormatting>
  <conditionalFormatting sqref="AH94:AK99">
    <cfRule type="expression" dxfId="1648" priority="45">
      <formula>AH94=""</formula>
    </cfRule>
  </conditionalFormatting>
  <conditionalFormatting sqref="AH101:AK106">
    <cfRule type="expression" dxfId="1647" priority="43">
      <formula>AH101=""</formula>
    </cfRule>
  </conditionalFormatting>
  <conditionalFormatting sqref="AH108:AK113">
    <cfRule type="expression" dxfId="1646" priority="41">
      <formula>AH108=""</formula>
    </cfRule>
  </conditionalFormatting>
  <conditionalFormatting sqref="AH115:AK120">
    <cfRule type="expression" dxfId="1645" priority="39">
      <formula>AH115=""</formula>
    </cfRule>
  </conditionalFormatting>
  <conditionalFormatting sqref="AH122:AK127">
    <cfRule type="expression" dxfId="1644" priority="37">
      <formula>AH122=""</formula>
    </cfRule>
  </conditionalFormatting>
  <conditionalFormatting sqref="AH129:AK134">
    <cfRule type="expression" dxfId="1643" priority="35">
      <formula>AH129=""</formula>
    </cfRule>
  </conditionalFormatting>
  <conditionalFormatting sqref="AH136:AK141">
    <cfRule type="expression" dxfId="1642" priority="33">
      <formula>AH136=""</formula>
    </cfRule>
  </conditionalFormatting>
  <conditionalFormatting sqref="AH143:AK148">
    <cfRule type="expression" dxfId="1641" priority="31">
      <formula>AH143=""</formula>
    </cfRule>
  </conditionalFormatting>
  <conditionalFormatting sqref="AH150:AK155">
    <cfRule type="expression" dxfId="1640" priority="29">
      <formula>AH150=""</formula>
    </cfRule>
  </conditionalFormatting>
  <conditionalFormatting sqref="AH157:AK162">
    <cfRule type="expression" dxfId="1639" priority="27">
      <formula>AH157=""</formula>
    </cfRule>
  </conditionalFormatting>
  <conditionalFormatting sqref="AH164:AK169">
    <cfRule type="expression" dxfId="1638" priority="25">
      <formula>AH164=""</formula>
    </cfRule>
  </conditionalFormatting>
  <conditionalFormatting sqref="AH171:AK176">
    <cfRule type="expression" dxfId="1637" priority="23">
      <formula>AH171=""</formula>
    </cfRule>
  </conditionalFormatting>
  <conditionalFormatting sqref="AH178:AK183">
    <cfRule type="expression" dxfId="1636" priority="21">
      <formula>AH178=""</formula>
    </cfRule>
  </conditionalFormatting>
  <conditionalFormatting sqref="AH185:AK190">
    <cfRule type="expression" dxfId="1635" priority="19">
      <formula>AH185=""</formula>
    </cfRule>
  </conditionalFormatting>
  <conditionalFormatting sqref="AH192:AK197">
    <cfRule type="expression" dxfId="1634" priority="17">
      <formula>AH192=""</formula>
    </cfRule>
  </conditionalFormatting>
  <conditionalFormatting sqref="AH199:AK204">
    <cfRule type="expression" dxfId="1633" priority="15">
      <formula>AH199=""</formula>
    </cfRule>
  </conditionalFormatting>
  <conditionalFormatting sqref="AH206:AK211">
    <cfRule type="expression" dxfId="1632" priority="13">
      <formula>AH206=""</formula>
    </cfRule>
  </conditionalFormatting>
  <conditionalFormatting sqref="AH213:AK218">
    <cfRule type="expression" dxfId="1631" priority="11">
      <formula>AH213=""</formula>
    </cfRule>
  </conditionalFormatting>
  <conditionalFormatting sqref="AH220:AK225">
    <cfRule type="expression" dxfId="1630" priority="9">
      <formula>AH220=""</formula>
    </cfRule>
  </conditionalFormatting>
  <conditionalFormatting sqref="AH227:AK232">
    <cfRule type="expression" dxfId="1629" priority="7">
      <formula>AH227=""</formula>
    </cfRule>
  </conditionalFormatting>
  <conditionalFormatting sqref="AH234:AK239">
    <cfRule type="expression" dxfId="1628" priority="5">
      <formula>AH234=""</formula>
    </cfRule>
  </conditionalFormatting>
  <conditionalFormatting sqref="AH241:AK246">
    <cfRule type="expression" dxfId="1627" priority="3">
      <formula>AH241=""</formula>
    </cfRule>
  </conditionalFormatting>
  <conditionalFormatting sqref="AK21:AK22">
    <cfRule type="expression" dxfId="1626" priority="686">
      <formula>AK21="NG"</formula>
    </cfRule>
  </conditionalFormatting>
  <conditionalFormatting sqref="AK28:AK29">
    <cfRule type="expression" dxfId="1625" priority="685">
      <formula>AK28="NG"</formula>
    </cfRule>
  </conditionalFormatting>
  <conditionalFormatting sqref="AK35:AK36">
    <cfRule type="expression" dxfId="1624" priority="64">
      <formula>AK35="NG"</formula>
    </cfRule>
  </conditionalFormatting>
  <conditionalFormatting sqref="AK42:AK43">
    <cfRule type="expression" dxfId="1623" priority="62">
      <formula>AK42="NG"</formula>
    </cfRule>
  </conditionalFormatting>
  <conditionalFormatting sqref="AK49:AK50">
    <cfRule type="expression" dxfId="1622" priority="60">
      <formula>AK49="NG"</formula>
    </cfRule>
  </conditionalFormatting>
  <conditionalFormatting sqref="AK56:AK57">
    <cfRule type="expression" dxfId="1621" priority="58">
      <formula>AK56="NG"</formula>
    </cfRule>
  </conditionalFormatting>
  <conditionalFormatting sqref="AK63:AK64">
    <cfRule type="expression" dxfId="1620" priority="56">
      <formula>AK63="NG"</formula>
    </cfRule>
  </conditionalFormatting>
  <conditionalFormatting sqref="AK70:AK71">
    <cfRule type="expression" dxfId="1619" priority="54">
      <formula>AK70="NG"</formula>
    </cfRule>
  </conditionalFormatting>
  <conditionalFormatting sqref="AK77:AK78">
    <cfRule type="expression" dxfId="1618" priority="52">
      <formula>AK77="NG"</formula>
    </cfRule>
  </conditionalFormatting>
  <conditionalFormatting sqref="AK84:AK85">
    <cfRule type="expression" dxfId="1617" priority="50">
      <formula>AK84="NG"</formula>
    </cfRule>
  </conditionalFormatting>
  <conditionalFormatting sqref="AK91:AK92">
    <cfRule type="expression" dxfId="1616" priority="48">
      <formula>AK91="NG"</formula>
    </cfRule>
  </conditionalFormatting>
  <conditionalFormatting sqref="AK98:AK99">
    <cfRule type="expression" dxfId="1615" priority="46">
      <formula>AK98="NG"</formula>
    </cfRule>
  </conditionalFormatting>
  <conditionalFormatting sqref="AK105:AK106">
    <cfRule type="expression" dxfId="1614" priority="44">
      <formula>AK105="NG"</formula>
    </cfRule>
  </conditionalFormatting>
  <conditionalFormatting sqref="AK112:AK113">
    <cfRule type="expression" dxfId="1613" priority="42">
      <formula>AK112="NG"</formula>
    </cfRule>
  </conditionalFormatting>
  <conditionalFormatting sqref="AK119:AK120">
    <cfRule type="expression" dxfId="1612" priority="40">
      <formula>AK119="NG"</formula>
    </cfRule>
  </conditionalFormatting>
  <conditionalFormatting sqref="AK126:AK127">
    <cfRule type="expression" dxfId="1611" priority="38">
      <formula>AK126="NG"</formula>
    </cfRule>
  </conditionalFormatting>
  <conditionalFormatting sqref="AK133:AK134">
    <cfRule type="expression" dxfId="1610" priority="36">
      <formula>AK133="NG"</formula>
    </cfRule>
  </conditionalFormatting>
  <conditionalFormatting sqref="AK140:AK141">
    <cfRule type="expression" dxfId="1609" priority="34">
      <formula>AK140="NG"</formula>
    </cfRule>
  </conditionalFormatting>
  <conditionalFormatting sqref="AK147:AK148">
    <cfRule type="expression" dxfId="1608" priority="32">
      <formula>AK147="NG"</formula>
    </cfRule>
  </conditionalFormatting>
  <conditionalFormatting sqref="AK154:AK155">
    <cfRule type="expression" dxfId="1607" priority="30">
      <formula>AK154="NG"</formula>
    </cfRule>
  </conditionalFormatting>
  <conditionalFormatting sqref="AK161:AK162">
    <cfRule type="expression" dxfId="1606" priority="28">
      <formula>AK161="NG"</formula>
    </cfRule>
  </conditionalFormatting>
  <conditionalFormatting sqref="AK168:AK169">
    <cfRule type="expression" dxfId="1605" priority="26">
      <formula>AK168="NG"</formula>
    </cfRule>
  </conditionalFormatting>
  <conditionalFormatting sqref="AK175:AK176">
    <cfRule type="expression" dxfId="1604" priority="24">
      <formula>AK175="NG"</formula>
    </cfRule>
  </conditionalFormatting>
  <conditionalFormatting sqref="AK182:AK183">
    <cfRule type="expression" dxfId="1603" priority="22">
      <formula>AK182="NG"</formula>
    </cfRule>
  </conditionalFormatting>
  <conditionalFormatting sqref="AK189:AK190">
    <cfRule type="expression" dxfId="1602" priority="20">
      <formula>AK189="NG"</formula>
    </cfRule>
  </conditionalFormatting>
  <conditionalFormatting sqref="AK196:AK197">
    <cfRule type="expression" dxfId="1601" priority="18">
      <formula>AK196="NG"</formula>
    </cfRule>
  </conditionalFormatting>
  <conditionalFormatting sqref="AK203:AK204">
    <cfRule type="expression" dxfId="1600" priority="16">
      <formula>AK203="NG"</formula>
    </cfRule>
  </conditionalFormatting>
  <conditionalFormatting sqref="AK210:AK211">
    <cfRule type="expression" dxfId="1599" priority="14">
      <formula>AK210="NG"</formula>
    </cfRule>
  </conditionalFormatting>
  <conditionalFormatting sqref="AK217:AK218">
    <cfRule type="expression" dxfId="1598" priority="12">
      <formula>AK217="NG"</formula>
    </cfRule>
  </conditionalFormatting>
  <conditionalFormatting sqref="AK224:AK225">
    <cfRule type="expression" dxfId="1597" priority="10">
      <formula>AK224="NG"</formula>
    </cfRule>
  </conditionalFormatting>
  <conditionalFormatting sqref="AK231:AK232">
    <cfRule type="expression" dxfId="1596" priority="8">
      <formula>AK231="NG"</formula>
    </cfRule>
  </conditionalFormatting>
  <conditionalFormatting sqref="AK238:AK239">
    <cfRule type="expression" dxfId="1595" priority="6">
      <formula>AK238="NG"</formula>
    </cfRule>
  </conditionalFormatting>
  <conditionalFormatting sqref="AK245:AK246">
    <cfRule type="expression" dxfId="1594" priority="4">
      <formula>AK245="NG"</formula>
    </cfRule>
  </conditionalFormatting>
  <conditionalFormatting sqref="AK4:AP4">
    <cfRule type="containsBlanks" dxfId="1593" priority="710">
      <formula>LEN(TRIM(AK4))=0</formula>
    </cfRule>
  </conditionalFormatting>
  <conditionalFormatting sqref="AK10:AP10">
    <cfRule type="expression" dxfId="1592" priority="708">
      <formula>$AK$10=""</formula>
    </cfRule>
  </conditionalFormatting>
  <conditionalFormatting sqref="AM31:AP36">
    <cfRule type="expression" dxfId="1591" priority="125">
      <formula>AM31=""</formula>
    </cfRule>
  </conditionalFormatting>
  <conditionalFormatting sqref="AM38:AP43">
    <cfRule type="expression" dxfId="1590" priority="123">
      <formula>AM38=""</formula>
    </cfRule>
  </conditionalFormatting>
  <conditionalFormatting sqref="AM45:AP50">
    <cfRule type="expression" dxfId="1589" priority="121">
      <formula>AM45=""</formula>
    </cfRule>
  </conditionalFormatting>
  <conditionalFormatting sqref="AM52:AP57">
    <cfRule type="expression" dxfId="1588" priority="119">
      <formula>AM52=""</formula>
    </cfRule>
  </conditionalFormatting>
  <conditionalFormatting sqref="AM59:AP64">
    <cfRule type="expression" dxfId="1587" priority="117">
      <formula>AM59=""</formula>
    </cfRule>
  </conditionalFormatting>
  <conditionalFormatting sqref="AM66:AP71">
    <cfRule type="expression" dxfId="1586" priority="115">
      <formula>AM66=""</formula>
    </cfRule>
  </conditionalFormatting>
  <conditionalFormatting sqref="AM73:AP78">
    <cfRule type="expression" dxfId="1585" priority="113">
      <formula>AM73=""</formula>
    </cfRule>
  </conditionalFormatting>
  <conditionalFormatting sqref="AM80:AP85">
    <cfRule type="expression" dxfId="1584" priority="111">
      <formula>AM80=""</formula>
    </cfRule>
  </conditionalFormatting>
  <conditionalFormatting sqref="AM87:AP92">
    <cfRule type="expression" dxfId="1583" priority="109">
      <formula>AM87=""</formula>
    </cfRule>
  </conditionalFormatting>
  <conditionalFormatting sqref="AM94:AP99">
    <cfRule type="expression" dxfId="1582" priority="107">
      <formula>AM94=""</formula>
    </cfRule>
  </conditionalFormatting>
  <conditionalFormatting sqref="AM101:AP106">
    <cfRule type="expression" dxfId="1581" priority="105">
      <formula>AM101=""</formula>
    </cfRule>
  </conditionalFormatting>
  <conditionalFormatting sqref="AM108:AP113">
    <cfRule type="expression" dxfId="1580" priority="103">
      <formula>AM108=""</formula>
    </cfRule>
  </conditionalFormatting>
  <conditionalFormatting sqref="AM115:AP120">
    <cfRule type="expression" dxfId="1579" priority="101">
      <formula>AM115=""</formula>
    </cfRule>
  </conditionalFormatting>
  <conditionalFormatting sqref="AM122:AP127">
    <cfRule type="expression" dxfId="1578" priority="99">
      <formula>AM122=""</formula>
    </cfRule>
  </conditionalFormatting>
  <conditionalFormatting sqref="AM129:AP134">
    <cfRule type="expression" dxfId="1577" priority="97">
      <formula>AM129=""</formula>
    </cfRule>
  </conditionalFormatting>
  <conditionalFormatting sqref="AM136:AP141">
    <cfRule type="expression" dxfId="1576" priority="95">
      <formula>AM136=""</formula>
    </cfRule>
  </conditionalFormatting>
  <conditionalFormatting sqref="AM143:AP148">
    <cfRule type="expression" dxfId="1575" priority="93">
      <formula>AM143=""</formula>
    </cfRule>
  </conditionalFormatting>
  <conditionalFormatting sqref="AM150:AP155">
    <cfRule type="expression" dxfId="1574" priority="91">
      <formula>AM150=""</formula>
    </cfRule>
  </conditionalFormatting>
  <conditionalFormatting sqref="AM157:AP162">
    <cfRule type="expression" dxfId="1573" priority="89">
      <formula>AM157=""</formula>
    </cfRule>
  </conditionalFormatting>
  <conditionalFormatting sqref="AM164:AP169">
    <cfRule type="expression" dxfId="1572" priority="87">
      <formula>AM164=""</formula>
    </cfRule>
  </conditionalFormatting>
  <conditionalFormatting sqref="AM171:AP176">
    <cfRule type="expression" dxfId="1571" priority="85">
      <formula>AM171=""</formula>
    </cfRule>
  </conditionalFormatting>
  <conditionalFormatting sqref="AM178:AP183">
    <cfRule type="expression" dxfId="1570" priority="83">
      <formula>AM178=""</formula>
    </cfRule>
  </conditionalFormatting>
  <conditionalFormatting sqref="AM185:AP190">
    <cfRule type="expression" dxfId="1569" priority="81">
      <formula>AM185=""</formula>
    </cfRule>
  </conditionalFormatting>
  <conditionalFormatting sqref="AM192:AP197">
    <cfRule type="expression" dxfId="1568" priority="79">
      <formula>AM192=""</formula>
    </cfRule>
  </conditionalFormatting>
  <conditionalFormatting sqref="AM199:AP204">
    <cfRule type="expression" dxfId="1567" priority="77">
      <formula>AM199=""</formula>
    </cfRule>
  </conditionalFormatting>
  <conditionalFormatting sqref="AM206:AP211">
    <cfRule type="expression" dxfId="1566" priority="75">
      <formula>AM206=""</formula>
    </cfRule>
  </conditionalFormatting>
  <conditionalFormatting sqref="AM213:AP218">
    <cfRule type="expression" dxfId="1565" priority="73">
      <formula>AM213=""</formula>
    </cfRule>
  </conditionalFormatting>
  <conditionalFormatting sqref="AM220:AP225">
    <cfRule type="expression" dxfId="1564" priority="71">
      <formula>AM220=""</formula>
    </cfRule>
  </conditionalFormatting>
  <conditionalFormatting sqref="AM227:AP232">
    <cfRule type="expression" dxfId="1563" priority="69">
      <formula>AM227=""</formula>
    </cfRule>
  </conditionalFormatting>
  <conditionalFormatting sqref="AM234:AP239">
    <cfRule type="expression" dxfId="1562" priority="67">
      <formula>AM234=""</formula>
    </cfRule>
  </conditionalFormatting>
  <conditionalFormatting sqref="AM241:AP246">
    <cfRule type="expression" dxfId="1561" priority="65">
      <formula>AM241=""</formula>
    </cfRule>
  </conditionalFormatting>
  <conditionalFormatting sqref="AP18:AP22">
    <cfRule type="expression" dxfId="1560" priority="725">
      <formula>AP18&lt;&gt;"-"</formula>
    </cfRule>
  </conditionalFormatting>
  <conditionalFormatting sqref="AP25:AP29">
    <cfRule type="expression" dxfId="1559" priority="689">
      <formula>AP25&lt;&gt;"-"</formula>
    </cfRule>
  </conditionalFormatting>
  <conditionalFormatting sqref="AP32:AP36">
    <cfRule type="expression" dxfId="1558" priority="126">
      <formula>AP32&lt;&gt;"-"</formula>
    </cfRule>
  </conditionalFormatting>
  <conditionalFormatting sqref="AP39:AP43">
    <cfRule type="expression" dxfId="1557" priority="124">
      <formula>AP39&lt;&gt;"-"</formula>
    </cfRule>
  </conditionalFormatting>
  <conditionalFormatting sqref="AP46:AP50">
    <cfRule type="expression" dxfId="1556" priority="122">
      <formula>AP46&lt;&gt;"-"</formula>
    </cfRule>
  </conditionalFormatting>
  <conditionalFormatting sqref="AP53:AP57">
    <cfRule type="expression" dxfId="1555" priority="120">
      <formula>AP53&lt;&gt;"-"</formula>
    </cfRule>
  </conditionalFormatting>
  <conditionalFormatting sqref="AP60:AP64">
    <cfRule type="expression" dxfId="1554" priority="118">
      <formula>AP60&lt;&gt;"-"</formula>
    </cfRule>
  </conditionalFormatting>
  <conditionalFormatting sqref="AP67:AP71">
    <cfRule type="expression" dxfId="1553" priority="116">
      <formula>AP67&lt;&gt;"-"</formula>
    </cfRule>
  </conditionalFormatting>
  <conditionalFormatting sqref="AP74:AP78">
    <cfRule type="expression" dxfId="1552" priority="114">
      <formula>AP74&lt;&gt;"-"</formula>
    </cfRule>
  </conditionalFormatting>
  <conditionalFormatting sqref="AP81:AP85">
    <cfRule type="expression" dxfId="1551" priority="112">
      <formula>AP81&lt;&gt;"-"</formula>
    </cfRule>
  </conditionalFormatting>
  <conditionalFormatting sqref="AP88:AP92">
    <cfRule type="expression" dxfId="1550" priority="110">
      <formula>AP88&lt;&gt;"-"</formula>
    </cfRule>
  </conditionalFormatting>
  <conditionalFormatting sqref="AP95:AP99">
    <cfRule type="expression" dxfId="1549" priority="108">
      <formula>AP95&lt;&gt;"-"</formula>
    </cfRule>
  </conditionalFormatting>
  <conditionalFormatting sqref="AP102:AP106">
    <cfRule type="expression" dxfId="1548" priority="106">
      <formula>AP102&lt;&gt;"-"</formula>
    </cfRule>
  </conditionalFormatting>
  <conditionalFormatting sqref="AP109:AP113">
    <cfRule type="expression" dxfId="1547" priority="104">
      <formula>AP109&lt;&gt;"-"</formula>
    </cfRule>
  </conditionalFormatting>
  <conditionalFormatting sqref="AP116:AP120">
    <cfRule type="expression" dxfId="1546" priority="102">
      <formula>AP116&lt;&gt;"-"</formula>
    </cfRule>
  </conditionalFormatting>
  <conditionalFormatting sqref="AP123:AP127">
    <cfRule type="expression" dxfId="1545" priority="100">
      <formula>AP123&lt;&gt;"-"</formula>
    </cfRule>
  </conditionalFormatting>
  <conditionalFormatting sqref="AP130:AP134">
    <cfRule type="expression" dxfId="1544" priority="98">
      <formula>AP130&lt;&gt;"-"</formula>
    </cfRule>
  </conditionalFormatting>
  <conditionalFormatting sqref="AP137:AP141">
    <cfRule type="expression" dxfId="1543" priority="96">
      <formula>AP137&lt;&gt;"-"</formula>
    </cfRule>
  </conditionalFormatting>
  <conditionalFormatting sqref="AP144:AP148">
    <cfRule type="expression" dxfId="1542" priority="94">
      <formula>AP144&lt;&gt;"-"</formula>
    </cfRule>
  </conditionalFormatting>
  <conditionalFormatting sqref="AP151:AP155">
    <cfRule type="expression" dxfId="1541" priority="92">
      <formula>AP151&lt;&gt;"-"</formula>
    </cfRule>
  </conditionalFormatting>
  <conditionalFormatting sqref="AP158:AP162">
    <cfRule type="expression" dxfId="1540" priority="90">
      <formula>AP158&lt;&gt;"-"</formula>
    </cfRule>
  </conditionalFormatting>
  <conditionalFormatting sqref="AP165:AP169">
    <cfRule type="expression" dxfId="1539" priority="88">
      <formula>AP165&lt;&gt;"-"</formula>
    </cfRule>
  </conditionalFormatting>
  <conditionalFormatting sqref="AP172:AP176">
    <cfRule type="expression" dxfId="1538" priority="86">
      <formula>AP172&lt;&gt;"-"</formula>
    </cfRule>
  </conditionalFormatting>
  <conditionalFormatting sqref="AP179:AP183">
    <cfRule type="expression" dxfId="1537" priority="84">
      <formula>AP179&lt;&gt;"-"</formula>
    </cfRule>
  </conditionalFormatting>
  <conditionalFormatting sqref="AP186:AP190">
    <cfRule type="expression" dxfId="1536" priority="82">
      <formula>AP186&lt;&gt;"-"</formula>
    </cfRule>
  </conditionalFormatting>
  <conditionalFormatting sqref="AP193:AP197">
    <cfRule type="expression" dxfId="1535" priority="80">
      <formula>AP193&lt;&gt;"-"</formula>
    </cfRule>
  </conditionalFormatting>
  <conditionalFormatting sqref="AP200:AP204">
    <cfRule type="expression" dxfId="1534" priority="78">
      <formula>AP200&lt;&gt;"-"</formula>
    </cfRule>
  </conditionalFormatting>
  <conditionalFormatting sqref="AP207:AP211">
    <cfRule type="expression" dxfId="1533" priority="76">
      <formula>AP207&lt;&gt;"-"</formula>
    </cfRule>
  </conditionalFormatting>
  <conditionalFormatting sqref="AP214:AP218">
    <cfRule type="expression" dxfId="1532" priority="74">
      <formula>AP214&lt;&gt;"-"</formula>
    </cfRule>
  </conditionalFormatting>
  <conditionalFormatting sqref="AP221:AP225">
    <cfRule type="expression" dxfId="1531" priority="72">
      <formula>AP221&lt;&gt;"-"</formula>
    </cfRule>
  </conditionalFormatting>
  <conditionalFormatting sqref="AP228:AP232">
    <cfRule type="expression" dxfId="1530" priority="70">
      <formula>AP228&lt;&gt;"-"</formula>
    </cfRule>
  </conditionalFormatting>
  <conditionalFormatting sqref="AP235:AP239">
    <cfRule type="expression" dxfId="1529" priority="68">
      <formula>AP235&lt;&gt;"-"</formula>
    </cfRule>
  </conditionalFormatting>
  <conditionalFormatting sqref="AP242:AP246">
    <cfRule type="expression" dxfId="1528" priority="66">
      <formula>AP242&lt;&gt;"-"</formula>
    </cfRule>
  </conditionalFormatting>
  <conditionalFormatting sqref="AQ32:BP36">
    <cfRule type="expression" dxfId="1527" priority="684">
      <formula>#REF!=""</formula>
    </cfRule>
  </conditionalFormatting>
  <conditionalFormatting sqref="AQ39:BP43">
    <cfRule type="expression" dxfId="1526" priority="666">
      <formula>#REF!=""</formula>
    </cfRule>
  </conditionalFormatting>
  <conditionalFormatting sqref="AQ46:BP50">
    <cfRule type="expression" dxfId="1525" priority="648">
      <formula>#REF!=""</formula>
    </cfRule>
  </conditionalFormatting>
  <conditionalFormatting sqref="AQ53:BP57">
    <cfRule type="expression" dxfId="1524" priority="630">
      <formula>#REF!=""</formula>
    </cfRule>
  </conditionalFormatting>
  <conditionalFormatting sqref="AQ60:BP64">
    <cfRule type="expression" dxfId="1523" priority="612">
      <formula>#REF!=""</formula>
    </cfRule>
  </conditionalFormatting>
  <conditionalFormatting sqref="AQ67:BP71">
    <cfRule type="expression" dxfId="1522" priority="594">
      <formula>#REF!=""</formula>
    </cfRule>
  </conditionalFormatting>
  <conditionalFormatting sqref="AQ74:BP78">
    <cfRule type="expression" dxfId="1521" priority="576">
      <formula>#REF!=""</formula>
    </cfRule>
  </conditionalFormatting>
  <conditionalFormatting sqref="AQ81:BP85">
    <cfRule type="expression" dxfId="1520" priority="558">
      <formula>#REF!=""</formula>
    </cfRule>
  </conditionalFormatting>
  <conditionalFormatting sqref="AQ88:BP92">
    <cfRule type="expression" dxfId="1519" priority="540">
      <formula>#REF!=""</formula>
    </cfRule>
  </conditionalFormatting>
  <conditionalFormatting sqref="AQ95:BP99">
    <cfRule type="expression" dxfId="1518" priority="522">
      <formula>#REF!=""</formula>
    </cfRule>
  </conditionalFormatting>
  <conditionalFormatting sqref="AQ102:BP106">
    <cfRule type="expression" dxfId="1517" priority="504">
      <formula>#REF!=""</formula>
    </cfRule>
  </conditionalFormatting>
  <conditionalFormatting sqref="AQ109:BP113">
    <cfRule type="expression" dxfId="1516" priority="486">
      <formula>#REF!=""</formula>
    </cfRule>
  </conditionalFormatting>
  <conditionalFormatting sqref="AQ116:BP120">
    <cfRule type="expression" dxfId="1515" priority="468">
      <formula>#REF!=""</formula>
    </cfRule>
  </conditionalFormatting>
  <conditionalFormatting sqref="AQ123:BP127">
    <cfRule type="expression" dxfId="1514" priority="450">
      <formula>#REF!=""</formula>
    </cfRule>
  </conditionalFormatting>
  <conditionalFormatting sqref="AQ130:BP134">
    <cfRule type="expression" dxfId="1513" priority="432">
      <formula>#REF!=""</formula>
    </cfRule>
  </conditionalFormatting>
  <conditionalFormatting sqref="AQ137:BP141">
    <cfRule type="expression" dxfId="1512" priority="414">
      <formula>#REF!=""</formula>
    </cfRule>
  </conditionalFormatting>
  <conditionalFormatting sqref="AQ144:BP148">
    <cfRule type="expression" dxfId="1511" priority="396">
      <formula>#REF!=""</formula>
    </cfRule>
  </conditionalFormatting>
  <conditionalFormatting sqref="AQ151:BP155">
    <cfRule type="expression" dxfId="1510" priority="378">
      <formula>#REF!=""</formula>
    </cfRule>
  </conditionalFormatting>
  <conditionalFormatting sqref="AQ158:BP162">
    <cfRule type="expression" dxfId="1509" priority="360">
      <formula>#REF!=""</formula>
    </cfRule>
  </conditionalFormatting>
  <conditionalFormatting sqref="AQ165:BP169">
    <cfRule type="expression" dxfId="1508" priority="342">
      <formula>#REF!=""</formula>
    </cfRule>
  </conditionalFormatting>
  <conditionalFormatting sqref="AQ172:BP176">
    <cfRule type="expression" dxfId="1507" priority="324">
      <formula>#REF!=""</formula>
    </cfRule>
  </conditionalFormatting>
  <conditionalFormatting sqref="AQ179:BP183">
    <cfRule type="expression" dxfId="1506" priority="306">
      <formula>#REF!=""</formula>
    </cfRule>
  </conditionalFormatting>
  <conditionalFormatting sqref="AQ186:BP190">
    <cfRule type="expression" dxfId="1505" priority="288">
      <formula>#REF!=""</formula>
    </cfRule>
  </conditionalFormatting>
  <conditionalFormatting sqref="AQ193:BP197">
    <cfRule type="expression" dxfId="1504" priority="270">
      <formula>#REF!=""</formula>
    </cfRule>
  </conditionalFormatting>
  <conditionalFormatting sqref="AQ200:BP204">
    <cfRule type="expression" dxfId="1503" priority="252">
      <formula>#REF!=""</formula>
    </cfRule>
  </conditionalFormatting>
  <conditionalFormatting sqref="AQ207:BP211">
    <cfRule type="expression" dxfId="1502" priority="234">
      <formula>#REF!=""</formula>
    </cfRule>
  </conditionalFormatting>
  <conditionalFormatting sqref="AQ214:BP218">
    <cfRule type="expression" dxfId="1501" priority="216">
      <formula>#REF!=""</formula>
    </cfRule>
  </conditionalFormatting>
  <conditionalFormatting sqref="AQ221:BP225">
    <cfRule type="expression" dxfId="1500" priority="198">
      <formula>#REF!=""</formula>
    </cfRule>
  </conditionalFormatting>
  <conditionalFormatting sqref="AQ228:BP232">
    <cfRule type="expression" dxfId="1499" priority="180">
      <formula>#REF!=""</formula>
    </cfRule>
  </conditionalFormatting>
  <conditionalFormatting sqref="AQ235:BP239">
    <cfRule type="expression" dxfId="1498" priority="162">
      <formula>#REF!=""</formula>
    </cfRule>
  </conditionalFormatting>
  <dataValidations count="2">
    <dataValidation type="list" allowBlank="1" showInputMessage="1" showErrorMessage="1" sqref="C22:AG22 C29:AG29 C36:AG36 C43:AG43 C50:AG50 C57:AG57 C64:AG64 C71:AG71 C78:AG78 C85:AG85 C92:AG92 C99:AG99 C106:AG106 C113:AG113 C120:AG120 C127:AG127 C134:AG134 C141:AG141 C148:AG148 C155:AG155 C162:AG162 C169:AG169 C176:AG176 C183:AG183 C190:AG190 C197:AG197 C204:AG204 C211:AG211 C218:AG218 C225:AG225 C232:AG232 C239:AG239 C246:AG246" xr:uid="{A78868FE-D663-47E2-A8C1-35946CC298A5}">
      <formula1>INDIRECT("下"&amp;C19)</formula1>
    </dataValidation>
    <dataValidation type="list" allowBlank="1" showInputMessage="1" showErrorMessage="1" sqref="C245:AG245 C28:AG28 C35:AG35 C42:AG42 C49:AG49 C56:AG56 C63:AG63 C70:AG70 C77:AG77 C84:AG84 C91:AG91 C98:AG98 C105:AG105 C112:AG112 C119:AG119 C126:AG126 C133:AG133 C140:AG140 C147:AG147 C154:AG154 C161:AG161 C168:AG168 C175:AG175 C182:AG182 C189:AG189 C196:AG196 C203:AG203 C210:AG210 C217:AG217 C224:AG224 C231:AG231 C238:AG238 C21:AG21" xr:uid="{0F371D2F-7804-4F13-9D4E-9FD1769D9A9A}">
      <formula1>INDIRECT("上"&amp;C19)</formula1>
    </dataValidation>
  </dataValidations>
  <printOptions horizontalCentered="1"/>
  <pageMargins left="0.98425196850393704" right="0.39370078740157483" top="0.59055118110236227" bottom="0.39370078740157483" header="0.31496062992125984" footer="0.31496062992125984"/>
  <pageSetup paperSize="9" scale="5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Option Button 1">
              <controlPr defaultSize="0" autoFill="0" autoLine="0" autoPict="0">
                <anchor moveWithCells="1">
                  <from>
                    <xdr:col>6</xdr:col>
                    <xdr:colOff>133350</xdr:colOff>
                    <xdr:row>11</xdr:row>
                    <xdr:rowOff>38100</xdr:rowOff>
                  </from>
                  <to>
                    <xdr:col>7</xdr:col>
                    <xdr:colOff>142875</xdr:colOff>
                    <xdr:row>11</xdr:row>
                    <xdr:rowOff>276225</xdr:rowOff>
                  </to>
                </anchor>
              </controlPr>
            </control>
          </mc:Choice>
        </mc:AlternateContent>
        <mc:AlternateContent xmlns:mc="http://schemas.openxmlformats.org/markup-compatibility/2006">
          <mc:Choice Requires="x14">
            <control shapeId="21506" r:id="rId5" name="Option Button 2">
              <controlPr defaultSize="0" autoFill="0" autoLine="0" autoPict="0">
                <anchor moveWithCells="1">
                  <from>
                    <xdr:col>6</xdr:col>
                    <xdr:colOff>133350</xdr:colOff>
                    <xdr:row>12</xdr:row>
                    <xdr:rowOff>38100</xdr:rowOff>
                  </from>
                  <to>
                    <xdr:col>7</xdr:col>
                    <xdr:colOff>180975</xdr:colOff>
                    <xdr:row>12</xdr:row>
                    <xdr:rowOff>276225</xdr:rowOff>
                  </to>
                </anchor>
              </controlPr>
            </control>
          </mc:Choice>
        </mc:AlternateContent>
        <mc:AlternateContent xmlns:mc="http://schemas.openxmlformats.org/markup-compatibility/2006">
          <mc:Choice Requires="x14">
            <control shapeId="21507" r:id="rId6" name="Option Button 3">
              <controlPr defaultSize="0" autoFill="0" autoLine="0" autoPict="0">
                <anchor moveWithCells="1">
                  <from>
                    <xdr:col>6</xdr:col>
                    <xdr:colOff>133350</xdr:colOff>
                    <xdr:row>13</xdr:row>
                    <xdr:rowOff>19050</xdr:rowOff>
                  </from>
                  <to>
                    <xdr:col>7</xdr:col>
                    <xdr:colOff>180975</xdr:colOff>
                    <xdr:row>13</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B V 9 r W k m g K G 2 m A A A A 9 w A A A B I A H A B D b 2 5 m a W c v U G F j a 2 F n Z S 5 4 b W w g o h g A K K A U A A A A A A A A A A A A A A A A A A A A A A A A A A A A h Y + x D o I w G I R f h X S n L d U Y Q 3 7 K 4 G Y k I T E x r k 2 p U I V i a L G 8 m 4 O P 5 C u I U d T N 8 e 6 + S + 7 u 1 x u k Q 1 M H F 9 V Z 3 Z o E R Z i i Q B n Z F t q U C e r d I V y i l E M u 5 E m U K h h h Y + P B 6 g R V z p 1 j Q r z 3 2 M 9 w 2 5 W E U R q R f b b Z y k o 1 I t T G O m G k Q p 9 W 8 b + F O O x e Y z j D E V t g N q c M U y C T C 5 k 2 X 4 K N g 5 / p j w m r v n Z 9 p / h R h O s c y C S B v E / w B 1 B L A w Q U A A I A C A A F X 2 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V 9 r W i i K R 7 g O A A A A E Q A A A B M A H A B G b 3 J t d W x h c y 9 T Z W N 0 a W 9 u M S 5 t I K I Y A C i g F A A A A A A A A A A A A A A A A A A A A A A A A A A A A C t O T S 7 J z M 9 T C I b Q h t Y A U E s B A i 0 A F A A C A A g A B V 9 r W k m g K G 2 m A A A A 9 w A A A B I A A A A A A A A A A A A A A A A A A A A A A E N v b m Z p Z y 9 Q Y W N r Y W d l L n h t b F B L A Q I t A B Q A A g A I A A V f a 1 o P y u m r p A A A A O k A A A A T A A A A A A A A A A A A A A A A A P I A A A B b Q 2 9 u d G V u d F 9 U e X B l c 1 0 u e G 1 s U E s B A i 0 A F A A C A A g A B V 9 r W 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o f R j x 0 C 5 F m P t I R i w W / p I A A A A A A g A A A A A A A 2 Y A A M A A A A A Q A A A A Z f P + 4 Z m R 9 x V r 4 y I m Q N s f X A A A A A A E g A A A o A A A A B A A A A C c v X u R c I 1 l S s l 6 U 5 Y l L h m q U A A A A F K b q 0 5 i V B f a Y B a h Q t W n + 7 0 G B e a w Y c W v Y 8 f X / G s y i L y n D W / y m 0 7 d x 0 u C T 1 d v A n L c 1 D S M a m U E / X G Q E L Y K b V r 2 v V n d h 7 4 F v p a + W F R 2 B m V U G 5 A 6 F A A A A M D B f 6 Y / b M 2 B y Y / i B m u A J J x x t o h y < / D a t a M a s h u p > 
</file>

<file path=customXml/itemProps1.xml><?xml version="1.0" encoding="utf-8"?>
<ds:datastoreItem xmlns:ds="http://schemas.openxmlformats.org/officeDocument/2006/customXml" ds:itemID="{31C18791-CC9B-4111-8B5D-471078BB51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52</vt:i4>
      </vt:variant>
    </vt:vector>
  </HeadingPairs>
  <TitlesOfParts>
    <vt:vector size="82" baseType="lpstr">
      <vt:lpstr>更新履歴</vt:lpstr>
      <vt:lpstr>基本情報入力</vt:lpstr>
      <vt:lpstr>電子納品事前協議</vt:lpstr>
      <vt:lpstr>提出書類・成果品一覧</vt:lpstr>
      <vt:lpstr>リスト</vt:lpstr>
      <vt:lpstr>電子媒体納品書</vt:lpstr>
      <vt:lpstr>ウィークリースタンス初回</vt:lpstr>
      <vt:lpstr>ウィークリースタンス実施結果</vt:lpstr>
      <vt:lpstr>週休2日（現閉）計画実績表</vt:lpstr>
      <vt:lpstr>週休2日（交替）計画実績表</vt:lpstr>
      <vt:lpstr>週休2日（現閉）計画実績表 (記入例)</vt:lpstr>
      <vt:lpstr>BD</vt:lpstr>
      <vt:lpstr>週休2日交替制実施</vt:lpstr>
      <vt:lpstr>完全週休2日達成</vt:lpstr>
      <vt:lpstr>週休2日未達成</vt:lpstr>
      <vt:lpstr>情報共有システム実施（指定型）</vt:lpstr>
      <vt:lpstr>情報共有システム実施（希望型）</vt:lpstr>
      <vt:lpstr>別紙　利用ユーザー確認書</vt:lpstr>
      <vt:lpstr>遠隔臨場実施（指定型）</vt:lpstr>
      <vt:lpstr>遠隔臨場実施（希望型）</vt:lpstr>
      <vt:lpstr>遠隔臨場実施計画書</vt:lpstr>
      <vt:lpstr>遠隔臨場実施計画書（記入例）</vt:lpstr>
      <vt:lpstr>快適トイレ チェックシート</vt:lpstr>
      <vt:lpstr>快適トイレ実施（希望型実施）</vt:lpstr>
      <vt:lpstr>快適トイレ（指定型不実施）</vt:lpstr>
      <vt:lpstr>快適トイレ（費用確定）</vt:lpstr>
      <vt:lpstr>熱中症対策 チェックシート</vt:lpstr>
      <vt:lpstr>熱中症実施</vt:lpstr>
      <vt:lpstr>熱中症費用</vt:lpstr>
      <vt:lpstr>Sheet3</vt:lpstr>
      <vt:lpstr>ウィークリースタンス実施結果!page1</vt:lpstr>
      <vt:lpstr>ウィークリースタンス初回!page1</vt:lpstr>
      <vt:lpstr>電子納品事前協議!page1</vt:lpstr>
      <vt:lpstr>ウィークリースタンス実施結果!Print_Area</vt:lpstr>
      <vt:lpstr>ウィークリースタンス初回!Print_Area</vt:lpstr>
      <vt:lpstr>'遠隔臨場実施（希望型）'!Print_Area</vt:lpstr>
      <vt:lpstr>'遠隔臨場実施（指定型）'!Print_Area</vt:lpstr>
      <vt:lpstr>遠隔臨場実施計画書!Print_Area</vt:lpstr>
      <vt:lpstr>'遠隔臨場実施計画書（記入例）'!Print_Area</vt:lpstr>
      <vt:lpstr>'快適トイレ チェックシート'!Print_Area</vt:lpstr>
      <vt:lpstr>'快適トイレ（指定型不実施）'!Print_Area</vt:lpstr>
      <vt:lpstr>'快適トイレ（費用確定）'!Print_Area</vt:lpstr>
      <vt:lpstr>'快適トイレ実施（希望型実施）'!Print_Area</vt:lpstr>
      <vt:lpstr>完全週休2日達成!Print_Area</vt:lpstr>
      <vt:lpstr>基本情報入力!Print_Area</vt:lpstr>
      <vt:lpstr>'週休2日（現閉）計画実績表'!Print_Area</vt:lpstr>
      <vt:lpstr>'週休2日（現閉）計画実績表 (記入例)'!Print_Area</vt:lpstr>
      <vt:lpstr>'週休2日（交替）計画実績表'!Print_Area</vt:lpstr>
      <vt:lpstr>週休2日交替制実施!Print_Area</vt:lpstr>
      <vt:lpstr>週休2日未達成!Print_Area</vt:lpstr>
      <vt:lpstr>'情報共有システム実施（希望型）'!Print_Area</vt:lpstr>
      <vt:lpstr>'情報共有システム実施（指定型）'!Print_Area</vt:lpstr>
      <vt:lpstr>提出書類・成果品一覧!Print_Area</vt:lpstr>
      <vt:lpstr>電子納品事前協議!Print_Area</vt:lpstr>
      <vt:lpstr>電子媒体納品書!Print_Area</vt:lpstr>
      <vt:lpstr>熱中症実施!Print_Area</vt:lpstr>
      <vt:lpstr>'熱中症対策 チェックシート'!Print_Area</vt:lpstr>
      <vt:lpstr>熱中症費用!Print_Area</vt:lpstr>
      <vt:lpstr>'別紙　利用ユーザー確認書'!Print_Area</vt:lpstr>
      <vt:lpstr>'週休2日（現閉）計画実績表'!Print_Titles</vt:lpstr>
      <vt:lpstr>'週休2日（現閉）計画実績表 (記入例)'!Print_Titles</vt:lpstr>
      <vt:lpstr>'週休2日（交替）計画実績表'!Print_Titles</vt:lpstr>
      <vt:lpstr>下火</vt:lpstr>
      <vt:lpstr>下休</vt:lpstr>
      <vt:lpstr>下金</vt:lpstr>
      <vt:lpstr>下月</vt:lpstr>
      <vt:lpstr>下祝</vt:lpstr>
      <vt:lpstr>下水</vt:lpstr>
      <vt:lpstr>下土</vt:lpstr>
      <vt:lpstr>下日</vt:lpstr>
      <vt:lpstr>下木</vt:lpstr>
      <vt:lpstr>休み</vt:lpstr>
      <vt:lpstr>祝日</vt:lpstr>
      <vt:lpstr>上火</vt:lpstr>
      <vt:lpstr>上休</vt:lpstr>
      <vt:lpstr>上金</vt:lpstr>
      <vt:lpstr>上月</vt:lpstr>
      <vt:lpstr>上祝</vt:lpstr>
      <vt:lpstr>上水</vt:lpstr>
      <vt:lpstr>上土</vt:lpstr>
      <vt:lpstr>上日</vt:lpstr>
      <vt:lpstr>上木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後田　和哉</dc:creator>
  <cp:lastModifiedBy>馬場　智揮</cp:lastModifiedBy>
  <cp:lastPrinted>2025-04-25T09:00:10Z</cp:lastPrinted>
  <dcterms:created xsi:type="dcterms:W3CDTF">2025-03-11T02:18:45Z</dcterms:created>
  <dcterms:modified xsi:type="dcterms:W3CDTF">2026-07-09T02:24:27Z</dcterms:modified>
</cp:coreProperties>
</file>