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661D12B1-EAB1-4FC2-A2E7-2D6139FAA4B5}" xr6:coauthVersionLast="47" xr6:coauthVersionMax="47" xr10:uidLastSave="{00000000-0000-0000-0000-000000000000}"/>
  <bookViews>
    <workbookView xWindow="-12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<sst xmlns="http://schemas.openxmlformats.org/spreadsheetml/2006/main" count="5333" uniqueCount="2302">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</sst>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50000000000003"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50000000000003"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50000000000003"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50000000000003"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50000000000003"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50000000000003"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50000000000003"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50000000000003"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50000000000003"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50000000000003"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50000000000003"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50000000000003"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50000000000003"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50000000000003"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50000000000003"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50000000000003"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50000000000003"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50000000000003"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50000000000003"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50000000000003"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50000000000003"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50000000000003"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50000000000003"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50000000000003"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50000000000003"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50000000000003"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50000000000003"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50000000000003"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50000000000003"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50000000000003"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50000000000003"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50000000000003"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50000000000003"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50000000000003"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50000000000003"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50000000000003"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50000000000003"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50000000000003"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50000000000003"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50000000000003"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50000000000003"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50000000000003"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50000000000003"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50000000000003"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50000000000003"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50000000000003"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50000000000003"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50000000000003"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50000000000003"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50000000000003"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50000000000003"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50000000000003"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50000000000003"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50000000000003"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50000000000003"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50000000000003"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50000000000003"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50000000000003"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50000000000003"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50000000000003"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50000000000003"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50000000000003"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50000000000003"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50000000000003"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50000000000003"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50000000000003"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50000000000003"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50000000000003"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50000000000003"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50000000000003"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50000000000003"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50000000000003"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50000000000003"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50000000000003"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50000000000003"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50000000000003"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50000000000003"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50000000000003"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50000000000003"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50000000000003"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50000000000003"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50000000000003"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50000000000003"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50000000000003"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50000000000003"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50000000000003"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50000000000003"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50000000000003"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50000000000003"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50000000000003"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50000000000003"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50000000000003"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50000000000003"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50000000000003"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50000000000003"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50000000000003"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50000000000003"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50000000000003"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50000000000003"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50000000000003"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tabSelected="1" view="pageBreakPreview" topLeftCell="A98" zoomScaleNormal="120" zoomScaleSheetLayoutView="100" workbookViewId="0">
      <selection activeCell="Q39" sqref="Q39:V3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9" t="s">
        <v>16</v>
      </c>
      <c r="AA1" s="779"/>
      <c r="AB1" s="779"/>
      <c r="AC1" s="779"/>
      <c r="AD1" s="779" t="str">
        <f>IF(基本情報入力シート!C32="","",基本情報入力シート!C32)</f>
        <v/>
      </c>
      <c r="AE1" s="779"/>
      <c r="AF1" s="779"/>
      <c r="AG1" s="779"/>
      <c r="AH1" s="779"/>
      <c r="AI1" s="779"/>
      <c r="AJ1" s="779"/>
      <c r="AK1" s="779"/>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8" t="s">
        <v>2151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8" t="s">
        <v>23</v>
      </c>
      <c r="C6" s="799"/>
      <c r="D6" s="799"/>
      <c r="E6" s="799"/>
      <c r="F6" s="799"/>
      <c r="G6" s="799"/>
      <c r="H6" s="795" t="str">
        <f>IF(基本情報入力シート!M36="","",基本情報入力シート!M36)</f>
        <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90"/>
    </row>
    <row r="7" spans="1:50" s="91" customFormat="1" ht="22.5" customHeight="1">
      <c r="A7" s="90"/>
      <c r="B7" s="789" t="s">
        <v>22</v>
      </c>
      <c r="C7" s="790"/>
      <c r="D7" s="790"/>
      <c r="E7" s="790"/>
      <c r="F7" s="790"/>
      <c r="G7" s="790"/>
      <c r="H7" s="800" t="str">
        <f>IF(基本情報入力シート!M37="","",基本情報入力シート!M37)</f>
        <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90"/>
    </row>
    <row r="8" spans="1:50" s="91" customFormat="1" ht="12.75" customHeight="1">
      <c r="A8" s="90"/>
      <c r="B8" s="783" t="s">
        <v>18</v>
      </c>
      <c r="C8" s="784"/>
      <c r="D8" s="784"/>
      <c r="E8" s="784"/>
      <c r="F8" s="784"/>
      <c r="G8" s="784"/>
      <c r="H8" s="92" t="s">
        <v>1</v>
      </c>
      <c r="I8" s="791" t="str">
        <f>IF(基本情報入力シート!AC38="－","",基本情報入力シート!AC38)</f>
        <v/>
      </c>
      <c r="J8" s="791"/>
      <c r="K8" s="791"/>
      <c r="L8" s="791"/>
      <c r="M8" s="791"/>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5"/>
      <c r="C9" s="786"/>
      <c r="D9" s="786"/>
      <c r="E9" s="786"/>
      <c r="F9" s="786"/>
      <c r="G9" s="786"/>
      <c r="H9" s="803" t="str">
        <f>IF(基本情報入力シート!M39="","",基本情報入力シート!M39)</f>
        <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90"/>
    </row>
    <row r="10" spans="1:50" s="91" customFormat="1" ht="12" customHeight="1">
      <c r="A10" s="90"/>
      <c r="B10" s="787"/>
      <c r="C10" s="788"/>
      <c r="D10" s="788"/>
      <c r="E10" s="788"/>
      <c r="F10" s="788"/>
      <c r="G10" s="788"/>
      <c r="H10" s="780" t="str">
        <f>IF(基本情報入力シート!M40="","",基本情報入力シート!M40)</f>
        <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90"/>
    </row>
    <row r="11" spans="1:50" s="91" customFormat="1" ht="15" customHeight="1">
      <c r="A11" s="90"/>
      <c r="B11" s="793" t="s">
        <v>0</v>
      </c>
      <c r="C11" s="794"/>
      <c r="D11" s="794"/>
      <c r="E11" s="794"/>
      <c r="F11" s="794"/>
      <c r="G11" s="794"/>
      <c r="H11" s="795" t="str">
        <f>IF(基本情報入力シート!M43="","",基本情報入力シート!M43)</f>
        <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90"/>
      <c r="AT11" s="96"/>
      <c r="AU11" s="96"/>
      <c r="AV11" s="96"/>
      <c r="AW11" s="96"/>
      <c r="AX11" s="96"/>
    </row>
    <row r="12" spans="1:50" s="91" customFormat="1" ht="22.5" customHeight="1">
      <c r="A12" s="90"/>
      <c r="B12" s="785" t="s">
        <v>19</v>
      </c>
      <c r="C12" s="786"/>
      <c r="D12" s="786"/>
      <c r="E12" s="786"/>
      <c r="F12" s="786"/>
      <c r="G12" s="786"/>
      <c r="H12" s="780" t="str">
        <f>IF(基本情報入力シート!M44="","",基本情報入力シート!M44)</f>
        <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90"/>
      <c r="AT12" s="96"/>
      <c r="AU12" s="96"/>
      <c r="AV12" s="96"/>
      <c r="AW12" s="96"/>
      <c r="AX12" s="96"/>
    </row>
    <row r="13" spans="1:50" s="91" customFormat="1" ht="17.25" customHeight="1">
      <c r="A13" s="90"/>
      <c r="B13" s="806" t="s">
        <v>20</v>
      </c>
      <c r="C13" s="806"/>
      <c r="D13" s="806"/>
      <c r="E13" s="806"/>
      <c r="F13" s="806"/>
      <c r="G13" s="806"/>
      <c r="H13" s="792" t="s">
        <v>8</v>
      </c>
      <c r="I13" s="792"/>
      <c r="J13" s="792"/>
      <c r="K13" s="789"/>
      <c r="L13" s="807" t="str">
        <f>IF(基本情報入力シート!M45="","",基本情報入力シート!M45)</f>
        <v/>
      </c>
      <c r="M13" s="807"/>
      <c r="N13" s="807"/>
      <c r="O13" s="807"/>
      <c r="P13" s="807"/>
      <c r="Q13" s="807"/>
      <c r="R13" s="807"/>
      <c r="S13" s="807"/>
      <c r="T13" s="807"/>
      <c r="U13" s="807"/>
      <c r="V13" s="806" t="s">
        <v>21</v>
      </c>
      <c r="W13" s="806"/>
      <c r="X13" s="806"/>
      <c r="Y13" s="806"/>
      <c r="Z13" s="807" t="str">
        <f>IF(基本情報入力シート!M46="","",基本情報入力シート!M46)</f>
        <v/>
      </c>
      <c r="AA13" s="807"/>
      <c r="AB13" s="807"/>
      <c r="AC13" s="807"/>
      <c r="AD13" s="807"/>
      <c r="AE13" s="807"/>
      <c r="AF13" s="807"/>
      <c r="AG13" s="807"/>
      <c r="AH13" s="807"/>
      <c r="AI13" s="807"/>
      <c r="AJ13" s="807"/>
      <c r="AK13" s="80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9" t="s">
        <v>1956</v>
      </c>
      <c r="C17" s="810"/>
      <c r="D17" s="810"/>
      <c r="E17" s="810"/>
      <c r="F17" s="810"/>
      <c r="G17" s="810"/>
      <c r="H17" s="810"/>
      <c r="I17" s="810"/>
      <c r="J17" s="810"/>
      <c r="K17" s="810"/>
      <c r="L17" s="810"/>
      <c r="M17" s="810"/>
      <c r="N17" s="810"/>
      <c r="O17" s="810"/>
      <c r="P17" s="810"/>
      <c r="Q17" s="810"/>
      <c r="R17" s="810"/>
      <c r="S17" s="810"/>
      <c r="T17" s="810"/>
      <c r="U17" s="810"/>
      <c r="V17" s="810"/>
      <c r="W17" s="811"/>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12"/>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4" t="s">
        <v>2100</v>
      </c>
      <c r="AN20" s="935"/>
      <c r="AO20" s="935"/>
      <c r="AP20" s="935"/>
      <c r="AQ20" s="935"/>
      <c r="AR20" s="935"/>
      <c r="AS20" s="935"/>
      <c r="AT20" s="935"/>
      <c r="AU20" s="935"/>
      <c r="AV20" s="935"/>
      <c r="AW20" s="935"/>
      <c r="AX20" s="935"/>
      <c r="AY20" s="935"/>
      <c r="AZ20" s="935"/>
      <c r="BA20" s="936"/>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5" t="s">
        <v>2049</v>
      </c>
      <c r="C24" s="776"/>
      <c r="D24" s="776"/>
      <c r="E24" s="776"/>
      <c r="F24" s="776"/>
      <c r="G24" s="776"/>
      <c r="H24" s="776"/>
      <c r="I24" s="776"/>
      <c r="J24" s="776"/>
      <c r="K24" s="776"/>
      <c r="L24" s="776"/>
      <c r="M24" s="776"/>
      <c r="N24" s="776"/>
      <c r="O24" s="776"/>
      <c r="P24" s="776"/>
      <c r="Q24" s="777"/>
      <c r="R24" s="777"/>
      <c r="S24" s="777"/>
      <c r="T24" s="777"/>
      <c r="U24" s="777"/>
      <c r="V24" s="777"/>
      <c r="W24" s="778"/>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9">
        <f>Q19-Q20</f>
        <v>0</v>
      </c>
      <c r="R25" s="900"/>
      <c r="S25" s="900"/>
      <c r="T25" s="900"/>
      <c r="U25" s="900"/>
      <c r="V25" s="900"/>
      <c r="W25" s="115" t="s">
        <v>4</v>
      </c>
      <c r="X25" s="86" t="s">
        <v>75</v>
      </c>
      <c r="Y25" s="901"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2"/>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6" t="s">
        <v>2098</v>
      </c>
      <c r="AN27" s="947"/>
      <c r="AO27" s="947"/>
      <c r="AP27" s="947"/>
      <c r="AQ27" s="947"/>
      <c r="AR27" s="947"/>
      <c r="AS27" s="947"/>
      <c r="AT27" s="947"/>
      <c r="AU27" s="947"/>
      <c r="AV27" s="947"/>
      <c r="AW27" s="947"/>
      <c r="AX27" s="947"/>
      <c r="AY27" s="947"/>
      <c r="AZ27" s="947"/>
      <c r="BA27" s="948"/>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8" t="s">
        <v>1929</v>
      </c>
      <c r="D29" s="768"/>
      <c r="E29" s="769"/>
      <c r="F29" s="124"/>
      <c r="G29" s="772" t="s">
        <v>1921</v>
      </c>
      <c r="H29" s="773"/>
      <c r="I29" s="773"/>
      <c r="J29" s="774"/>
      <c r="K29" s="754" t="s">
        <v>1922</v>
      </c>
      <c r="L29" s="754"/>
      <c r="M29" s="754"/>
      <c r="N29" s="754"/>
      <c r="O29" s="756"/>
      <c r="P29" s="757"/>
      <c r="Q29" s="760" t="s">
        <v>1923</v>
      </c>
      <c r="R29" s="760"/>
      <c r="S29" s="760"/>
      <c r="T29" s="760"/>
      <c r="U29" s="762"/>
      <c r="V29" s="763"/>
      <c r="W29" s="763"/>
      <c r="X29" s="763"/>
      <c r="Y29" s="763"/>
      <c r="Z29" s="763"/>
      <c r="AA29" s="763"/>
      <c r="AB29" s="763"/>
      <c r="AC29" s="763"/>
      <c r="AD29" s="763"/>
      <c r="AE29" s="763"/>
      <c r="AF29" s="763"/>
      <c r="AG29" s="763"/>
      <c r="AH29" s="763"/>
      <c r="AI29" s="763"/>
      <c r="AJ29" s="763"/>
      <c r="AK29" s="764"/>
      <c r="AL29" s="125"/>
      <c r="AM29" s="83" t="b">
        <v>0</v>
      </c>
    </row>
    <row r="30" spans="1:53" ht="18" customHeight="1" thickBot="1">
      <c r="A30" s="85"/>
      <c r="B30" s="725"/>
      <c r="C30" s="770"/>
      <c r="D30" s="770"/>
      <c r="E30" s="771"/>
      <c r="F30" s="126"/>
      <c r="G30" s="707" t="s">
        <v>1924</v>
      </c>
      <c r="H30" s="708"/>
      <c r="I30" s="708"/>
      <c r="J30" s="709"/>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51"/>
      <c r="R37" s="752"/>
      <c r="S37" s="752"/>
      <c r="T37" s="752"/>
      <c r="U37" s="752"/>
      <c r="V37" s="75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3" t="s">
        <v>2095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6" t="s">
        <v>1919</v>
      </c>
      <c r="C60" s="837"/>
      <c r="D60" s="837"/>
      <c r="E60" s="837"/>
      <c r="F60" s="837"/>
      <c r="G60" s="837"/>
      <c r="H60" s="837"/>
      <c r="I60" s="837"/>
      <c r="J60" s="837"/>
      <c r="K60" s="837"/>
      <c r="L60" s="837"/>
      <c r="M60" s="837"/>
      <c r="N60" s="837"/>
      <c r="O60" s="837"/>
      <c r="P60" s="837"/>
      <c r="Q60" s="837"/>
      <c r="R60" s="837"/>
      <c r="S60" s="838"/>
      <c r="T60" s="839">
        <f>'別紙様式3-3（６月以降分）'!N6</f>
        <v>0</v>
      </c>
      <c r="U60" s="840"/>
      <c r="V60" s="840"/>
      <c r="W60" s="840"/>
      <c r="X60" s="840"/>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5" t="s">
        <v>1931</v>
      </c>
      <c r="D62" s="846"/>
      <c r="E62" s="846"/>
      <c r="F62" s="846"/>
      <c r="G62" s="846"/>
      <c r="H62" s="846"/>
      <c r="I62" s="846"/>
      <c r="J62" s="846"/>
      <c r="K62" s="846"/>
      <c r="L62" s="846"/>
      <c r="M62" s="846"/>
      <c r="N62" s="846"/>
      <c r="O62" s="846"/>
      <c r="P62" s="846"/>
      <c r="Q62" s="846"/>
      <c r="R62" s="846"/>
      <c r="S62" s="846"/>
      <c r="T62" s="841"/>
      <c r="U62" s="842"/>
      <c r="V62" s="842"/>
      <c r="W62" s="842"/>
      <c r="X62" s="84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4" t="s">
        <v>1932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2" t="s">
        <v>129</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9"/>
      <c r="D67" s="950"/>
      <c r="E67" s="820" t="s">
        <v>128</v>
      </c>
      <c r="F67" s="820"/>
      <c r="G67" s="820"/>
      <c r="H67" s="820"/>
      <c r="I67" s="820"/>
      <c r="J67" s="820"/>
      <c r="K67" s="820"/>
      <c r="L67" s="820"/>
      <c r="M67" s="820"/>
      <c r="N67" s="820"/>
      <c r="O67" s="820"/>
      <c r="P67" s="820"/>
      <c r="Q67" s="820"/>
      <c r="R67" s="820"/>
      <c r="S67" s="820"/>
      <c r="T67" s="820"/>
      <c r="U67" s="820"/>
      <c r="V67" s="820"/>
      <c r="W67" s="820"/>
      <c r="X67" s="820"/>
      <c r="Y67" s="820"/>
      <c r="Z67" s="821"/>
      <c r="AA67" s="86" t="s">
        <v>75</v>
      </c>
      <c r="AB67" s="120" t="str">
        <f>IF('別紙様式3-2（４・５月）'!AF6="継続ベア加算なし","",IF(AM66=TRUE,"○","×"))</f>
        <v/>
      </c>
      <c r="AC67" s="150"/>
      <c r="AD67" s="151"/>
      <c r="AE67" s="151"/>
      <c r="AF67" s="151"/>
      <c r="AG67" s="151"/>
      <c r="AH67" s="151"/>
      <c r="AI67" s="151"/>
      <c r="AJ67" s="151"/>
      <c r="AK67" s="151"/>
      <c r="AL67" s="151"/>
      <c r="AM67" s="940" t="s">
        <v>2106</v>
      </c>
      <c r="AN67" s="941"/>
      <c r="AO67" s="941"/>
      <c r="AP67" s="941"/>
      <c r="AQ67" s="941"/>
      <c r="AR67" s="941"/>
      <c r="AS67" s="941"/>
      <c r="AT67" s="941"/>
      <c r="AU67" s="941"/>
      <c r="AV67" s="941"/>
      <c r="AW67" s="941"/>
      <c r="AX67" s="941"/>
      <c r="AY67" s="941"/>
      <c r="AZ67" s="941"/>
      <c r="BA67" s="942"/>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3"/>
      <c r="AN68" s="944"/>
      <c r="AO68" s="944"/>
      <c r="AP68" s="944"/>
      <c r="AQ68" s="944"/>
      <c r="AR68" s="944"/>
      <c r="AS68" s="944"/>
      <c r="AT68" s="944"/>
      <c r="AU68" s="944"/>
      <c r="AV68" s="944"/>
      <c r="AW68" s="944"/>
      <c r="AX68" s="944"/>
      <c r="AY68" s="944"/>
      <c r="AZ68" s="944"/>
      <c r="BA68" s="945"/>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2" t="s">
        <v>2175</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6" t="s">
        <v>1991</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3" t="s">
        <v>1990</v>
      </c>
      <c r="D72" s="954"/>
      <c r="E72" s="954"/>
      <c r="F72" s="954"/>
      <c r="G72" s="954"/>
      <c r="H72" s="954"/>
      <c r="I72" s="954"/>
      <c r="J72" s="954"/>
      <c r="K72" s="954"/>
      <c r="L72" s="954"/>
      <c r="M72" s="954"/>
      <c r="N72" s="954"/>
      <c r="O72" s="954"/>
      <c r="P72" s="954"/>
      <c r="Q72" s="954"/>
      <c r="R72" s="954"/>
      <c r="S72" s="954"/>
      <c r="T72" s="955"/>
      <c r="U72" s="951">
        <f>U73+U77</f>
        <v>0</v>
      </c>
      <c r="V72" s="952"/>
      <c r="W72" s="952"/>
      <c r="X72" s="952"/>
      <c r="Y72" s="952"/>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5" t="s">
        <v>2176</v>
      </c>
      <c r="D73" s="826"/>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6"/>
      <c r="D74" s="826"/>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5" customHeight="1" thickBot="1">
      <c r="A75" s="85"/>
      <c r="B75" s="85"/>
      <c r="C75" s="956"/>
      <c r="D75" s="826"/>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5" customHeight="1" thickBot="1">
      <c r="A76" s="85"/>
      <c r="B76" s="85"/>
      <c r="C76" s="956"/>
      <c r="D76" s="826"/>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5" customHeight="1" thickBot="1">
      <c r="A77" s="85"/>
      <c r="B77" s="85"/>
      <c r="C77" s="823" t="s">
        <v>1993</v>
      </c>
      <c r="D77" s="824"/>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5"/>
      <c r="D78" s="826"/>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5" customHeight="1" thickBot="1">
      <c r="A79" s="85"/>
      <c r="B79" s="85"/>
      <c r="C79" s="825"/>
      <c r="D79" s="826"/>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5" customHeight="1" thickBot="1">
      <c r="A80" s="85"/>
      <c r="B80" s="85"/>
      <c r="C80" s="827"/>
      <c r="D80" s="828"/>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4"/>
      <c r="N82" s="815"/>
      <c r="O82" s="816" t="s">
        <v>1972</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61" t="str">
        <f>IF(OR('別紙様式3-2（４・５月）'!AE5="処遇加算Ⅰ・Ⅱあり",'別紙様式3-3（６月以降分）'!AF5="旧処遇加算Ⅰ・Ⅱ相当あり"),"該当","")</f>
        <v/>
      </c>
      <c r="AJ84" s="862"/>
      <c r="AK84" s="863"/>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61" t="str">
        <f>IF(AND('別紙様式3-2（４・５月）'!AE5="処遇加算Ⅰ・Ⅱなし",'別紙様式3-3（６月以降分）'!AF5="旧処遇加算Ⅰ・Ⅱ相当なし"),"該当","")</f>
        <v>該当</v>
      </c>
      <c r="AJ86" s="862"/>
      <c r="AK86" s="863"/>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1" t="s">
        <v>1902</v>
      </c>
      <c r="D88" s="831"/>
      <c r="E88" s="831"/>
      <c r="F88" s="831"/>
      <c r="G88" s="831"/>
      <c r="H88" s="831"/>
      <c r="I88" s="831"/>
      <c r="J88" s="831"/>
      <c r="K88" s="831"/>
      <c r="L88" s="831"/>
      <c r="M88" s="831"/>
      <c r="N88" s="831"/>
      <c r="O88" s="831"/>
      <c r="P88" s="831"/>
      <c r="Q88" s="831"/>
      <c r="R88" s="831"/>
      <c r="S88" s="831"/>
      <c r="T88" s="83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4"/>
      <c r="D89" s="815"/>
      <c r="E89" s="829" t="s">
        <v>1903</v>
      </c>
      <c r="F89" s="829"/>
      <c r="G89" s="829"/>
      <c r="H89" s="829"/>
      <c r="I89" s="829"/>
      <c r="J89" s="829"/>
      <c r="K89" s="829"/>
      <c r="L89" s="829"/>
      <c r="M89" s="829"/>
      <c r="N89" s="829"/>
      <c r="O89" s="829"/>
      <c r="P89" s="829"/>
      <c r="Q89" s="829"/>
      <c r="R89" s="830"/>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1" t="s">
        <v>1908</v>
      </c>
      <c r="D94" s="831"/>
      <c r="E94" s="831"/>
      <c r="F94" s="831"/>
      <c r="G94" s="831"/>
      <c r="H94" s="831"/>
      <c r="I94" s="831"/>
      <c r="J94" s="831"/>
      <c r="K94" s="831"/>
      <c r="L94" s="831"/>
      <c r="M94" s="831"/>
      <c r="N94" s="831"/>
      <c r="O94" s="831"/>
      <c r="P94" s="831"/>
      <c r="Q94" s="831"/>
      <c r="R94" s="83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4"/>
      <c r="D95" s="815"/>
      <c r="E95" s="829" t="s">
        <v>1909</v>
      </c>
      <c r="F95" s="829"/>
      <c r="G95" s="829"/>
      <c r="H95" s="829"/>
      <c r="I95" s="829"/>
      <c r="J95" s="829"/>
      <c r="K95" s="829"/>
      <c r="L95" s="829"/>
      <c r="M95" s="829"/>
      <c r="N95" s="829"/>
      <c r="O95" s="829"/>
      <c r="P95" s="829"/>
      <c r="Q95" s="829"/>
      <c r="R95" s="830"/>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3"/>
      <c r="C96" s="212" t="s">
        <v>1904</v>
      </c>
      <c r="D96" s="832" t="s">
        <v>2154</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3"/>
      <c r="C97" s="853"/>
      <c r="D97" s="855" t="s">
        <v>1910</v>
      </c>
      <c r="E97" s="856"/>
      <c r="F97" s="856"/>
      <c r="G97" s="856"/>
      <c r="H97" s="847"/>
      <c r="I97" s="849" t="s">
        <v>10</v>
      </c>
      <c r="J97" s="864" t="s">
        <v>2155</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3"/>
      <c r="C98" s="853"/>
      <c r="D98" s="857"/>
      <c r="E98" s="858"/>
      <c r="F98" s="858"/>
      <c r="G98" s="858"/>
      <c r="H98" s="848"/>
      <c r="I98" s="850"/>
      <c r="J98" s="867"/>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3"/>
      <c r="C99" s="853"/>
      <c r="D99" s="857"/>
      <c r="E99" s="858"/>
      <c r="F99" s="858"/>
      <c r="G99" s="858"/>
      <c r="H99" s="870"/>
      <c r="I99" s="872" t="s">
        <v>11</v>
      </c>
      <c r="J99" s="235" t="s">
        <v>1911</v>
      </c>
      <c r="K99" s="236"/>
      <c r="L99" s="236"/>
      <c r="M99" s="236"/>
      <c r="N99" s="236"/>
      <c r="O99" s="236"/>
      <c r="P99" s="236"/>
      <c r="Q99" s="236"/>
      <c r="R99" s="236"/>
      <c r="S99" s="874" t="s">
        <v>1912</v>
      </c>
      <c r="T99" s="874"/>
      <c r="U99" s="874"/>
      <c r="V99" s="874"/>
      <c r="W99" s="874"/>
      <c r="X99" s="874"/>
      <c r="Y99" s="874"/>
      <c r="Z99" s="874"/>
      <c r="AA99" s="874"/>
      <c r="AB99" s="874"/>
      <c r="AC99" s="874"/>
      <c r="AD99" s="874"/>
      <c r="AE99" s="874"/>
      <c r="AF99" s="874"/>
      <c r="AG99" s="874"/>
      <c r="AH99" s="874"/>
      <c r="AI99" s="874"/>
      <c r="AJ99" s="874"/>
      <c r="AK99" s="87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3"/>
      <c r="C100" s="854"/>
      <c r="D100" s="859"/>
      <c r="E100" s="860"/>
      <c r="F100" s="860"/>
      <c r="G100" s="860"/>
      <c r="H100" s="871"/>
      <c r="I100" s="873"/>
      <c r="J100" s="876"/>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4"/>
      <c r="N103" s="815"/>
      <c r="O103" s="818" t="s">
        <v>1972</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4"/>
      <c r="C107" s="815"/>
      <c r="D107" s="851" t="s">
        <v>1909</v>
      </c>
      <c r="E107" s="851"/>
      <c r="F107" s="851"/>
      <c r="G107" s="851"/>
      <c r="H107" s="851"/>
      <c r="I107" s="851"/>
      <c r="J107" s="851"/>
      <c r="K107" s="851"/>
      <c r="L107" s="851"/>
      <c r="M107" s="851"/>
      <c r="N107" s="851"/>
      <c r="O107" s="851"/>
      <c r="P107" s="851"/>
      <c r="Q107" s="852"/>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7" t="s">
        <v>2157</v>
      </c>
      <c r="D108" s="958"/>
      <c r="E108" s="958"/>
      <c r="F108" s="958"/>
      <c r="G108" s="958"/>
      <c r="H108" s="958"/>
      <c r="I108" s="958"/>
      <c r="J108" s="958"/>
      <c r="K108" s="958"/>
      <c r="L108" s="958"/>
      <c r="M108" s="958"/>
      <c r="N108" s="958"/>
      <c r="O108" s="958"/>
      <c r="P108" s="958"/>
      <c r="Q108" s="958"/>
      <c r="R108" s="958"/>
      <c r="S108" s="959"/>
      <c r="T108" s="958"/>
      <c r="U108" s="958"/>
      <c r="V108" s="958"/>
      <c r="W108" s="958"/>
      <c r="X108" s="958"/>
      <c r="Y108" s="958"/>
      <c r="Z108" s="958"/>
      <c r="AA108" s="958"/>
      <c r="AB108" s="958"/>
      <c r="AC108" s="958"/>
      <c r="AD108" s="958"/>
      <c r="AE108" s="958"/>
      <c r="AF108" s="958"/>
      <c r="AG108" s="958"/>
      <c r="AH108" s="958"/>
      <c r="AI108" s="958"/>
      <c r="AJ108" s="958"/>
      <c r="AK108" s="960"/>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3"/>
      <c r="C109" s="855" t="s">
        <v>1914</v>
      </c>
      <c r="D109" s="856"/>
      <c r="E109" s="856"/>
      <c r="F109" s="856"/>
      <c r="G109" s="250"/>
      <c r="H109" s="251" t="s">
        <v>10</v>
      </c>
      <c r="I109" s="961" t="s">
        <v>1915</v>
      </c>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3"/>
      <c r="C110" s="857"/>
      <c r="D110" s="858"/>
      <c r="E110" s="858"/>
      <c r="F110" s="858"/>
      <c r="G110" s="252"/>
      <c r="H110" s="253" t="s">
        <v>11</v>
      </c>
      <c r="I110" s="964" t="s">
        <v>1916</v>
      </c>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4"/>
      <c r="C111" s="859"/>
      <c r="D111" s="860"/>
      <c r="E111" s="860"/>
      <c r="F111" s="860"/>
      <c r="G111" s="254"/>
      <c r="H111" s="255" t="s">
        <v>1917</v>
      </c>
      <c r="I111" s="967" t="s">
        <v>1918</v>
      </c>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9" t="s">
        <v>2156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2" t="s">
        <v>1945</v>
      </c>
      <c r="C117" s="829"/>
      <c r="D117" s="829"/>
      <c r="E117" s="829"/>
      <c r="F117" s="829"/>
      <c r="G117" s="829"/>
      <c r="H117" s="829"/>
      <c r="I117" s="829"/>
      <c r="J117" s="829"/>
      <c r="K117" s="829"/>
      <c r="L117" s="829"/>
      <c r="M117" s="829"/>
      <c r="N117" s="829"/>
      <c r="O117" s="829"/>
      <c r="P117" s="829"/>
      <c r="Q117" s="830"/>
      <c r="R117" s="260" t="s">
        <v>126</v>
      </c>
      <c r="S117" s="261" t="str">
        <f>'別紙様式3-2（４・５月）'!W8</f>
        <v/>
      </c>
      <c r="T117" s="886" t="s">
        <v>1948</v>
      </c>
      <c r="U117" s="886"/>
      <c r="V117" s="886"/>
      <c r="W117" s="886"/>
      <c r="X117" s="886"/>
      <c r="Y117" s="886"/>
      <c r="Z117" s="886"/>
      <c r="AA117" s="886"/>
      <c r="AB117" s="886"/>
      <c r="AC117" s="886"/>
      <c r="AD117" s="886"/>
      <c r="AE117" s="886"/>
      <c r="AF117" s="887"/>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2" t="s">
        <v>1995</v>
      </c>
      <c r="C118" s="883"/>
      <c r="D118" s="883"/>
      <c r="E118" s="883"/>
      <c r="F118" s="883"/>
      <c r="G118" s="883"/>
      <c r="H118" s="883"/>
      <c r="I118" s="883"/>
      <c r="J118" s="883"/>
      <c r="K118" s="883"/>
      <c r="L118" s="883"/>
      <c r="M118" s="883"/>
      <c r="N118" s="883"/>
      <c r="O118" s="883"/>
      <c r="P118" s="883"/>
      <c r="Q118" s="884"/>
      <c r="R118" s="260" t="s">
        <v>126</v>
      </c>
      <c r="S118" s="263" t="str">
        <f>'別紙様式3-3（６月以降分）'!Z5</f>
        <v/>
      </c>
      <c r="T118" s="885" t="s">
        <v>2070</v>
      </c>
      <c r="U118" s="886"/>
      <c r="V118" s="886"/>
      <c r="W118" s="886"/>
      <c r="X118" s="886"/>
      <c r="Y118" s="886"/>
      <c r="Z118" s="886"/>
      <c r="AA118" s="886"/>
      <c r="AB118" s="886"/>
      <c r="AC118" s="886"/>
      <c r="AD118" s="886"/>
      <c r="AE118" s="886"/>
      <c r="AF118" s="887"/>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2" t="s">
        <v>2071</v>
      </c>
      <c r="C119" s="883"/>
      <c r="D119" s="883"/>
      <c r="E119" s="883"/>
      <c r="F119" s="883"/>
      <c r="G119" s="883"/>
      <c r="H119" s="883"/>
      <c r="I119" s="883"/>
      <c r="J119" s="883"/>
      <c r="K119" s="883"/>
      <c r="L119" s="883"/>
      <c r="M119" s="883"/>
      <c r="N119" s="883"/>
      <c r="O119" s="883"/>
      <c r="P119" s="883"/>
      <c r="Q119" s="884"/>
      <c r="R119" s="260" t="s">
        <v>126</v>
      </c>
      <c r="S119" s="264" t="str">
        <f>'別紙様式3-3（６月以降分）'!Z7</f>
        <v/>
      </c>
      <c r="T119" s="885" t="s">
        <v>2070</v>
      </c>
      <c r="U119" s="886"/>
      <c r="V119" s="886"/>
      <c r="W119" s="886"/>
      <c r="X119" s="886"/>
      <c r="Y119" s="886"/>
      <c r="Z119" s="886"/>
      <c r="AA119" s="886"/>
      <c r="AB119" s="886"/>
      <c r="AC119" s="886"/>
      <c r="AD119" s="886"/>
      <c r="AE119" s="886"/>
      <c r="AF119" s="887"/>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4" t="s">
        <v>123</v>
      </c>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8"/>
      <c r="G126" s="918"/>
      <c r="H126" s="918"/>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288" t="s">
        <v>13</v>
      </c>
      <c r="AL126" s="90"/>
      <c r="AM126" s="83" t="b">
        <v>0</v>
      </c>
      <c r="AN126" s="937" t="s">
        <v>2105</v>
      </c>
      <c r="AO126" s="938"/>
      <c r="AP126" s="938"/>
      <c r="AQ126" s="938"/>
      <c r="AR126" s="938"/>
      <c r="AS126" s="938"/>
      <c r="AT126" s="938"/>
      <c r="AU126" s="938"/>
      <c r="AV126" s="938"/>
      <c r="AW126" s="938"/>
      <c r="AX126" s="938"/>
      <c r="AY126" s="938"/>
      <c r="AZ126" s="938"/>
      <c r="BA126" s="939"/>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1" t="str">
        <f>IF(AND('別紙様式3-2（４・５月）'!AE7="特定加算なし",'別紙様式3-3（６月以降分）'!AG5="旧特定加算相当なし"),"該当","")</f>
        <v>該当</v>
      </c>
      <c r="AJ129" s="862"/>
      <c r="AK129" s="863"/>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90" t="s">
        <v>1950</v>
      </c>
      <c r="D130" s="890"/>
      <c r="E130" s="890"/>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1" t="str">
        <f>IF(OR('別紙様式3-2（４・５月）'!AE7="特定加算あり",'別紙様式3-3（６月以降分）'!AG5="旧特定加算相当あり"),"該当","")</f>
        <v/>
      </c>
      <c r="AJ132" s="862"/>
      <c r="AK132" s="863"/>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8" t="s">
        <v>2179</v>
      </c>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4"/>
      <c r="AL143" s="494"/>
      <c r="AM143" s="500" t="b">
        <v>0</v>
      </c>
    </row>
    <row r="144" spans="1:53" s="497" customFormat="1" ht="13.5" customHeight="1">
      <c r="A144" s="494"/>
      <c r="B144" s="592" t="s">
        <v>2160</v>
      </c>
      <c r="C144" s="593"/>
      <c r="D144" s="593"/>
      <c r="E144" s="594"/>
      <c r="F144" s="507"/>
      <c r="G144" s="898" t="s">
        <v>52</v>
      </c>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898"/>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91" t="s">
        <v>2161</v>
      </c>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891"/>
      <c r="AE148" s="891"/>
      <c r="AF148" s="891"/>
      <c r="AG148" s="891"/>
      <c r="AH148" s="891"/>
      <c r="AI148" s="891"/>
      <c r="AJ148" s="891"/>
      <c r="AK148" s="892"/>
      <c r="AL148" s="494"/>
      <c r="AM148" s="500" t="b">
        <v>0</v>
      </c>
    </row>
    <row r="149" spans="1:51" s="497" customFormat="1" ht="21" customHeight="1">
      <c r="A149" s="494"/>
      <c r="B149" s="592" t="s">
        <v>2162</v>
      </c>
      <c r="C149" s="593"/>
      <c r="D149" s="593"/>
      <c r="E149" s="594"/>
      <c r="F149" s="503"/>
      <c r="G149" s="893" t="s">
        <v>2163</v>
      </c>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4"/>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5"/>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0" t="s">
        <v>2183</v>
      </c>
      <c r="D166" s="890"/>
      <c r="E166" s="890"/>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9" t="s">
        <v>2167</v>
      </c>
      <c r="D169" s="88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2"/>
      <c r="F171" s="913"/>
      <c r="G171" s="311" t="s">
        <v>2</v>
      </c>
      <c r="H171" s="912"/>
      <c r="I171" s="913"/>
      <c r="J171" s="311" t="s">
        <v>3</v>
      </c>
      <c r="K171" s="912"/>
      <c r="L171" s="913"/>
      <c r="M171" s="311" t="s">
        <v>5</v>
      </c>
      <c r="N171" s="308"/>
      <c r="O171" s="914" t="s">
        <v>22</v>
      </c>
      <c r="P171" s="914"/>
      <c r="Q171" s="914"/>
      <c r="R171" s="906" t="str">
        <f>IF(H7="","",H7)</f>
        <v/>
      </c>
      <c r="S171" s="906"/>
      <c r="T171" s="906"/>
      <c r="U171" s="906"/>
      <c r="V171" s="906"/>
      <c r="W171" s="906"/>
      <c r="X171" s="906"/>
      <c r="Y171" s="906"/>
      <c r="Z171" s="906"/>
      <c r="AA171" s="906"/>
      <c r="AB171" s="906"/>
      <c r="AC171" s="906"/>
      <c r="AD171" s="906"/>
      <c r="AE171" s="906"/>
      <c r="AF171" s="906"/>
      <c r="AG171" s="906"/>
      <c r="AH171" s="906"/>
      <c r="AI171" s="9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5" t="s">
        <v>74</v>
      </c>
      <c r="P172" s="895"/>
      <c r="Q172" s="895"/>
      <c r="R172" s="896" t="s">
        <v>32</v>
      </c>
      <c r="S172" s="896"/>
      <c r="T172" s="897"/>
      <c r="U172" s="897"/>
      <c r="V172" s="897"/>
      <c r="W172" s="897"/>
      <c r="X172" s="897"/>
      <c r="Y172" s="911" t="s">
        <v>33</v>
      </c>
      <c r="Z172" s="911"/>
      <c r="AA172" s="897"/>
      <c r="AB172" s="897"/>
      <c r="AC172" s="897"/>
      <c r="AD172" s="897"/>
      <c r="AE172" s="897"/>
      <c r="AF172" s="897"/>
      <c r="AG172" s="897"/>
      <c r="AH172" s="897"/>
      <c r="AI172" s="897"/>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8" t="s">
        <v>1953</v>
      </c>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5"/>
    </row>
    <row r="180" spans="1:39">
      <c r="A180" s="85"/>
      <c r="B180" s="928"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30"/>
      <c r="AK180" s="324" t="str">
        <f>Y21</f>
        <v>○</v>
      </c>
      <c r="AL180" s="85"/>
    </row>
    <row r="181" spans="1:39">
      <c r="A181" s="85"/>
      <c r="B181" s="929"/>
      <c r="C181" s="915" t="s">
        <v>2059</v>
      </c>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917"/>
      <c r="AK181" s="324" t="str">
        <f>IF(Y25="○","○",IF(AA25="○","○",""))</f>
        <v/>
      </c>
      <c r="AL181" s="85"/>
    </row>
    <row r="182" spans="1:39">
      <c r="A182" s="85"/>
      <c r="B182" s="325" t="s">
        <v>82</v>
      </c>
      <c r="C182" s="931" t="s">
        <v>1958</v>
      </c>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2"/>
      <c r="AG182" s="932"/>
      <c r="AH182" s="932"/>
      <c r="AI182" s="932"/>
      <c r="AJ182" s="933"/>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8" t="s">
        <v>1954</v>
      </c>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5"/>
    </row>
    <row r="185" spans="1:39" ht="13.5" customHeight="1">
      <c r="A185" s="85"/>
      <c r="B185" s="326" t="s">
        <v>83</v>
      </c>
      <c r="C185" s="704" t="s">
        <v>1959</v>
      </c>
      <c r="D185" s="705"/>
      <c r="E185" s="705"/>
      <c r="F185" s="705"/>
      <c r="G185" s="705"/>
      <c r="H185" s="705"/>
      <c r="I185" s="706"/>
      <c r="J185" s="907" t="s">
        <v>1968</v>
      </c>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8"/>
      <c r="AK185" s="324" t="str">
        <f>AH61</f>
        <v/>
      </c>
      <c r="AL185" s="85"/>
    </row>
    <row r="186" spans="1:39" ht="27.75" customHeight="1">
      <c r="A186" s="85"/>
      <c r="B186" s="923" t="s">
        <v>82</v>
      </c>
      <c r="C186" s="907" t="s">
        <v>1960</v>
      </c>
      <c r="D186" s="907"/>
      <c r="E186" s="907"/>
      <c r="F186" s="907"/>
      <c r="G186" s="907"/>
      <c r="H186" s="907"/>
      <c r="I186" s="907"/>
      <c r="J186" s="909" t="s">
        <v>1961</v>
      </c>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324" t="str">
        <f>AB67</f>
        <v/>
      </c>
      <c r="AL186" s="85"/>
    </row>
    <row r="187" spans="1:39" ht="27" customHeight="1">
      <c r="A187" s="85"/>
      <c r="B187" s="923"/>
      <c r="C187" s="907"/>
      <c r="D187" s="907"/>
      <c r="E187" s="907"/>
      <c r="F187" s="907"/>
      <c r="G187" s="907"/>
      <c r="H187" s="907"/>
      <c r="I187" s="907"/>
      <c r="J187" s="909" t="s">
        <v>1969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4" t="str">
        <f>AC71</f>
        <v/>
      </c>
      <c r="AL187" s="85"/>
    </row>
    <row r="188" spans="1:39">
      <c r="A188" s="85"/>
      <c r="B188" s="923"/>
      <c r="C188" s="907"/>
      <c r="D188" s="907"/>
      <c r="E188" s="907"/>
      <c r="F188" s="907"/>
      <c r="G188" s="907"/>
      <c r="H188" s="907"/>
      <c r="I188" s="907"/>
      <c r="J188" s="907" t="s">
        <v>2186</v>
      </c>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8"/>
      <c r="AK188" s="324" t="str">
        <f>AI74</f>
        <v/>
      </c>
      <c r="AL188" s="85"/>
    </row>
    <row r="189" spans="1:39">
      <c r="A189" s="85"/>
      <c r="B189" s="923"/>
      <c r="C189" s="907"/>
      <c r="D189" s="907"/>
      <c r="E189" s="907"/>
      <c r="F189" s="907"/>
      <c r="G189" s="907"/>
      <c r="H189" s="907"/>
      <c r="I189" s="907"/>
      <c r="J189" s="909" t="s">
        <v>1970</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24" t="str">
        <f>AI78</f>
        <v/>
      </c>
      <c r="AL189" s="85"/>
    </row>
    <row r="190" spans="1:39" ht="25.5" customHeight="1">
      <c r="A190" s="85"/>
      <c r="B190" s="923" t="s">
        <v>1980</v>
      </c>
      <c r="C190" s="879" t="s">
        <v>1963</v>
      </c>
      <c r="D190" s="879"/>
      <c r="E190" s="879"/>
      <c r="F190" s="879"/>
      <c r="G190" s="879"/>
      <c r="H190" s="879"/>
      <c r="I190" s="879"/>
      <c r="J190" s="880" t="s">
        <v>1978</v>
      </c>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1"/>
      <c r="AK190" s="324" t="str">
        <f>IF(AM82=TRUE,"",IF(AI84="該当",IF(AND(T89="○",T95="○"),"○","×"),""))</f>
        <v/>
      </c>
      <c r="AL190" s="85"/>
      <c r="AM190" s="327"/>
    </row>
    <row r="191" spans="1:39" ht="25.5" customHeight="1">
      <c r="A191" s="85"/>
      <c r="B191" s="923"/>
      <c r="C191" s="879"/>
      <c r="D191" s="879"/>
      <c r="E191" s="879"/>
      <c r="F191" s="879"/>
      <c r="G191" s="879"/>
      <c r="H191" s="879"/>
      <c r="I191" s="879"/>
      <c r="J191" s="880" t="s">
        <v>1979</v>
      </c>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1"/>
      <c r="AK191" s="324" t="str">
        <f>IF(AM82=TRUE,"",IF(AI86="該当",IF(OR(T89="○",T95="○"),"○","×"),""))</f>
        <v>×</v>
      </c>
      <c r="AL191" s="85"/>
    </row>
    <row r="192" spans="1:39" ht="15" customHeight="1">
      <c r="A192" s="85"/>
      <c r="B192" s="328" t="s">
        <v>1962</v>
      </c>
      <c r="C192" s="879" t="s">
        <v>1964</v>
      </c>
      <c r="D192" s="879"/>
      <c r="E192" s="879"/>
      <c r="F192" s="879"/>
      <c r="G192" s="879"/>
      <c r="H192" s="879"/>
      <c r="I192" s="879"/>
      <c r="J192" s="880" t="s">
        <v>1976</v>
      </c>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1"/>
      <c r="AK192" s="324" t="str">
        <f>S107</f>
        <v/>
      </c>
      <c r="AL192" s="85"/>
    </row>
    <row r="193" spans="1:38" ht="37.5" customHeight="1">
      <c r="A193" s="85"/>
      <c r="B193" s="328" t="s">
        <v>1981</v>
      </c>
      <c r="C193" s="879" t="s">
        <v>1965</v>
      </c>
      <c r="D193" s="879"/>
      <c r="E193" s="879"/>
      <c r="F193" s="879"/>
      <c r="G193" s="879"/>
      <c r="H193" s="879"/>
      <c r="I193" s="879"/>
      <c r="J193" s="880" t="s">
        <v>1977</v>
      </c>
      <c r="K193" s="880"/>
      <c r="L193" s="880"/>
      <c r="M193" s="880"/>
      <c r="N193" s="880"/>
      <c r="O193" s="880"/>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324" t="str">
        <f>IF(OR(AND(S117&lt;&gt;"×",S118&lt;&gt;"×",S119&lt;&gt;"×"),AK121="○"),"○","×")</f>
        <v>○</v>
      </c>
      <c r="AL193" s="85"/>
    </row>
    <row r="194" spans="1:38">
      <c r="A194" s="85"/>
      <c r="B194" s="329" t="s">
        <v>1982</v>
      </c>
      <c r="C194" s="904" t="s">
        <v>1966</v>
      </c>
      <c r="D194" s="904"/>
      <c r="E194" s="904"/>
      <c r="F194" s="904"/>
      <c r="G194" s="904"/>
      <c r="H194" s="904"/>
      <c r="I194" s="904"/>
      <c r="J194" s="904" t="s">
        <v>1967</v>
      </c>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rowBreaks count="4" manualBreakCount="4">
    <brk id="52"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5" zoomScale="70" zoomScaleNormal="120" zoomScaleSheetLayoutView="70" workbookViewId="0">
      <selection activeCell="O21" sqref="O21"/>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1" t="str">
        <f>IF(基本情報入力シート!C32="","",基本情報入力シート!C32)</f>
        <v/>
      </c>
      <c r="AC1" s="971"/>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7" t="s">
        <v>1935</v>
      </c>
      <c r="C5" s="1007"/>
      <c r="D5" s="1007"/>
      <c r="E5" s="1007"/>
      <c r="F5" s="1007"/>
      <c r="G5" s="1007"/>
      <c r="H5" s="1007"/>
      <c r="I5" s="1007"/>
      <c r="J5" s="1007"/>
      <c r="K5" s="1007"/>
      <c r="L5" s="1007"/>
      <c r="M5" s="1008"/>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7" t="s">
        <v>1934</v>
      </c>
      <c r="C6" s="1007"/>
      <c r="D6" s="1007"/>
      <c r="E6" s="1007"/>
      <c r="F6" s="1007"/>
      <c r="G6" s="1007"/>
      <c r="H6" s="1007"/>
      <c r="I6" s="1007"/>
      <c r="J6" s="1007"/>
      <c r="K6" s="1007"/>
      <c r="L6" s="1007"/>
      <c r="M6" s="1008"/>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6" t="s">
        <v>1933</v>
      </c>
      <c r="C7" s="1006"/>
      <c r="D7" s="980"/>
      <c r="E7" s="980"/>
      <c r="F7" s="980"/>
      <c r="G7" s="980"/>
      <c r="H7" s="980"/>
      <c r="I7" s="980"/>
      <c r="J7" s="980"/>
      <c r="K7" s="980"/>
      <c r="L7" s="980"/>
      <c r="M7" s="981"/>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3"/>
      <c r="C8" s="984"/>
      <c r="D8" s="980" t="s">
        <v>1996</v>
      </c>
      <c r="E8" s="980"/>
      <c r="F8" s="980"/>
      <c r="G8" s="980"/>
      <c r="H8" s="980"/>
      <c r="I8" s="980"/>
      <c r="J8" s="980"/>
      <c r="K8" s="980"/>
      <c r="L8" s="980"/>
      <c r="M8" s="981"/>
      <c r="N8" s="368">
        <f>IFERROR(SUMIFS(AB$16:AB$1048576,Q$16:Q$1048576,"ベア加算なし",Z$16:Z$1048576,"ベア加算"),"")</f>
        <v>0</v>
      </c>
      <c r="O8" s="365" t="s">
        <v>4</v>
      </c>
      <c r="P8" s="86"/>
      <c r="Q8" s="86"/>
      <c r="R8" s="982" t="s">
        <v>2007</v>
      </c>
      <c r="S8" s="982" t="s">
        <v>1943</v>
      </c>
      <c r="T8" s="982"/>
      <c r="U8" s="1030"/>
      <c r="V8" s="369">
        <f>SUM(W$16:W$115)</f>
        <v>0</v>
      </c>
      <c r="W8" s="1028" t="str">
        <f>IF(AE7="特定加算なし","",IF(V8&gt;=V9,"○","×"))</f>
        <v/>
      </c>
      <c r="X8" s="1026" t="s">
        <v>1944</v>
      </c>
      <c r="Y8" s="1027"/>
      <c r="Z8" s="1027"/>
      <c r="AA8" s="1027"/>
      <c r="AB8" s="1027"/>
      <c r="AF8" s="370"/>
      <c r="AG8" s="361"/>
    </row>
    <row r="9" spans="1:33" ht="25.5" customHeight="1" thickBot="1">
      <c r="A9" s="86"/>
      <c r="B9" s="981" t="s">
        <v>2060</v>
      </c>
      <c r="C9" s="1009"/>
      <c r="D9" s="1009"/>
      <c r="E9" s="1009"/>
      <c r="F9" s="1009"/>
      <c r="G9" s="1009"/>
      <c r="H9" s="1009"/>
      <c r="I9" s="1009"/>
      <c r="J9" s="1009"/>
      <c r="K9" s="1009"/>
      <c r="L9" s="1009"/>
      <c r="M9" s="1010"/>
      <c r="N9" s="371">
        <f>IFERROR(ROUNDDOWN(SUM(AB$16:AB$115,T$16:T$115,X$16:Y$115),0),"")</f>
        <v>0</v>
      </c>
      <c r="O9" s="365" t="s">
        <v>4</v>
      </c>
      <c r="P9" s="86"/>
      <c r="Q9" s="86"/>
      <c r="R9" s="982"/>
      <c r="S9" s="982" t="s">
        <v>2170</v>
      </c>
      <c r="T9" s="982"/>
      <c r="U9" s="1030"/>
      <c r="V9" s="372">
        <f>SUM(AD$16:AD$115)</f>
        <v>0</v>
      </c>
      <c r="W9" s="1029"/>
      <c r="X9" s="1026"/>
      <c r="Y9" s="1027"/>
      <c r="Z9" s="1027"/>
      <c r="AA9" s="1027"/>
      <c r="AB9" s="10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5" t="s">
        <v>2189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375"/>
      <c r="Z11" s="375"/>
      <c r="AA11" s="375"/>
      <c r="AB11" s="375"/>
      <c r="AC11" s="375"/>
    </row>
    <row r="12" spans="1:33" ht="24" customHeight="1" thickBot="1">
      <c r="A12" s="994"/>
      <c r="B12" s="997" t="s">
        <v>2169</v>
      </c>
      <c r="C12" s="998"/>
      <c r="D12" s="998"/>
      <c r="E12" s="998"/>
      <c r="F12" s="998"/>
      <c r="G12" s="998"/>
      <c r="H12" s="998"/>
      <c r="I12" s="999"/>
      <c r="J12" s="985" t="s">
        <v>41</v>
      </c>
      <c r="K12" s="1011" t="s">
        <v>73</v>
      </c>
      <c r="L12" s="1012"/>
      <c r="M12" s="988" t="s">
        <v>42</v>
      </c>
      <c r="N12" s="991" t="s">
        <v>6</v>
      </c>
      <c r="O12" s="1053" t="s">
        <v>2014</v>
      </c>
      <c r="P12" s="1054"/>
      <c r="Q12" s="1055"/>
      <c r="R12" s="1034" t="s">
        <v>2013</v>
      </c>
      <c r="S12" s="1035"/>
      <c r="T12" s="1035"/>
      <c r="U12" s="1035"/>
      <c r="V12" s="1035"/>
      <c r="W12" s="1035"/>
      <c r="X12" s="1035"/>
      <c r="Y12" s="1035"/>
      <c r="Z12" s="1035"/>
      <c r="AA12" s="1035"/>
      <c r="AB12" s="1035"/>
      <c r="AC12" s="1036"/>
      <c r="AD12" s="1020" t="s">
        <v>2191</v>
      </c>
      <c r="AE12" s="970" t="s">
        <v>2053</v>
      </c>
      <c r="AF12" s="970" t="s">
        <v>2054</v>
      </c>
      <c r="AG12" s="970" t="s">
        <v>2055</v>
      </c>
    </row>
    <row r="13" spans="1:33" ht="21.75" customHeight="1">
      <c r="A13" s="995"/>
      <c r="B13" s="1000"/>
      <c r="C13" s="1001"/>
      <c r="D13" s="1001"/>
      <c r="E13" s="1001"/>
      <c r="F13" s="1001"/>
      <c r="G13" s="1001"/>
      <c r="H13" s="1001"/>
      <c r="I13" s="1002"/>
      <c r="J13" s="986"/>
      <c r="K13" s="1013"/>
      <c r="L13" s="1014"/>
      <c r="M13" s="989"/>
      <c r="N13" s="992"/>
      <c r="O13" s="1021" t="s">
        <v>2015</v>
      </c>
      <c r="P13" s="986" t="s">
        <v>2016</v>
      </c>
      <c r="Q13" s="1023" t="s">
        <v>2017</v>
      </c>
      <c r="R13" s="1039" t="s">
        <v>2044</v>
      </c>
      <c r="S13" s="1040"/>
      <c r="T13" s="1040"/>
      <c r="U13" s="1046" t="s">
        <v>1899</v>
      </c>
      <c r="V13" s="1047"/>
      <c r="W13" s="1047"/>
      <c r="X13" s="1047"/>
      <c r="Y13" s="1048"/>
      <c r="Z13" s="975" t="s">
        <v>2017</v>
      </c>
      <c r="AA13" s="976"/>
      <c r="AB13" s="976"/>
      <c r="AC13" s="977"/>
      <c r="AD13" s="1020"/>
      <c r="AE13" s="970"/>
      <c r="AF13" s="970"/>
      <c r="AG13" s="970"/>
    </row>
    <row r="14" spans="1:33" ht="51" customHeight="1">
      <c r="A14" s="995"/>
      <c r="B14" s="1000"/>
      <c r="C14" s="1001"/>
      <c r="D14" s="1001"/>
      <c r="E14" s="1001"/>
      <c r="F14" s="1001"/>
      <c r="G14" s="1001"/>
      <c r="H14" s="1001"/>
      <c r="I14" s="1002"/>
      <c r="J14" s="986"/>
      <c r="K14" s="1015"/>
      <c r="L14" s="1016"/>
      <c r="M14" s="989"/>
      <c r="N14" s="992"/>
      <c r="O14" s="1021"/>
      <c r="P14" s="986"/>
      <c r="Q14" s="1023"/>
      <c r="R14" s="1038" t="s">
        <v>130</v>
      </c>
      <c r="S14" s="1037" t="s">
        <v>131</v>
      </c>
      <c r="T14" s="1041" t="s">
        <v>2042</v>
      </c>
      <c r="U14" s="1038" t="s">
        <v>130</v>
      </c>
      <c r="V14" s="1037" t="s">
        <v>131</v>
      </c>
      <c r="W14" s="376" t="s">
        <v>2003</v>
      </c>
      <c r="X14" s="1041" t="s">
        <v>2042</v>
      </c>
      <c r="Y14" s="1049"/>
      <c r="Z14" s="1038" t="s">
        <v>130</v>
      </c>
      <c r="AA14" s="1037" t="s">
        <v>131</v>
      </c>
      <c r="AB14" s="1043" t="s">
        <v>2042</v>
      </c>
      <c r="AC14" s="1045" t="s">
        <v>2004</v>
      </c>
      <c r="AD14" s="1020"/>
      <c r="AE14" s="970"/>
      <c r="AF14" s="970"/>
      <c r="AG14" s="970"/>
    </row>
    <row r="15" spans="1:33" ht="72" customHeight="1" thickBot="1">
      <c r="A15" s="996"/>
      <c r="B15" s="1003"/>
      <c r="C15" s="1004"/>
      <c r="D15" s="1004"/>
      <c r="E15" s="1004"/>
      <c r="F15" s="1004"/>
      <c r="G15" s="1004"/>
      <c r="H15" s="1004"/>
      <c r="I15" s="1005"/>
      <c r="J15" s="987"/>
      <c r="K15" s="377" t="s">
        <v>44</v>
      </c>
      <c r="L15" s="377" t="s">
        <v>45</v>
      </c>
      <c r="M15" s="990"/>
      <c r="N15" s="993"/>
      <c r="O15" s="1022"/>
      <c r="P15" s="987"/>
      <c r="Q15" s="1024"/>
      <c r="R15" s="1022"/>
      <c r="S15" s="987"/>
      <c r="T15" s="1042"/>
      <c r="U15" s="1022"/>
      <c r="V15" s="987"/>
      <c r="W15" s="378" t="s">
        <v>2045</v>
      </c>
      <c r="X15" s="1042"/>
      <c r="Y15" s="1050"/>
      <c r="Z15" s="1022"/>
      <c r="AA15" s="987"/>
      <c r="AB15" s="1044"/>
      <c r="AC15" s="1024"/>
      <c r="AD15" s="379" t="s">
        <v>2007</v>
      </c>
      <c r="AE15" s="970"/>
      <c r="AF15" s="970"/>
      <c r="AG15" s="970"/>
    </row>
    <row r="16" spans="1:33" s="389" customFormat="1" ht="24.95" customHeight="1">
      <c r="A16" s="380" t="s">
        <v>7</v>
      </c>
      <c r="B16" s="1031" t="str">
        <f>IF(基本情報入力シート!C53="","",基本情報入力シート!C53)</f>
        <v/>
      </c>
      <c r="C16" s="1032"/>
      <c r="D16" s="1032"/>
      <c r="E16" s="1032"/>
      <c r="F16" s="1032"/>
      <c r="G16" s="1032"/>
      <c r="H16" s="1032"/>
      <c r="I16" s="1033"/>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6" t="str">
        <f>IFERROR(V16*VLOOKUP(AF16,【参考】数式用3!$AN$15:$BU$23,MATCH(N16,【参考】数式用3!$AN$2:$BU$2,0)),"")</f>
        <v/>
      </c>
      <c r="Y16" s="1057"/>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51" t="str">
        <f>IFERROR(V17*VLOOKUP(AF17,【参考】数式用3!$AN$15:$BU$23,MATCH(N17,【参考】数式用3!$AN$2:$BU$2,0)),"")</f>
        <v/>
      </c>
      <c r="Y17" s="1052"/>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51" t="str">
        <f>IFERROR(V18*VLOOKUP(AF18,【参考】数式用3!$AN$15:$BU$23,MATCH(N18,【参考】数式用3!$AN$2:$BU$2,0)),"")</f>
        <v/>
      </c>
      <c r="Y18" s="1052"/>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51" t="str">
        <f>IFERROR(V19*VLOOKUP(AF19,【参考】数式用3!$AN$15:$BU$23,MATCH(N19,【参考】数式用3!$AN$2:$BU$2,0)),"")</f>
        <v/>
      </c>
      <c r="Y19" s="1052"/>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51" t="str">
        <f>IFERROR(V20*VLOOKUP(AF20,【参考】数式用3!$AN$15:$BU$23,MATCH(N20,【参考】数式用3!$AN$2:$BU$2,0)),"")</f>
        <v/>
      </c>
      <c r="Y20" s="1052"/>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51" t="str">
        <f>IFERROR(V21*VLOOKUP(AF21,【参考】数式用3!$AN$15:$BU$23,MATCH(N21,【参考】数式用3!$AN$2:$BU$2,0)),"")</f>
        <v/>
      </c>
      <c r="Y21" s="1052"/>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51" t="str">
        <f>IFERROR(V22*VLOOKUP(AF22,【参考】数式用3!$AN$15:$BU$23,MATCH(N22,【参考】数式用3!$AN$2:$BU$2,0)),"")</f>
        <v/>
      </c>
      <c r="Y22" s="1052"/>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1" t="str">
        <f>IFERROR(V23*VLOOKUP(AF23,【参考】数式用3!$AN$15:$BU$23,MATCH(N23,【参考】数式用3!$AN$2:$BU$2,0)),"")</f>
        <v/>
      </c>
      <c r="Y23" s="1052"/>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1" t="str">
        <f>IFERROR(V24*VLOOKUP(AF24,【参考】数式用3!$AN$15:$BU$23,MATCH(N24,【参考】数式用3!$AN$2:$BU$2,0)),"")</f>
        <v/>
      </c>
      <c r="Y24" s="1052"/>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1" t="str">
        <f>IFERROR(V25*VLOOKUP(AF25,【参考】数式用3!$AN$15:$BU$23,MATCH(N25,【参考】数式用3!$AN$2:$BU$2,0)),"")</f>
        <v/>
      </c>
      <c r="Y25" s="1052"/>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1" t="str">
        <f>IFERROR(V26*VLOOKUP(AF26,【参考】数式用3!$AN$15:$BU$23,MATCH(N26,【参考】数式用3!$AN$2:$BU$2,0)),"")</f>
        <v/>
      </c>
      <c r="Y26" s="1052"/>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1" t="str">
        <f>IFERROR(V27*VLOOKUP(AF27,【参考】数式用3!$AN$15:$BU$23,MATCH(N27,【参考】数式用3!$AN$2:$BU$2,0)),"")</f>
        <v/>
      </c>
      <c r="Y27" s="1052"/>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1" t="str">
        <f>IFERROR(V28*VLOOKUP(AF28,【参考】数式用3!$AN$15:$BU$23,MATCH(N28,【参考】数式用3!$AN$2:$BU$2,0)),"")</f>
        <v/>
      </c>
      <c r="Y28" s="1052"/>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1" t="str">
        <f>IFERROR(V29*VLOOKUP(AF29,【参考】数式用3!$AN$15:$BU$23,MATCH(N29,【参考】数式用3!$AN$2:$BU$2,0)),"")</f>
        <v/>
      </c>
      <c r="Y29" s="1052"/>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1" t="str">
        <f>IFERROR(V30*VLOOKUP(AF30,【参考】数式用3!$AN$15:$BU$23,MATCH(N30,【参考】数式用3!$AN$2:$BU$2,0)),"")</f>
        <v/>
      </c>
      <c r="Y30" s="1052"/>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1" t="str">
        <f>IFERROR(V31*VLOOKUP(AF31,【参考】数式用3!$AN$15:$BU$23,MATCH(N31,【参考】数式用3!$AN$2:$BU$2,0)),"")</f>
        <v/>
      </c>
      <c r="Y31" s="1052"/>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51" t="str">
        <f>IFERROR(V32*VLOOKUP(AF32,【参考】数式用3!$AN$15:$BU$23,MATCH(N32,【参考】数式用3!$AN$2:$BU$2,0)),"")</f>
        <v/>
      </c>
      <c r="Y32" s="1052"/>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1" t="str">
        <f>IFERROR(V33*VLOOKUP(AF33,【参考】数式用3!$AN$15:$BU$23,MATCH(N33,【参考】数式用3!$AN$2:$BU$2,0)),"")</f>
        <v/>
      </c>
      <c r="Y33" s="1052"/>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1" t="str">
        <f>IFERROR(V34*VLOOKUP(AF34,【参考】数式用3!$AN$15:$BU$23,MATCH(N34,【参考】数式用3!$AN$2:$BU$2,0)),"")</f>
        <v/>
      </c>
      <c r="Y34" s="1052"/>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1" t="str">
        <f>IFERROR(V35*VLOOKUP(AF35,【参考】数式用3!$AN$15:$BU$23,MATCH(N35,【参考】数式用3!$AN$2:$BU$2,0)),"")</f>
        <v/>
      </c>
      <c r="Y35" s="1052"/>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1" t="str">
        <f>IFERROR(V36*VLOOKUP(AF36,【参考】数式用3!$AN$15:$BU$23,MATCH(N36,【参考】数式用3!$AN$2:$BU$2,0)),"")</f>
        <v/>
      </c>
      <c r="Y36" s="1052"/>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1" t="str">
        <f>IFERROR(V37*VLOOKUP(AF37,【参考】数式用3!$AN$15:$BU$23,MATCH(N37,【参考】数式用3!$AN$2:$BU$2,0)),"")</f>
        <v/>
      </c>
      <c r="Y37" s="1052"/>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1" t="str">
        <f>IFERROR(V38*VLOOKUP(AF38,【参考】数式用3!$AN$15:$BU$23,MATCH(N38,【参考】数式用3!$AN$2:$BU$2,0)),"")</f>
        <v/>
      </c>
      <c r="Y38" s="1052"/>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1" t="str">
        <f>IFERROR(V39*VLOOKUP(AF39,【参考】数式用3!$AN$15:$BU$23,MATCH(N39,【参考】数式用3!$AN$2:$BU$2,0)),"")</f>
        <v/>
      </c>
      <c r="Y39" s="1052"/>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1" t="str">
        <f>IFERROR(V40*VLOOKUP(AF40,【参考】数式用3!$AN$15:$BU$23,MATCH(N40,【参考】数式用3!$AN$2:$BU$2,0)),"")</f>
        <v/>
      </c>
      <c r="Y40" s="1052"/>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1" t="str">
        <f>IFERROR(V41*VLOOKUP(AF41,【参考】数式用3!$AN$15:$BU$23,MATCH(N41,【参考】数式用3!$AN$2:$BU$2,0)),"")</f>
        <v/>
      </c>
      <c r="Y41" s="1052"/>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1" t="str">
        <f>IFERROR(V42*VLOOKUP(AF42,【参考】数式用3!$AN$15:$BU$23,MATCH(N42,【参考】数式用3!$AN$2:$BU$2,0)),"")</f>
        <v/>
      </c>
      <c r="Y42" s="1052"/>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1" t="str">
        <f>IFERROR(V43*VLOOKUP(AF43,【参考】数式用3!$AN$15:$BU$23,MATCH(N43,【参考】数式用3!$AN$2:$BU$2,0)),"")</f>
        <v/>
      </c>
      <c r="Y43" s="1052"/>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1" t="str">
        <f>IFERROR(V44*VLOOKUP(AF44,【参考】数式用3!$AN$15:$BU$23,MATCH(N44,【参考】数式用3!$AN$2:$BU$2,0)),"")</f>
        <v/>
      </c>
      <c r="Y44" s="1052"/>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1" t="str">
        <f>IFERROR(V45*VLOOKUP(AF45,【参考】数式用3!$AN$15:$BU$23,MATCH(N45,【参考】数式用3!$AN$2:$BU$2,0)),"")</f>
        <v/>
      </c>
      <c r="Y45" s="1052"/>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1" t="str">
        <f>IFERROR(V46*VLOOKUP(AF46,【参考】数式用3!$AN$15:$BU$23,MATCH(N46,【参考】数式用3!$AN$2:$BU$2,0)),"")</f>
        <v/>
      </c>
      <c r="Y46" s="1052"/>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1" t="str">
        <f>IFERROR(V47*VLOOKUP(AF47,【参考】数式用3!$AN$15:$BU$23,MATCH(N47,【参考】数式用3!$AN$2:$BU$2,0)),"")</f>
        <v/>
      </c>
      <c r="Y47" s="1052"/>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1" t="str">
        <f>IFERROR(V48*VLOOKUP(AF48,【参考】数式用3!$AN$15:$BU$23,MATCH(N48,【参考】数式用3!$AN$2:$BU$2,0)),"")</f>
        <v/>
      </c>
      <c r="Y48" s="1052"/>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1" t="str">
        <f>IFERROR(V49*VLOOKUP(AF49,【参考】数式用3!$AN$15:$BU$23,MATCH(N49,【参考】数式用3!$AN$2:$BU$2,0)),"")</f>
        <v/>
      </c>
      <c r="Y49" s="1052"/>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1" t="str">
        <f>IFERROR(V50*VLOOKUP(AF50,【参考】数式用3!$AN$15:$BU$23,MATCH(N50,【参考】数式用3!$AN$2:$BU$2,0)),"")</f>
        <v/>
      </c>
      <c r="Y50" s="1052"/>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1" t="str">
        <f>IFERROR(V51*VLOOKUP(AF51,【参考】数式用3!$AN$15:$BU$23,MATCH(N51,【参考】数式用3!$AN$2:$BU$2,0)),"")</f>
        <v/>
      </c>
      <c r="Y51" s="1052"/>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1" t="str">
        <f>IFERROR(V52*VLOOKUP(AF52,【参考】数式用3!$AN$15:$BU$23,MATCH(N52,【参考】数式用3!$AN$2:$BU$2,0)),"")</f>
        <v/>
      </c>
      <c r="Y52" s="1052"/>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1" t="str">
        <f>IFERROR(V53*VLOOKUP(AF53,【参考】数式用3!$AN$15:$BU$23,MATCH(N53,【参考】数式用3!$AN$2:$BU$2,0)),"")</f>
        <v/>
      </c>
      <c r="Y53" s="1052"/>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1" t="str">
        <f>IFERROR(V54*VLOOKUP(AF54,【参考】数式用3!$AN$15:$BU$23,MATCH(N54,【参考】数式用3!$AN$2:$BU$2,0)),"")</f>
        <v/>
      </c>
      <c r="Y54" s="1052"/>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1" t="str">
        <f>IFERROR(V55*VLOOKUP(AF55,【参考】数式用3!$AN$15:$BU$23,MATCH(N55,【参考】数式用3!$AN$2:$BU$2,0)),"")</f>
        <v/>
      </c>
      <c r="Y55" s="1052"/>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1" t="str">
        <f>IFERROR(V56*VLOOKUP(AF56,【参考】数式用3!$AN$15:$BU$23,MATCH(N56,【参考】数式用3!$AN$2:$BU$2,0)),"")</f>
        <v/>
      </c>
      <c r="Y56" s="1052"/>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1" t="str">
        <f>IFERROR(V57*VLOOKUP(AF57,【参考】数式用3!$AN$15:$BU$23,MATCH(N57,【参考】数式用3!$AN$2:$BU$2,0)),"")</f>
        <v/>
      </c>
      <c r="Y57" s="1052"/>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1" t="str">
        <f>IFERROR(V58*VLOOKUP(AF58,【参考】数式用3!$AN$15:$BU$23,MATCH(N58,【参考】数式用3!$AN$2:$BU$2,0)),"")</f>
        <v/>
      </c>
      <c r="Y58" s="1052"/>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1" t="str">
        <f>IFERROR(V59*VLOOKUP(AF59,【参考】数式用3!$AN$15:$BU$23,MATCH(N59,【参考】数式用3!$AN$2:$BU$2,0)),"")</f>
        <v/>
      </c>
      <c r="Y59" s="1052"/>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1" t="str">
        <f>IFERROR(V60*VLOOKUP(AF60,【参考】数式用3!$AN$15:$BU$23,MATCH(N60,【参考】数式用3!$AN$2:$BU$2,0)),"")</f>
        <v/>
      </c>
      <c r="Y60" s="1052"/>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1" t="str">
        <f>IFERROR(V61*VLOOKUP(AF61,【参考】数式用3!$AN$15:$BU$23,MATCH(N61,【参考】数式用3!$AN$2:$BU$2,0)),"")</f>
        <v/>
      </c>
      <c r="Y61" s="1052"/>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1" t="str">
        <f>IFERROR(V62*VLOOKUP(AF62,【参考】数式用3!$AN$15:$BU$23,MATCH(N62,【参考】数式用3!$AN$2:$BU$2,0)),"")</f>
        <v/>
      </c>
      <c r="Y62" s="1052"/>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1" t="str">
        <f>IFERROR(V63*VLOOKUP(AF63,【参考】数式用3!$AN$15:$BU$23,MATCH(N63,【参考】数式用3!$AN$2:$BU$2,0)),"")</f>
        <v/>
      </c>
      <c r="Y63" s="1052"/>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1" t="str">
        <f>IFERROR(V64*VLOOKUP(AF64,【参考】数式用3!$AN$15:$BU$23,MATCH(N64,【参考】数式用3!$AN$2:$BU$2,0)),"")</f>
        <v/>
      </c>
      <c r="Y64" s="1052"/>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1" t="str">
        <f>IFERROR(V65*VLOOKUP(AF65,【参考】数式用3!$AN$15:$BU$23,MATCH(N65,【参考】数式用3!$AN$2:$BU$2,0)),"")</f>
        <v/>
      </c>
      <c r="Y65" s="1052"/>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1" t="str">
        <f>IFERROR(V66*VLOOKUP(AF66,【参考】数式用3!$AN$15:$BU$23,MATCH(N66,【参考】数式用3!$AN$2:$BU$2,0)),"")</f>
        <v/>
      </c>
      <c r="Y66" s="1052"/>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1" t="str">
        <f>IFERROR(V67*VLOOKUP(AF67,【参考】数式用3!$AN$15:$BU$23,MATCH(N67,【参考】数式用3!$AN$2:$BU$2,0)),"")</f>
        <v/>
      </c>
      <c r="Y67" s="1052"/>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1" t="str">
        <f>IFERROR(V68*VLOOKUP(AF68,【参考】数式用3!$AN$15:$BU$23,MATCH(N68,【参考】数式用3!$AN$2:$BU$2,0)),"")</f>
        <v/>
      </c>
      <c r="Y68" s="1052"/>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1" t="str">
        <f>IFERROR(V69*VLOOKUP(AF69,【参考】数式用3!$AN$15:$BU$23,MATCH(N69,【参考】数式用3!$AN$2:$BU$2,0)),"")</f>
        <v/>
      </c>
      <c r="Y69" s="1052"/>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1" t="str">
        <f>IFERROR(V70*VLOOKUP(AF70,【参考】数式用3!$AN$15:$BU$23,MATCH(N70,【参考】数式用3!$AN$2:$BU$2,0)),"")</f>
        <v/>
      </c>
      <c r="Y70" s="1052"/>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1" t="str">
        <f>IFERROR(V71*VLOOKUP(AF71,【参考】数式用3!$AN$15:$BU$23,MATCH(N71,【参考】数式用3!$AN$2:$BU$2,0)),"")</f>
        <v/>
      </c>
      <c r="Y71" s="1052"/>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1" t="str">
        <f>IFERROR(V72*VLOOKUP(AF72,【参考】数式用3!$AN$15:$BU$23,MATCH(N72,【参考】数式用3!$AN$2:$BU$2,0)),"")</f>
        <v/>
      </c>
      <c r="Y72" s="1052"/>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1" t="str">
        <f>IFERROR(V73*VLOOKUP(AF73,【参考】数式用3!$AN$15:$BU$23,MATCH(N73,【参考】数式用3!$AN$2:$BU$2,0)),"")</f>
        <v/>
      </c>
      <c r="Y73" s="1052"/>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1" t="str">
        <f>IFERROR(V74*VLOOKUP(AF74,【参考】数式用3!$AN$15:$BU$23,MATCH(N74,【参考】数式用3!$AN$2:$BU$2,0)),"")</f>
        <v/>
      </c>
      <c r="Y74" s="1052"/>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1" t="str">
        <f>IFERROR(V75*VLOOKUP(AF75,【参考】数式用3!$AN$15:$BU$23,MATCH(N75,【参考】数式用3!$AN$2:$BU$2,0)),"")</f>
        <v/>
      </c>
      <c r="Y75" s="1052"/>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1" t="str">
        <f>IFERROR(V76*VLOOKUP(AF76,【参考】数式用3!$AN$15:$BU$23,MATCH(N76,【参考】数式用3!$AN$2:$BU$2,0)),"")</f>
        <v/>
      </c>
      <c r="Y76" s="1052"/>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1" t="str">
        <f>IFERROR(V77*VLOOKUP(AF77,【参考】数式用3!$AN$15:$BU$23,MATCH(N77,【参考】数式用3!$AN$2:$BU$2,0)),"")</f>
        <v/>
      </c>
      <c r="Y77" s="1052"/>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1" t="str">
        <f>IFERROR(V78*VLOOKUP(AF78,【参考】数式用3!$AN$15:$BU$23,MATCH(N78,【参考】数式用3!$AN$2:$BU$2,0)),"")</f>
        <v/>
      </c>
      <c r="Y78" s="1052"/>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1" t="str">
        <f>IFERROR(V79*VLOOKUP(AF79,【参考】数式用3!$AN$15:$BU$23,MATCH(N79,【参考】数式用3!$AN$2:$BU$2,0)),"")</f>
        <v/>
      </c>
      <c r="Y79" s="1052"/>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1" t="str">
        <f>IFERROR(V80*VLOOKUP(AF80,【参考】数式用3!$AN$15:$BU$23,MATCH(N80,【参考】数式用3!$AN$2:$BU$2,0)),"")</f>
        <v/>
      </c>
      <c r="Y80" s="1052"/>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1" t="str">
        <f>IFERROR(V81*VLOOKUP(AF81,【参考】数式用3!$AN$15:$BU$23,MATCH(N81,【参考】数式用3!$AN$2:$BU$2,0)),"")</f>
        <v/>
      </c>
      <c r="Y81" s="1052"/>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1" t="str">
        <f>IFERROR(V82*VLOOKUP(AF82,【参考】数式用3!$AN$15:$BU$23,MATCH(N82,【参考】数式用3!$AN$2:$BU$2,0)),"")</f>
        <v/>
      </c>
      <c r="Y82" s="1052"/>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1" t="str">
        <f>IFERROR(V83*VLOOKUP(AF83,【参考】数式用3!$AN$15:$BU$23,MATCH(N83,【参考】数式用3!$AN$2:$BU$2,0)),"")</f>
        <v/>
      </c>
      <c r="Y83" s="1052"/>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1" t="str">
        <f>IFERROR(V84*VLOOKUP(AF84,【参考】数式用3!$AN$15:$BU$23,MATCH(N84,【参考】数式用3!$AN$2:$BU$2,0)),"")</f>
        <v/>
      </c>
      <c r="Y84" s="1052"/>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1" t="str">
        <f>IFERROR(V85*VLOOKUP(AF85,【参考】数式用3!$AN$15:$BU$23,MATCH(N85,【参考】数式用3!$AN$2:$BU$2,0)),"")</f>
        <v/>
      </c>
      <c r="Y85" s="1052"/>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1" t="str">
        <f>IFERROR(V86*VLOOKUP(AF86,【参考】数式用3!$AN$15:$BU$23,MATCH(N86,【参考】数式用3!$AN$2:$BU$2,0)),"")</f>
        <v/>
      </c>
      <c r="Y86" s="1052"/>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1" t="str">
        <f>IFERROR(V87*VLOOKUP(AF87,【参考】数式用3!$AN$15:$BU$23,MATCH(N87,【参考】数式用3!$AN$2:$BU$2,0)),"")</f>
        <v/>
      </c>
      <c r="Y87" s="1052"/>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1" t="str">
        <f>IFERROR(V88*VLOOKUP(AF88,【参考】数式用3!$AN$15:$BU$23,MATCH(N88,【参考】数式用3!$AN$2:$BU$2,0)),"")</f>
        <v/>
      </c>
      <c r="Y88" s="1052"/>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1" t="str">
        <f>IFERROR(V89*VLOOKUP(AF89,【参考】数式用3!$AN$15:$BU$23,MATCH(N89,【参考】数式用3!$AN$2:$BU$2,0)),"")</f>
        <v/>
      </c>
      <c r="Y89" s="1052"/>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1" t="str">
        <f>IFERROR(V90*VLOOKUP(AF90,【参考】数式用3!$AN$15:$BU$23,MATCH(N90,【参考】数式用3!$AN$2:$BU$2,0)),"")</f>
        <v/>
      </c>
      <c r="Y90" s="1052"/>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1" t="str">
        <f>IFERROR(V91*VLOOKUP(AF91,【参考】数式用3!$AN$15:$BU$23,MATCH(N91,【参考】数式用3!$AN$2:$BU$2,0)),"")</f>
        <v/>
      </c>
      <c r="Y91" s="1052"/>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1" t="str">
        <f>IFERROR(V92*VLOOKUP(AF92,【参考】数式用3!$AN$15:$BU$23,MATCH(N92,【参考】数式用3!$AN$2:$BU$2,0)),"")</f>
        <v/>
      </c>
      <c r="Y92" s="1052"/>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1" t="str">
        <f>IFERROR(V93*VLOOKUP(AF93,【参考】数式用3!$AN$15:$BU$23,MATCH(N93,【参考】数式用3!$AN$2:$BU$2,0)),"")</f>
        <v/>
      </c>
      <c r="Y93" s="1052"/>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1" t="str">
        <f>IFERROR(V94*VLOOKUP(AF94,【参考】数式用3!$AN$15:$BU$23,MATCH(N94,【参考】数式用3!$AN$2:$BU$2,0)),"")</f>
        <v/>
      </c>
      <c r="Y94" s="1052"/>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1" t="str">
        <f>IFERROR(V95*VLOOKUP(AF95,【参考】数式用3!$AN$15:$BU$23,MATCH(N95,【参考】数式用3!$AN$2:$BU$2,0)),"")</f>
        <v/>
      </c>
      <c r="Y95" s="1052"/>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1" t="str">
        <f>IFERROR(V96*VLOOKUP(AF96,【参考】数式用3!$AN$15:$BU$23,MATCH(N96,【参考】数式用3!$AN$2:$BU$2,0)),"")</f>
        <v/>
      </c>
      <c r="Y96" s="1052"/>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1" t="str">
        <f>IFERROR(V97*VLOOKUP(AF97,【参考】数式用3!$AN$15:$BU$23,MATCH(N97,【参考】数式用3!$AN$2:$BU$2,0)),"")</f>
        <v/>
      </c>
      <c r="Y97" s="1052"/>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1" t="str">
        <f>IFERROR(V98*VLOOKUP(AF98,【参考】数式用3!$AN$15:$BU$23,MATCH(N98,【参考】数式用3!$AN$2:$BU$2,0)),"")</f>
        <v/>
      </c>
      <c r="Y98" s="1052"/>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1" t="str">
        <f>IFERROR(V99*VLOOKUP(AF99,【参考】数式用3!$AN$15:$BU$23,MATCH(N99,【参考】数式用3!$AN$2:$BU$2,0)),"")</f>
        <v/>
      </c>
      <c r="Y99" s="1052"/>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1" t="str">
        <f>IFERROR(V100*VLOOKUP(AF100,【参考】数式用3!$AN$15:$BU$23,MATCH(N100,【参考】数式用3!$AN$2:$BU$2,0)),"")</f>
        <v/>
      </c>
      <c r="Y100" s="1052"/>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1" t="str">
        <f>IFERROR(V101*VLOOKUP(AF101,【参考】数式用3!$AN$15:$BU$23,MATCH(N101,【参考】数式用3!$AN$2:$BU$2,0)),"")</f>
        <v/>
      </c>
      <c r="Y101" s="1052"/>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1" t="str">
        <f>IFERROR(V102*VLOOKUP(AF102,【参考】数式用3!$AN$15:$BU$23,MATCH(N102,【参考】数式用3!$AN$2:$BU$2,0)),"")</f>
        <v/>
      </c>
      <c r="Y102" s="1052"/>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1" t="str">
        <f>IFERROR(V103*VLOOKUP(AF103,【参考】数式用3!$AN$15:$BU$23,MATCH(N103,【参考】数式用3!$AN$2:$BU$2,0)),"")</f>
        <v/>
      </c>
      <c r="Y103" s="1052"/>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1" t="str">
        <f>IFERROR(V104*VLOOKUP(AF104,【参考】数式用3!$AN$15:$BU$23,MATCH(N104,【参考】数式用3!$AN$2:$BU$2,0)),"")</f>
        <v/>
      </c>
      <c r="Y104" s="1052"/>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1" t="str">
        <f>IFERROR(V105*VLOOKUP(AF105,【参考】数式用3!$AN$15:$BU$23,MATCH(N105,【参考】数式用3!$AN$2:$BU$2,0)),"")</f>
        <v/>
      </c>
      <c r="Y105" s="1052"/>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1" t="str">
        <f>IFERROR(V106*VLOOKUP(AF106,【参考】数式用3!$AN$15:$BU$23,MATCH(N106,【参考】数式用3!$AN$2:$BU$2,0)),"")</f>
        <v/>
      </c>
      <c r="Y106" s="1052"/>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1" t="str">
        <f>IFERROR(V107*VLOOKUP(AF107,【参考】数式用3!$AN$15:$BU$23,MATCH(N107,【参考】数式用3!$AN$2:$BU$2,0)),"")</f>
        <v/>
      </c>
      <c r="Y107" s="1052"/>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1" t="str">
        <f>IFERROR(V108*VLOOKUP(AF108,【参考】数式用3!$AN$15:$BU$23,MATCH(N108,【参考】数式用3!$AN$2:$BU$2,0)),"")</f>
        <v/>
      </c>
      <c r="Y108" s="1052"/>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1" t="str">
        <f>IFERROR(V109*VLOOKUP(AF109,【参考】数式用3!$AN$15:$BU$23,MATCH(N109,【参考】数式用3!$AN$2:$BU$2,0)),"")</f>
        <v/>
      </c>
      <c r="Y109" s="1052"/>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1" t="str">
        <f>IFERROR(V110*VLOOKUP(AF110,【参考】数式用3!$AN$15:$BU$23,MATCH(N110,【参考】数式用3!$AN$2:$BU$2,0)),"")</f>
        <v/>
      </c>
      <c r="Y110" s="1052"/>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1" t="str">
        <f>IFERROR(V111*VLOOKUP(AF111,【参考】数式用3!$AN$15:$BU$23,MATCH(N111,【参考】数式用3!$AN$2:$BU$2,0)),"")</f>
        <v/>
      </c>
      <c r="Y111" s="1052"/>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1" t="str">
        <f>IFERROR(V112*VLOOKUP(AF112,【参考】数式用3!$AN$15:$BU$23,MATCH(N112,【参考】数式用3!$AN$2:$BU$2,0)),"")</f>
        <v/>
      </c>
      <c r="Y112" s="1052"/>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1" t="str">
        <f>IFERROR(V113*VLOOKUP(AF113,【参考】数式用3!$AN$15:$BU$23,MATCH(N113,【参考】数式用3!$AN$2:$BU$2,0)),"")</f>
        <v/>
      </c>
      <c r="Y113" s="1052"/>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1" t="str">
        <f>IFERROR(V114*VLOOKUP(AF114,【参考】数式用3!$AN$15:$BU$23,MATCH(N114,【参考】数式用3!$AN$2:$BU$2,0)),"")</f>
        <v/>
      </c>
      <c r="Y114" s="1052"/>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51" t="str">
        <f>IFERROR(V115*VLOOKUP(AF115,【参考】数式用3!$AN$15:$BU$23,MATCH(N115,【参考】数式用3!$AN$2:$BU$2,0)),"")</f>
        <v/>
      </c>
      <c r="Y115" s="1052"/>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A4" zoomScale="80" zoomScaleNormal="120" zoomScaleSheetLayoutView="80" workbookViewId="0">
      <selection activeCell="R14" sqref="R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9" t="s">
        <v>16</v>
      </c>
      <c r="AA1" s="1100"/>
      <c r="AB1" s="971" t="str">
        <f>IF(基本情報入力シート!C32="","",基本情報入力シート!C32)</f>
        <v/>
      </c>
      <c r="AC1" s="971"/>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6" t="s">
        <v>1936</v>
      </c>
      <c r="C5" s="1006"/>
      <c r="D5" s="980"/>
      <c r="E5" s="980"/>
      <c r="F5" s="980"/>
      <c r="G5" s="980"/>
      <c r="H5" s="980"/>
      <c r="I5" s="980"/>
      <c r="J5" s="980"/>
      <c r="K5" s="980"/>
      <c r="L5" s="980"/>
      <c r="M5" s="981"/>
      <c r="N5" s="364">
        <f>IFERROR(SUM(P14:Q113)+SUM(X14:X113),"")</f>
        <v>0</v>
      </c>
      <c r="O5" s="365" t="s">
        <v>4</v>
      </c>
      <c r="P5" s="85"/>
      <c r="Q5" s="85"/>
      <c r="R5" s="982" t="s">
        <v>2008</v>
      </c>
      <c r="S5" s="982" t="s">
        <v>1943</v>
      </c>
      <c r="T5" s="982"/>
      <c r="U5" s="982"/>
      <c r="V5" s="982"/>
      <c r="W5" s="982"/>
      <c r="X5" s="1030"/>
      <c r="Y5" s="369">
        <f>SUM(T14:U113)</f>
        <v>0</v>
      </c>
      <c r="Z5" s="1107" t="str">
        <f>IF(AG6="旧特定加算相当なし","",IF(Y5&gt;=Y6,"○","×"))</f>
        <v/>
      </c>
      <c r="AA5" s="1109" t="s">
        <v>1944</v>
      </c>
      <c r="AB5" s="1110"/>
      <c r="AC5" s="1110"/>
      <c r="AD5" s="1098" t="str">
        <f>IF(OR(AD6="旧処遇加算Ⅰ相当あり",AD7="旧処遇加算Ⅰ相当あり"),"旧処遇加算Ⅰ相当あり","旧処遇加算Ⅰ相当なし")</f>
        <v>旧処遇加算Ⅰ相当なし</v>
      </c>
      <c r="AE5" s="109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3"/>
      <c r="C6" s="984"/>
      <c r="D6" s="980" t="s">
        <v>2061</v>
      </c>
      <c r="E6" s="980"/>
      <c r="F6" s="980"/>
      <c r="G6" s="980"/>
      <c r="H6" s="980"/>
      <c r="I6" s="980"/>
      <c r="J6" s="980"/>
      <c r="K6" s="980"/>
      <c r="L6" s="980"/>
      <c r="M6" s="981"/>
      <c r="N6" s="367">
        <f>ROUNDDOWN(SUM(R$14:R$113,Y$14:Z$113),0)</f>
        <v>0</v>
      </c>
      <c r="O6" s="365" t="s">
        <v>4</v>
      </c>
      <c r="P6" s="85"/>
      <c r="Q6" s="85"/>
      <c r="R6" s="982"/>
      <c r="S6" s="982" t="s">
        <v>2190</v>
      </c>
      <c r="T6" s="982"/>
      <c r="U6" s="982"/>
      <c r="V6" s="982"/>
      <c r="W6" s="982"/>
      <c r="X6" s="1030"/>
      <c r="Y6" s="372">
        <f>SUM(AD:AD)</f>
        <v>0</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旧処遇加算Ⅰ相当なし</v>
      </c>
      <c r="AE6" s="109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80" t="s">
        <v>2062</v>
      </c>
      <c r="C7" s="980"/>
      <c r="D7" s="980"/>
      <c r="E7" s="980"/>
      <c r="F7" s="980"/>
      <c r="G7" s="980"/>
      <c r="H7" s="980"/>
      <c r="I7" s="980"/>
      <c r="J7" s="980"/>
      <c r="K7" s="980"/>
      <c r="L7" s="980"/>
      <c r="M7" s="1106"/>
      <c r="N7" s="403">
        <f>ROUNDDOWN(SUM(V$14:V$1048576,AC$14:AC$1048576),0)</f>
        <v>0</v>
      </c>
      <c r="O7" s="365" t="s">
        <v>4</v>
      </c>
      <c r="P7" s="85"/>
      <c r="Q7" s="85"/>
      <c r="R7" s="1101" t="s">
        <v>2073</v>
      </c>
      <c r="S7" s="982" t="s">
        <v>1943</v>
      </c>
      <c r="T7" s="982"/>
      <c r="U7" s="982"/>
      <c r="V7" s="982"/>
      <c r="W7" s="982"/>
      <c r="X7" s="1030"/>
      <c r="Y7" s="404">
        <f>SUM(AB:AB)</f>
        <v>0</v>
      </c>
      <c r="Z7" s="1107" t="str">
        <f>IF(AG7="旧特定加算相当なし","",IF(Y7&gt;=Y8,"○","×"))</f>
        <v/>
      </c>
      <c r="AA7" s="1060" t="s">
        <v>1944</v>
      </c>
      <c r="AB7" s="1061"/>
      <c r="AC7" s="1061"/>
      <c r="AD7" s="1098" t="str">
        <f>IF((COUNTIF(W:W,"新加算Ⅰ")+COUNTIF(W:W,"新加算Ⅱ")+COUNTIF(W:W,"新加算Ⅲ"))&gt;=1,"旧処遇加算Ⅰ相当あり","旧処遇加算Ⅰ相当なし")</f>
        <v>旧処遇加算Ⅰ相当なし</v>
      </c>
      <c r="AE7" s="1098"/>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102"/>
      <c r="S8" s="982" t="s">
        <v>2184</v>
      </c>
      <c r="T8" s="982"/>
      <c r="U8" s="982"/>
      <c r="V8" s="982"/>
      <c r="W8" s="982"/>
      <c r="X8" s="1030"/>
      <c r="Y8" s="372">
        <f>SUM(AE$14:AE$1048576)</f>
        <v>0</v>
      </c>
      <c r="Z8" s="1108"/>
      <c r="AA8" s="1060"/>
      <c r="AB8" s="1061"/>
      <c r="AC8" s="1061"/>
      <c r="AD8" s="370"/>
      <c r="AE8" s="370"/>
      <c r="AF8" s="370"/>
      <c r="AG8" s="370"/>
      <c r="AH8" s="405"/>
    </row>
    <row r="9" spans="1:34" ht="42" customHeight="1" thickBot="1">
      <c r="A9" s="398"/>
      <c r="B9" s="1066"/>
      <c r="C9" s="1066"/>
      <c r="D9" s="1066"/>
      <c r="E9" s="1066"/>
      <c r="F9" s="1066"/>
      <c r="G9" s="1066"/>
      <c r="H9" s="1066"/>
      <c r="I9" s="1066"/>
      <c r="J9" s="1066"/>
      <c r="K9" s="1066"/>
      <c r="L9" s="1066"/>
      <c r="M9" s="1066"/>
      <c r="N9" s="1066"/>
      <c r="O9" s="1066"/>
      <c r="P9" s="375"/>
      <c r="Q9" s="375"/>
      <c r="R9" s="375"/>
      <c r="S9" s="406"/>
      <c r="T9" s="375"/>
      <c r="U9" s="375"/>
      <c r="V9" s="375"/>
      <c r="W9" s="407"/>
      <c r="X9" s="407"/>
      <c r="Y9" s="407"/>
      <c r="Z9" s="407"/>
      <c r="AA9" s="406"/>
      <c r="AB9" s="407"/>
      <c r="AC9" s="407"/>
    </row>
    <row r="10" spans="1:34" ht="24" customHeight="1" thickBot="1">
      <c r="A10" s="1111"/>
      <c r="B10" s="1114" t="s">
        <v>2169</v>
      </c>
      <c r="C10" s="1115"/>
      <c r="D10" s="1115"/>
      <c r="E10" s="1115"/>
      <c r="F10" s="1115"/>
      <c r="G10" s="1115"/>
      <c r="H10" s="1115"/>
      <c r="I10" s="1116"/>
      <c r="J10" s="1121" t="s">
        <v>41</v>
      </c>
      <c r="K10" s="1123" t="s">
        <v>73</v>
      </c>
      <c r="L10" s="1124"/>
      <c r="M10" s="1129" t="s">
        <v>42</v>
      </c>
      <c r="N10" s="1132" t="s">
        <v>6</v>
      </c>
      <c r="O10" s="1103" t="s">
        <v>2171</v>
      </c>
      <c r="P10" s="1104"/>
      <c r="Q10" s="1104"/>
      <c r="R10" s="1104"/>
      <c r="S10" s="1104"/>
      <c r="T10" s="1104"/>
      <c r="U10" s="1104"/>
      <c r="V10" s="1104"/>
      <c r="W10" s="1104"/>
      <c r="X10" s="1104"/>
      <c r="Y10" s="1104"/>
      <c r="Z10" s="1104"/>
      <c r="AA10" s="1104"/>
      <c r="AB10" s="1104"/>
      <c r="AC10" s="1105"/>
      <c r="AD10" s="1020" t="s">
        <v>2056</v>
      </c>
      <c r="AE10" s="970"/>
      <c r="AF10" s="970" t="s">
        <v>2057</v>
      </c>
      <c r="AG10" s="970"/>
    </row>
    <row r="11" spans="1:34" ht="21.75" customHeight="1">
      <c r="A11" s="1112"/>
      <c r="B11" s="1117"/>
      <c r="C11" s="1118"/>
      <c r="D11" s="1118"/>
      <c r="E11" s="1118"/>
      <c r="F11" s="1118"/>
      <c r="G11" s="1118"/>
      <c r="H11" s="1118"/>
      <c r="I11" s="1119"/>
      <c r="J11" s="1122"/>
      <c r="K11" s="1125"/>
      <c r="L11" s="1126"/>
      <c r="M11" s="1130"/>
      <c r="N11" s="1133"/>
      <c r="O11" s="1076" t="s">
        <v>1942</v>
      </c>
      <c r="P11" s="1077"/>
      <c r="Q11" s="1077"/>
      <c r="R11" s="1077"/>
      <c r="S11" s="1077"/>
      <c r="T11" s="1077"/>
      <c r="U11" s="1078"/>
      <c r="V11" s="1071" t="s">
        <v>2075</v>
      </c>
      <c r="W11" s="1079" t="s">
        <v>2072</v>
      </c>
      <c r="X11" s="1080"/>
      <c r="Y11" s="1080"/>
      <c r="Z11" s="1080"/>
      <c r="AA11" s="1080"/>
      <c r="AB11" s="1081"/>
      <c r="AC11" s="1071" t="s">
        <v>2108</v>
      </c>
      <c r="AD11" s="1020"/>
      <c r="AE11" s="970"/>
      <c r="AF11" s="970"/>
      <c r="AG11" s="970"/>
    </row>
    <row r="12" spans="1:34" ht="36.75" customHeight="1">
      <c r="A12" s="1112"/>
      <c r="B12" s="1117"/>
      <c r="C12" s="1118"/>
      <c r="D12" s="1118"/>
      <c r="E12" s="1118"/>
      <c r="F12" s="1118"/>
      <c r="G12" s="1118"/>
      <c r="H12" s="1118"/>
      <c r="I12" s="1119"/>
      <c r="J12" s="1122"/>
      <c r="K12" s="1127"/>
      <c r="L12" s="1128"/>
      <c r="M12" s="1130"/>
      <c r="N12" s="1133"/>
      <c r="O12" s="1067" t="s">
        <v>2002</v>
      </c>
      <c r="P12" s="1082" t="s">
        <v>132</v>
      </c>
      <c r="Q12" s="1083"/>
      <c r="R12" s="1074" t="s">
        <v>2006</v>
      </c>
      <c r="S12" s="1074" t="s">
        <v>2005</v>
      </c>
      <c r="T12" s="1086" t="s">
        <v>2058</v>
      </c>
      <c r="U12" s="1087"/>
      <c r="V12" s="1072"/>
      <c r="W12" s="1067" t="s">
        <v>2076</v>
      </c>
      <c r="X12" s="1069" t="s">
        <v>132</v>
      </c>
      <c r="Y12" s="1062" t="s">
        <v>2006</v>
      </c>
      <c r="Z12" s="1063"/>
      <c r="AA12" s="1074" t="s">
        <v>2005</v>
      </c>
      <c r="AB12" s="408" t="s">
        <v>2058</v>
      </c>
      <c r="AC12" s="1072"/>
      <c r="AD12" s="1020"/>
      <c r="AE12" s="970"/>
      <c r="AF12" s="970"/>
      <c r="AG12" s="970"/>
    </row>
    <row r="13" spans="1:34" ht="78.599999999999994" customHeight="1" thickBot="1">
      <c r="A13" s="1113"/>
      <c r="B13" s="1084"/>
      <c r="C13" s="1120"/>
      <c r="D13" s="1120"/>
      <c r="E13" s="1120"/>
      <c r="F13" s="1120"/>
      <c r="G13" s="1120"/>
      <c r="H13" s="1120"/>
      <c r="I13" s="1085"/>
      <c r="J13" s="1070"/>
      <c r="K13" s="409" t="s">
        <v>44</v>
      </c>
      <c r="L13" s="409" t="s">
        <v>45</v>
      </c>
      <c r="M13" s="1131"/>
      <c r="N13" s="1134"/>
      <c r="O13" s="1068"/>
      <c r="P13" s="1084"/>
      <c r="Q13" s="1085"/>
      <c r="R13" s="1075"/>
      <c r="S13" s="1075"/>
      <c r="T13" s="1096" t="s">
        <v>2109</v>
      </c>
      <c r="U13" s="1097"/>
      <c r="V13" s="1073"/>
      <c r="W13" s="1068"/>
      <c r="X13" s="1070"/>
      <c r="Y13" s="1064"/>
      <c r="Z13" s="1065"/>
      <c r="AA13" s="1075"/>
      <c r="AB13" s="410" t="s">
        <v>2110</v>
      </c>
      <c r="AC13" s="1073"/>
      <c r="AD13" s="379" t="s">
        <v>2009</v>
      </c>
      <c r="AE13" s="518" t="s">
        <v>2010</v>
      </c>
      <c r="AF13" s="411" t="s">
        <v>2009</v>
      </c>
      <c r="AG13" s="411" t="s">
        <v>2010</v>
      </c>
    </row>
    <row r="14" spans="1:34" s="389" customFormat="1" ht="24.95" customHeight="1">
      <c r="A14" s="412" t="s">
        <v>2074</v>
      </c>
      <c r="B14" s="1031" t="str">
        <f>IF(基本情報入力シート!C53="","",基本情報入力シート!C53)</f>
        <v/>
      </c>
      <c r="C14" s="1032"/>
      <c r="D14" s="1032"/>
      <c r="E14" s="1032"/>
      <c r="F14" s="1032"/>
      <c r="G14" s="1032"/>
      <c r="H14" s="1032"/>
      <c r="I14" s="1033"/>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2"/>
      <c r="Q14" s="1093"/>
      <c r="R14" s="523" t="str">
        <f>IFERROR(IF(OR('別紙様式3-2（４・５月）'!Z16="ベア加算",'別紙様式3-2（４・５月）'!R16=""),"",P14*VLOOKUP(N14,【参考】数式用!$AD$2:$AH$37,MATCH(O14,【参考】数式用!$K$4:$N$4,0)+1,0)),"")</f>
        <v/>
      </c>
      <c r="S14" s="74"/>
      <c r="T14" s="1092"/>
      <c r="U14" s="1093"/>
      <c r="V14" s="520" t="str">
        <f>IFERROR(IF(AND('別紙様式3-2（４・５月）'!O16="",O14&lt;&gt;""),P14,P14*VLOOKUP(AF14,【参考】数式用4!$EY$3:$GF$106,MATCH(N14,【参考】数式用4!$EY$2:$GF$2,0))),"")</f>
        <v/>
      </c>
      <c r="W14" s="81"/>
      <c r="X14" s="82"/>
      <c r="Y14" s="1094" t="str">
        <f>IFERROR(IF(OR('別紙様式3-2（４・５月）'!Z16="ベア加算",'別紙様式3-2（４・５月）'!R16=""),"",X14*VLOOKUP(N14,【参考】数式用!$AD$2:$AH$37,MATCH(W14,【参考】数式用!$K$4:$N$4,0)+1,0)),"")</f>
        <v/>
      </c>
      <c r="Z14" s="1095"/>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8"/>
      <c r="Q15" s="1089"/>
      <c r="R15" s="522" t="str">
        <f>IFERROR(IF(OR('別紙様式3-2（４・５月）'!Z17="ベア加算",'別紙様式3-2（４・５月）'!R17=""),"",P15*VLOOKUP(N15,【参考】数式用!$AD$2:$AH$37,MATCH(O15,【参考】数式用!$K$4:$N$4,0)+1,0)),"")</f>
        <v/>
      </c>
      <c r="S15" s="72"/>
      <c r="T15" s="1090"/>
      <c r="U15" s="1091"/>
      <c r="V15" s="520" t="str">
        <f>IFERROR(IF(AND('別紙様式3-2（４・５月）'!O17="",O15&lt;&gt;""),P15,P15*VLOOKUP(AF15,【参考】数式用4!$EY$3:$GF$106,MATCH(N15,【参考】数式用4!$EY$2:$GF$2,0))),"")</f>
        <v/>
      </c>
      <c r="W15" s="49"/>
      <c r="X15" s="71"/>
      <c r="Y15" s="1058" t="str">
        <f>IFERROR(IF(OR('別紙様式3-2（４・５月）'!Z17="ベア加算",'別紙様式3-2（４・５月）'!R17=""),"",X15*VLOOKUP(N15,【参考】数式用!$AD$2:$AH$37,MATCH(W15,【参考】数式用!$K$4:$N$4,0)+1,0)),"")</f>
        <v/>
      </c>
      <c r="Z15" s="105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8"/>
      <c r="Q16" s="1089"/>
      <c r="R16" s="522" t="str">
        <f>IFERROR(IF(OR('別紙様式3-2（４・５月）'!Z18="ベア加算",'別紙様式3-2（４・５月）'!R18=""),"",P16*VLOOKUP(N16,【参考】数式用!$AD$2:$AH$37,MATCH(O16,【参考】数式用!$K$4:$N$4,0)+1,0)),"")</f>
        <v/>
      </c>
      <c r="S16" s="72"/>
      <c r="T16" s="1090"/>
      <c r="U16" s="1091"/>
      <c r="V16" s="520" t="str">
        <f>IFERROR(IF(AND('別紙様式3-2（４・５月）'!O18="",O16&lt;&gt;""),P16,P16*VLOOKUP(AF16,【参考】数式用4!$EY$3:$GF$106,MATCH(N16,【参考】数式用4!$EY$2:$GF$2,0))),"")</f>
        <v/>
      </c>
      <c r="W16" s="49"/>
      <c r="X16" s="71"/>
      <c r="Y16" s="1058" t="str">
        <f>IFERROR(IF(OR('別紙様式3-2（４・５月）'!Z18="ベア加算",'別紙様式3-2（４・５月）'!R18=""),"",X16*VLOOKUP(N16,【参考】数式用!$AD$2:$AH$37,MATCH(W16,【参考】数式用!$K$4:$N$4,0)+1,0)),"")</f>
        <v/>
      </c>
      <c r="Z16" s="105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8"/>
      <c r="Q17" s="1089"/>
      <c r="R17" s="522" t="str">
        <f>IFERROR(IF(OR('別紙様式3-2（４・５月）'!Z19="ベア加算",'別紙様式3-2（４・５月）'!R19=""),"",P17*VLOOKUP(N17,【参考】数式用!$AD$2:$AH$37,MATCH(O17,【参考】数式用!$K$4:$N$4,0)+1,0)),"")</f>
        <v/>
      </c>
      <c r="S17" s="72"/>
      <c r="T17" s="1090"/>
      <c r="U17" s="1091"/>
      <c r="V17" s="520" t="str">
        <f>IFERROR(IF(AND('別紙様式3-2（４・５月）'!O19="",O17&lt;&gt;""),P17,P17*VLOOKUP(AF17,【参考】数式用4!$EY$3:$GF$106,MATCH(N17,【参考】数式用4!$EY$2:$GF$2,0))),"")</f>
        <v/>
      </c>
      <c r="W17" s="49"/>
      <c r="X17" s="71"/>
      <c r="Y17" s="1058" t="str">
        <f>IFERROR(IF(OR('別紙様式3-2（４・５月）'!Z19="ベア加算",'別紙様式3-2（４・５月）'!R19=""),"",X17*VLOOKUP(N17,【参考】数式用!$AD$2:$AH$37,MATCH(W17,【参考】数式用!$K$4:$N$4,0)+1,0)),"")</f>
        <v/>
      </c>
      <c r="Z17" s="105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8"/>
      <c r="Q18" s="1089"/>
      <c r="R18" s="522" t="str">
        <f>IFERROR(IF(OR('別紙様式3-2（４・５月）'!Z20="ベア加算",'別紙様式3-2（４・５月）'!R20=""),"",P18*VLOOKUP(N18,【参考】数式用!$AD$2:$AH$37,MATCH(O18,【参考】数式用!$K$4:$N$4,0)+1,0)),"")</f>
        <v/>
      </c>
      <c r="S18" s="72"/>
      <c r="T18" s="1090"/>
      <c r="U18" s="1091"/>
      <c r="V18" s="520" t="str">
        <f>IFERROR(IF(AND('別紙様式3-2（４・５月）'!O20="",O18&lt;&gt;""),P18,P18*VLOOKUP(AF18,【参考】数式用4!$EY$3:$GF$106,MATCH(N18,【参考】数式用4!$EY$2:$GF$2,0))),"")</f>
        <v/>
      </c>
      <c r="W18" s="49"/>
      <c r="X18" s="71"/>
      <c r="Y18" s="1058" t="str">
        <f>IFERROR(IF(OR('別紙様式3-2（４・５月）'!Z20="ベア加算",'別紙様式3-2（４・５月）'!R20=""),"",X18*VLOOKUP(N18,【参考】数式用!$AD$2:$AH$37,MATCH(W18,【参考】数式用!$K$4:$N$4,0)+1,0)),"")</f>
        <v/>
      </c>
      <c r="Z18" s="105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8"/>
      <c r="Q19" s="1089"/>
      <c r="R19" s="522" t="str">
        <f>IFERROR(IF(OR('別紙様式3-2（４・５月）'!Z21="ベア加算",'別紙様式3-2（４・５月）'!R21=""),"",P19*VLOOKUP(N19,【参考】数式用!$AD$2:$AH$37,MATCH(O19,【参考】数式用!$K$4:$N$4,0)+1,0)),"")</f>
        <v/>
      </c>
      <c r="S19" s="72"/>
      <c r="T19" s="1090"/>
      <c r="U19" s="1091"/>
      <c r="V19" s="520" t="str">
        <f>IFERROR(IF(AND('別紙様式3-2（４・５月）'!O21="",O19&lt;&gt;""),P19,P19*VLOOKUP(AF19,【参考】数式用4!$EY$3:$GF$106,MATCH(N19,【参考】数式用4!$EY$2:$GF$2,0))),"")</f>
        <v/>
      </c>
      <c r="W19" s="49"/>
      <c r="X19" s="71"/>
      <c r="Y19" s="1058" t="str">
        <f>IFERROR(IF(OR('別紙様式3-2（４・５月）'!Z21="ベア加算",'別紙様式3-2（４・５月）'!R21=""),"",X19*VLOOKUP(N19,【参考】数式用!$AD$2:$AH$37,MATCH(W19,【参考】数式用!$K$4:$N$4,0)+1,0)),"")</f>
        <v/>
      </c>
      <c r="Z19" s="105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8"/>
      <c r="Q20" s="1089"/>
      <c r="R20" s="522" t="str">
        <f>IFERROR(IF(OR('別紙様式3-2（４・５月）'!Z22="ベア加算",'別紙様式3-2（４・５月）'!R22=""),"",P20*VLOOKUP(N20,【参考】数式用!$AD$2:$AH$37,MATCH(O20,【参考】数式用!$K$4:$N$4,0)+1,0)),"")</f>
        <v/>
      </c>
      <c r="S20" s="72"/>
      <c r="T20" s="1090"/>
      <c r="U20" s="1091"/>
      <c r="V20" s="520" t="str">
        <f>IFERROR(IF(AND('別紙様式3-2（４・５月）'!O22="",O20&lt;&gt;""),P20,P20*VLOOKUP(AF20,【参考】数式用4!$EY$3:$GF$106,MATCH(N20,【参考】数式用4!$EY$2:$GF$2,0))),"")</f>
        <v/>
      </c>
      <c r="W20" s="49"/>
      <c r="X20" s="71"/>
      <c r="Y20" s="1058" t="str">
        <f>IFERROR(IF(OR('別紙様式3-2（４・５月）'!Z22="ベア加算",'別紙様式3-2（４・５月）'!R22=""),"",X20*VLOOKUP(N20,【参考】数式用!$AD$2:$AH$37,MATCH(W20,【参考】数式用!$K$4:$N$4,0)+1,0)),"")</f>
        <v/>
      </c>
      <c r="Z20" s="105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8"/>
      <c r="Q21" s="1089"/>
      <c r="R21" s="522" t="str">
        <f>IFERROR(IF(OR('別紙様式3-2（４・５月）'!Z23="ベア加算",'別紙様式3-2（４・５月）'!R23=""),"",P21*VLOOKUP(N21,【参考】数式用!$AD$2:$AH$37,MATCH(O21,【参考】数式用!$K$4:$N$4,0)+1,0)),"")</f>
        <v/>
      </c>
      <c r="S21" s="72"/>
      <c r="T21" s="1090"/>
      <c r="U21" s="1091"/>
      <c r="V21" s="520" t="str">
        <f>IFERROR(IF(AND('別紙様式3-2（４・５月）'!O23="",O21&lt;&gt;""),P21,P21*VLOOKUP(AF21,【参考】数式用4!$EY$3:$GF$106,MATCH(N21,【参考】数式用4!$EY$2:$GF$2,0))),"")</f>
        <v/>
      </c>
      <c r="W21" s="49"/>
      <c r="X21" s="71"/>
      <c r="Y21" s="1058" t="str">
        <f>IFERROR(IF(OR('別紙様式3-2（４・５月）'!Z23="ベア加算",'別紙様式3-2（４・５月）'!R23=""),"",X21*VLOOKUP(N21,【参考】数式用!$AD$2:$AH$37,MATCH(W21,【参考】数式用!$K$4:$N$4,0)+1,0)),"")</f>
        <v/>
      </c>
      <c r="Z21" s="105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8"/>
      <c r="Q22" s="1089"/>
      <c r="R22" s="522" t="str">
        <f>IFERROR(IF(OR('別紙様式3-2（４・５月）'!Z24="ベア加算",'別紙様式3-2（４・５月）'!R24=""),"",P22*VLOOKUP(N22,【参考】数式用!$AD$2:$AH$37,MATCH(O22,【参考】数式用!$K$4:$N$4,0)+1,0)),"")</f>
        <v/>
      </c>
      <c r="S22" s="72"/>
      <c r="T22" s="1090"/>
      <c r="U22" s="1091"/>
      <c r="V22" s="520" t="str">
        <f>IFERROR(IF(AND('別紙様式3-2（４・５月）'!O24="",O22&lt;&gt;""),P22,P22*VLOOKUP(AF22,【参考】数式用4!$EY$3:$GF$106,MATCH(N22,【参考】数式用4!$EY$2:$GF$2,0))),"")</f>
        <v/>
      </c>
      <c r="W22" s="49"/>
      <c r="X22" s="71"/>
      <c r="Y22" s="1058" t="str">
        <f>IFERROR(IF(OR('別紙様式3-2（４・５月）'!Z24="ベア加算",'別紙様式3-2（４・５月）'!R24=""),"",X22*VLOOKUP(N22,【参考】数式用!$AD$2:$AH$37,MATCH(W22,【参考】数式用!$K$4:$N$4,0)+1,0)),"")</f>
        <v/>
      </c>
      <c r="Z22" s="105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8"/>
      <c r="Q23" s="1089"/>
      <c r="R23" s="522" t="str">
        <f>IFERROR(IF(OR('別紙様式3-2（４・５月）'!Z25="ベア加算",'別紙様式3-2（４・５月）'!R25=""),"",P23*VLOOKUP(N23,【参考】数式用!$AD$2:$AH$37,MATCH(O23,【参考】数式用!$K$4:$N$4,0)+1,0)),"")</f>
        <v/>
      </c>
      <c r="S23" s="72"/>
      <c r="T23" s="1090"/>
      <c r="U23" s="1091"/>
      <c r="V23" s="520" t="str">
        <f>IFERROR(IF(AND('別紙様式3-2（４・５月）'!O25="",O23&lt;&gt;""),P23,P23*VLOOKUP(AF23,【参考】数式用4!$EY$3:$GF$106,MATCH(N23,【参考】数式用4!$EY$2:$GF$2,0))),"")</f>
        <v/>
      </c>
      <c r="W23" s="49"/>
      <c r="X23" s="71"/>
      <c r="Y23" s="1058" t="str">
        <f>IFERROR(IF(OR('別紙様式3-2（４・５月）'!Z25="ベア加算",'別紙様式3-2（４・５月）'!R25=""),"",X23*VLOOKUP(N23,【参考】数式用!$AD$2:$AH$37,MATCH(W23,【参考】数式用!$K$4:$N$4,0)+1,0)),"")</f>
        <v/>
      </c>
      <c r="Z23" s="105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8"/>
      <c r="Q24" s="1089"/>
      <c r="R24" s="522" t="str">
        <f>IFERROR(IF(OR('別紙様式3-2（４・５月）'!Z26="ベア加算",'別紙様式3-2（４・５月）'!R26=""),"",P24*VLOOKUP(N24,【参考】数式用!$AD$2:$AH$37,MATCH(O24,【参考】数式用!$K$4:$N$4,0)+1,0)),"")</f>
        <v/>
      </c>
      <c r="S24" s="72"/>
      <c r="T24" s="1090"/>
      <c r="U24" s="1091"/>
      <c r="V24" s="520" t="str">
        <f>IFERROR(IF(AND('別紙様式3-2（４・５月）'!O26="",O24&lt;&gt;""),P24,P24*VLOOKUP(AF24,【参考】数式用4!$EY$3:$GF$106,MATCH(N24,【参考】数式用4!$EY$2:$GF$2,0))),"")</f>
        <v/>
      </c>
      <c r="W24" s="49"/>
      <c r="X24" s="71"/>
      <c r="Y24" s="1058" t="str">
        <f>IFERROR(IF(OR('別紙様式3-2（４・５月）'!Z26="ベア加算",'別紙様式3-2（４・５月）'!R26=""),"",X24*VLOOKUP(N24,【参考】数式用!$AD$2:$AH$37,MATCH(W24,【参考】数式用!$K$4:$N$4,0)+1,0)),"")</f>
        <v/>
      </c>
      <c r="Z24" s="105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8"/>
      <c r="Q25" s="1089"/>
      <c r="R25" s="522" t="str">
        <f>IFERROR(IF(OR('別紙様式3-2（４・５月）'!Z27="ベア加算",'別紙様式3-2（４・５月）'!R27=""),"",P25*VLOOKUP(N25,【参考】数式用!$AD$2:$AH$37,MATCH(O25,【参考】数式用!$K$4:$N$4,0)+1,0)),"")</f>
        <v/>
      </c>
      <c r="S25" s="72"/>
      <c r="T25" s="1090"/>
      <c r="U25" s="1091"/>
      <c r="V25" s="520" t="str">
        <f>IFERROR(IF(AND('別紙様式3-2（４・５月）'!O27="",O25&lt;&gt;""),P25,P25*VLOOKUP(AF25,【参考】数式用4!$EY$3:$GF$106,MATCH(N25,【参考】数式用4!$EY$2:$GF$2,0))),"")</f>
        <v/>
      </c>
      <c r="W25" s="49"/>
      <c r="X25" s="71"/>
      <c r="Y25" s="1058" t="str">
        <f>IFERROR(IF(OR('別紙様式3-2（４・５月）'!Z27="ベア加算",'別紙様式3-2（４・５月）'!R27=""),"",X25*VLOOKUP(N25,【参考】数式用!$AD$2:$AH$37,MATCH(W25,【参考】数式用!$K$4:$N$4,0)+1,0)),"")</f>
        <v/>
      </c>
      <c r="Z25" s="105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8"/>
      <c r="Q26" s="1089"/>
      <c r="R26" s="522" t="str">
        <f>IFERROR(IF(OR('別紙様式3-2（４・５月）'!Z28="ベア加算",'別紙様式3-2（４・５月）'!R28=""),"",P26*VLOOKUP(N26,【参考】数式用!$AD$2:$AH$37,MATCH(O26,【参考】数式用!$K$4:$N$4,0)+1,0)),"")</f>
        <v/>
      </c>
      <c r="S26" s="72"/>
      <c r="T26" s="1090"/>
      <c r="U26" s="1091"/>
      <c r="V26" s="520" t="str">
        <f>IFERROR(IF(AND('別紙様式3-2（４・５月）'!O28="",O26&lt;&gt;""),P26,P26*VLOOKUP(AF26,【参考】数式用4!$EY$3:$GF$106,MATCH(N26,【参考】数式用4!$EY$2:$GF$2,0))),"")</f>
        <v/>
      </c>
      <c r="W26" s="49"/>
      <c r="X26" s="71"/>
      <c r="Y26" s="1058" t="str">
        <f>IFERROR(IF(OR('別紙様式3-2（４・５月）'!Z28="ベア加算",'別紙様式3-2（４・５月）'!R28=""),"",X26*VLOOKUP(N26,【参考】数式用!$AD$2:$AH$37,MATCH(W26,【参考】数式用!$K$4:$N$4,0)+1,0)),"")</f>
        <v/>
      </c>
      <c r="Z26" s="105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8"/>
      <c r="Q27" s="1089"/>
      <c r="R27" s="522" t="str">
        <f>IFERROR(IF(OR('別紙様式3-2（４・５月）'!Z29="ベア加算",'別紙様式3-2（４・５月）'!R29=""),"",P27*VLOOKUP(N27,【参考】数式用!$AD$2:$AH$37,MATCH(O27,【参考】数式用!$K$4:$N$4,0)+1,0)),"")</f>
        <v/>
      </c>
      <c r="S27" s="72"/>
      <c r="T27" s="1090"/>
      <c r="U27" s="1091"/>
      <c r="V27" s="520" t="str">
        <f>IFERROR(IF(AND('別紙様式3-2（４・５月）'!O29="",O27&lt;&gt;""),P27,P27*VLOOKUP(AF27,【参考】数式用4!$EY$3:$GF$106,MATCH(N27,【参考】数式用4!$EY$2:$GF$2,0))),"")</f>
        <v/>
      </c>
      <c r="W27" s="49"/>
      <c r="X27" s="71"/>
      <c r="Y27" s="1058" t="str">
        <f>IFERROR(IF(OR('別紙様式3-2（４・５月）'!Z29="ベア加算",'別紙様式3-2（４・５月）'!R29=""),"",X27*VLOOKUP(N27,【参考】数式用!$AD$2:$AH$37,MATCH(W27,【参考】数式用!$K$4:$N$4,0)+1,0)),"")</f>
        <v/>
      </c>
      <c r="Z27" s="105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8"/>
      <c r="Q28" s="1089"/>
      <c r="R28" s="522" t="str">
        <f>IFERROR(IF(OR('別紙様式3-2（４・５月）'!Z30="ベア加算",'別紙様式3-2（４・５月）'!R30=""),"",P28*VLOOKUP(N28,【参考】数式用!$AD$2:$AH$37,MATCH(O28,【参考】数式用!$K$4:$N$4,0)+1,0)),"")</f>
        <v/>
      </c>
      <c r="S28" s="72"/>
      <c r="T28" s="1090"/>
      <c r="U28" s="1091"/>
      <c r="V28" s="520" t="str">
        <f>IFERROR(IF(AND('別紙様式3-2（４・５月）'!O30="",O28&lt;&gt;""),P28,P28*VLOOKUP(AF28,【参考】数式用4!$EY$3:$GF$106,MATCH(N28,【参考】数式用4!$EY$2:$GF$2,0))),"")</f>
        <v/>
      </c>
      <c r="W28" s="49"/>
      <c r="X28" s="71"/>
      <c r="Y28" s="1058" t="str">
        <f>IFERROR(IF(OR('別紙様式3-2（４・５月）'!Z30="ベア加算",'別紙様式3-2（４・５月）'!R30=""),"",X28*VLOOKUP(N28,【参考】数式用!$AD$2:$AH$37,MATCH(W28,【参考】数式用!$K$4:$N$4,0)+1,0)),"")</f>
        <v/>
      </c>
      <c r="Z28" s="105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8"/>
      <c r="Q29" s="1089"/>
      <c r="R29" s="522" t="str">
        <f>IFERROR(IF(OR('別紙様式3-2（４・５月）'!Z31="ベア加算",'別紙様式3-2（４・５月）'!R31=""),"",P29*VLOOKUP(N29,【参考】数式用!$AD$2:$AH$37,MATCH(O29,【参考】数式用!$K$4:$N$4,0)+1,0)),"")</f>
        <v/>
      </c>
      <c r="S29" s="72"/>
      <c r="T29" s="1088"/>
      <c r="U29" s="1089"/>
      <c r="V29" s="520" t="str">
        <f>IFERROR(IF(AND('別紙様式3-2（４・５月）'!O31="",O29&lt;&gt;""),P29,P29*VLOOKUP(AF29,【参考】数式用4!$EY$3:$GF$106,MATCH(N29,【参考】数式用4!$EY$2:$GF$2,0))),"")</f>
        <v/>
      </c>
      <c r="W29" s="50"/>
      <c r="X29" s="424"/>
      <c r="Y29" s="1058" t="str">
        <f>IFERROR(IF(OR('別紙様式3-2（４・５月）'!Z31="ベア加算",'別紙様式3-2（４・５月）'!R31=""),"",X29*VLOOKUP(N29,【参考】数式用!$AD$2:$AH$37,MATCH(W29,【参考】数式用!$K$4:$N$4,0)+1,0)),"")</f>
        <v/>
      </c>
      <c r="Z29" s="105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8"/>
      <c r="Q30" s="1089"/>
      <c r="R30" s="522" t="str">
        <f>IFERROR(IF(OR('別紙様式3-2（４・５月）'!Z32="ベア加算",'別紙様式3-2（４・５月）'!R32=""),"",P30*VLOOKUP(N30,【参考】数式用!$AD$2:$AH$37,MATCH(O30,【参考】数式用!$K$4:$N$4,0)+1,0)),"")</f>
        <v/>
      </c>
      <c r="S30" s="72"/>
      <c r="T30" s="1090"/>
      <c r="U30" s="1091"/>
      <c r="V30" s="520" t="str">
        <f>IFERROR(IF(AND('別紙様式3-2（４・５月）'!O32="",O30&lt;&gt;""),P30,P30*VLOOKUP(AF30,【参考】数式用4!$EY$3:$GF$106,MATCH(N30,【参考】数式用4!$EY$2:$GF$2,0))),"")</f>
        <v/>
      </c>
      <c r="W30" s="49"/>
      <c r="X30" s="71"/>
      <c r="Y30" s="1058" t="str">
        <f>IFERROR(IF(OR('別紙様式3-2（４・５月）'!Z32="ベア加算",'別紙様式3-2（４・５月）'!R32=""),"",X30*VLOOKUP(N30,【参考】数式用!$AD$2:$AH$37,MATCH(W30,【参考】数式用!$K$4:$N$4,0)+1,0)),"")</f>
        <v/>
      </c>
      <c r="Z30" s="105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8"/>
      <c r="Q31" s="1089"/>
      <c r="R31" s="522" t="str">
        <f>IFERROR(IF(OR('別紙様式3-2（４・５月）'!Z33="ベア加算",'別紙様式3-2（４・５月）'!R33=""),"",P31*VLOOKUP(N31,【参考】数式用!$AD$2:$AH$37,MATCH(O31,【参考】数式用!$K$4:$N$4,0)+1,0)),"")</f>
        <v/>
      </c>
      <c r="S31" s="72"/>
      <c r="T31" s="1090"/>
      <c r="U31" s="1091"/>
      <c r="V31" s="520" t="str">
        <f>IFERROR(IF(AND('別紙様式3-2（４・５月）'!O33="",O31&lt;&gt;""),P31,P31*VLOOKUP(AF31,【参考】数式用4!$EY$3:$GF$106,MATCH(N31,【参考】数式用4!$EY$2:$GF$2,0))),"")</f>
        <v/>
      </c>
      <c r="W31" s="49"/>
      <c r="X31" s="71"/>
      <c r="Y31" s="1058" t="str">
        <f>IFERROR(IF(OR('別紙様式3-2（４・５月）'!Z33="ベア加算",'別紙様式3-2（４・５月）'!R33=""),"",X31*VLOOKUP(N31,【参考】数式用!$AD$2:$AH$37,MATCH(W31,【参考】数式用!$K$4:$N$4,0)+1,0)),"")</f>
        <v/>
      </c>
      <c r="Z31" s="105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8"/>
      <c r="Q32" s="1089"/>
      <c r="R32" s="522" t="str">
        <f>IFERROR(IF(OR('別紙様式3-2（４・５月）'!Z34="ベア加算",'別紙様式3-2（４・５月）'!R34=""),"",P32*VLOOKUP(N32,【参考】数式用!$AD$2:$AH$37,MATCH(O32,【参考】数式用!$K$4:$N$4,0)+1,0)),"")</f>
        <v/>
      </c>
      <c r="S32" s="72"/>
      <c r="T32" s="1090"/>
      <c r="U32" s="1091"/>
      <c r="V32" s="520" t="str">
        <f>IFERROR(IF(AND('別紙様式3-2（４・５月）'!O34="",O32&lt;&gt;""),P32,P32*VLOOKUP(AF32,【参考】数式用4!$EY$3:$GF$106,MATCH(N32,【参考】数式用4!$EY$2:$GF$2,0))),"")</f>
        <v/>
      </c>
      <c r="W32" s="49"/>
      <c r="X32" s="71"/>
      <c r="Y32" s="1058" t="str">
        <f>IFERROR(IF(OR('別紙様式3-2（４・５月）'!Z34="ベア加算",'別紙様式3-2（４・５月）'!R34=""),"",X32*VLOOKUP(N32,【参考】数式用!$AD$2:$AH$37,MATCH(W32,【参考】数式用!$K$4:$N$4,0)+1,0)),"")</f>
        <v/>
      </c>
      <c r="Z32" s="105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8"/>
      <c r="Q33" s="1089"/>
      <c r="R33" s="522" t="str">
        <f>IFERROR(IF(OR('別紙様式3-2（４・５月）'!Z35="ベア加算",'別紙様式3-2（４・５月）'!R35=""),"",P33*VLOOKUP(N33,【参考】数式用!$AD$2:$AH$37,MATCH(O33,【参考】数式用!$K$4:$N$4,0)+1,0)),"")</f>
        <v/>
      </c>
      <c r="S33" s="72"/>
      <c r="T33" s="1090"/>
      <c r="U33" s="1091"/>
      <c r="V33" s="520" t="str">
        <f>IFERROR(IF(AND('別紙様式3-2（４・５月）'!O35="",O33&lt;&gt;""),P33,P33*VLOOKUP(AF33,【参考】数式用4!$EY$3:$GF$106,MATCH(N33,【参考】数式用4!$EY$2:$GF$2,0))),"")</f>
        <v/>
      </c>
      <c r="W33" s="49"/>
      <c r="X33" s="71"/>
      <c r="Y33" s="1058" t="str">
        <f>IFERROR(IF(OR('別紙様式3-2（４・５月）'!Z35="ベア加算",'別紙様式3-2（４・５月）'!R35=""),"",X33*VLOOKUP(N33,【参考】数式用!$AD$2:$AH$37,MATCH(W33,【参考】数式用!$K$4:$N$4,0)+1,0)),"")</f>
        <v/>
      </c>
      <c r="Z33" s="105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8"/>
      <c r="Q34" s="1089"/>
      <c r="R34" s="522" t="str">
        <f>IFERROR(IF(OR('別紙様式3-2（４・５月）'!Z36="ベア加算",'別紙様式3-2（４・５月）'!R36=""),"",P34*VLOOKUP(N34,【参考】数式用!$AD$2:$AH$37,MATCH(O34,【参考】数式用!$K$4:$N$4,0)+1,0)),"")</f>
        <v/>
      </c>
      <c r="S34" s="72"/>
      <c r="T34" s="1090"/>
      <c r="U34" s="1091"/>
      <c r="V34" s="520" t="str">
        <f>IFERROR(IF(AND('別紙様式3-2（４・５月）'!O36="",O34&lt;&gt;""),P34,P34*VLOOKUP(AF34,【参考】数式用4!$EY$3:$GF$106,MATCH(N34,【参考】数式用4!$EY$2:$GF$2,0))),"")</f>
        <v/>
      </c>
      <c r="W34" s="49"/>
      <c r="X34" s="71"/>
      <c r="Y34" s="1058" t="str">
        <f>IFERROR(IF(OR('別紙様式3-2（４・５月）'!Z36="ベア加算",'別紙様式3-2（４・５月）'!R36=""),"",X34*VLOOKUP(N34,【参考】数式用!$AD$2:$AH$37,MATCH(W34,【参考】数式用!$K$4:$N$4,0)+1,0)),"")</f>
        <v/>
      </c>
      <c r="Z34" s="105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8"/>
      <c r="Q35" s="1089"/>
      <c r="R35" s="522" t="str">
        <f>IFERROR(IF(OR('別紙様式3-2（４・５月）'!Z37="ベア加算",'別紙様式3-2（４・５月）'!R37=""),"",P35*VLOOKUP(N35,【参考】数式用!$AD$2:$AH$37,MATCH(O35,【参考】数式用!$K$4:$N$4,0)+1,0)),"")</f>
        <v/>
      </c>
      <c r="S35" s="72"/>
      <c r="T35" s="1090"/>
      <c r="U35" s="1091"/>
      <c r="V35" s="520" t="str">
        <f>IFERROR(IF(AND('別紙様式3-2（４・５月）'!O37="",O35&lt;&gt;""),P35,P35*VLOOKUP(AF35,【参考】数式用4!$EY$3:$GF$106,MATCH(N35,【参考】数式用4!$EY$2:$GF$2,0))),"")</f>
        <v/>
      </c>
      <c r="W35" s="49"/>
      <c r="X35" s="71"/>
      <c r="Y35" s="1058" t="str">
        <f>IFERROR(IF(OR('別紙様式3-2（４・５月）'!Z37="ベア加算",'別紙様式3-2（４・５月）'!R37=""),"",X35*VLOOKUP(N35,【参考】数式用!$AD$2:$AH$37,MATCH(W35,【参考】数式用!$K$4:$N$4,0)+1,0)),"")</f>
        <v/>
      </c>
      <c r="Z35" s="105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8"/>
      <c r="Q36" s="1089"/>
      <c r="R36" s="522" t="str">
        <f>IFERROR(IF(OR('別紙様式3-2（４・５月）'!Z38="ベア加算",'別紙様式3-2（４・５月）'!R38=""),"",P36*VLOOKUP(N36,【参考】数式用!$AD$2:$AH$37,MATCH(O36,【参考】数式用!$K$4:$N$4,0)+1,0)),"")</f>
        <v/>
      </c>
      <c r="S36" s="72"/>
      <c r="T36" s="1090"/>
      <c r="U36" s="1091"/>
      <c r="V36" s="520" t="str">
        <f>IFERROR(IF(AND('別紙様式3-2（４・５月）'!O38="",O36&lt;&gt;""),P36,P36*VLOOKUP(AF36,【参考】数式用4!$EY$3:$GF$106,MATCH(N36,【参考】数式用4!$EY$2:$GF$2,0))),"")</f>
        <v/>
      </c>
      <c r="W36" s="49"/>
      <c r="X36" s="71"/>
      <c r="Y36" s="1058" t="str">
        <f>IFERROR(IF(OR('別紙様式3-2（４・５月）'!Z38="ベア加算",'別紙様式3-2（４・５月）'!R38=""),"",X36*VLOOKUP(N36,【参考】数式用!$AD$2:$AH$37,MATCH(W36,【参考】数式用!$K$4:$N$4,0)+1,0)),"")</f>
        <v/>
      </c>
      <c r="Z36" s="105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8"/>
      <c r="Q37" s="1089"/>
      <c r="R37" s="522" t="str">
        <f>IFERROR(IF(OR('別紙様式3-2（４・５月）'!Z39="ベア加算",'別紙様式3-2（４・５月）'!R39=""),"",P37*VLOOKUP(N37,【参考】数式用!$AD$2:$AH$37,MATCH(O37,【参考】数式用!$K$4:$N$4,0)+1,0)),"")</f>
        <v/>
      </c>
      <c r="S37" s="72"/>
      <c r="T37" s="1090"/>
      <c r="U37" s="1091"/>
      <c r="V37" s="520" t="str">
        <f>IFERROR(IF(AND('別紙様式3-2（４・５月）'!O39="",O37&lt;&gt;""),P37,P37*VLOOKUP(AF37,【参考】数式用4!$EY$3:$GF$106,MATCH(N37,【参考】数式用4!$EY$2:$GF$2,0))),"")</f>
        <v/>
      </c>
      <c r="W37" s="49"/>
      <c r="X37" s="71"/>
      <c r="Y37" s="1058" t="str">
        <f>IFERROR(IF(OR('別紙様式3-2（４・５月）'!Z39="ベア加算",'別紙様式3-2（４・５月）'!R39=""),"",X37*VLOOKUP(N37,【参考】数式用!$AD$2:$AH$37,MATCH(W37,【参考】数式用!$K$4:$N$4,0)+1,0)),"")</f>
        <v/>
      </c>
      <c r="Z37" s="105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8"/>
      <c r="Q38" s="1089"/>
      <c r="R38" s="522" t="str">
        <f>IFERROR(IF(OR('別紙様式3-2（４・５月）'!Z40="ベア加算",'別紙様式3-2（４・５月）'!R40=""),"",P38*VLOOKUP(N38,【参考】数式用!$AD$2:$AH$37,MATCH(O38,【参考】数式用!$K$4:$N$4,0)+1,0)),"")</f>
        <v/>
      </c>
      <c r="S38" s="72"/>
      <c r="T38" s="1090"/>
      <c r="U38" s="1091"/>
      <c r="V38" s="520" t="str">
        <f>IFERROR(IF(AND('別紙様式3-2（４・５月）'!O40="",O38&lt;&gt;""),P38,P38*VLOOKUP(AF38,【参考】数式用4!$EY$3:$GF$106,MATCH(N38,【参考】数式用4!$EY$2:$GF$2,0))),"")</f>
        <v/>
      </c>
      <c r="W38" s="49"/>
      <c r="X38" s="71"/>
      <c r="Y38" s="1058" t="str">
        <f>IFERROR(IF(OR('別紙様式3-2（４・５月）'!Z40="ベア加算",'別紙様式3-2（４・５月）'!R40=""),"",X38*VLOOKUP(N38,【参考】数式用!$AD$2:$AH$37,MATCH(W38,【参考】数式用!$K$4:$N$4,0)+1,0)),"")</f>
        <v/>
      </c>
      <c r="Z38" s="105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8"/>
      <c r="Q39" s="1089"/>
      <c r="R39" s="522" t="str">
        <f>IFERROR(IF(OR('別紙様式3-2（４・５月）'!Z41="ベア加算",'別紙様式3-2（４・５月）'!R41=""),"",P39*VLOOKUP(N39,【参考】数式用!$AD$2:$AH$37,MATCH(O39,【参考】数式用!$K$4:$N$4,0)+1,0)),"")</f>
        <v/>
      </c>
      <c r="S39" s="72"/>
      <c r="T39" s="1090"/>
      <c r="U39" s="1091"/>
      <c r="V39" s="520" t="str">
        <f>IFERROR(IF(AND('別紙様式3-2（４・５月）'!O41="",O39&lt;&gt;""),P39,P39*VLOOKUP(AF39,【参考】数式用4!$EY$3:$GF$106,MATCH(N39,【参考】数式用4!$EY$2:$GF$2,0))),"")</f>
        <v/>
      </c>
      <c r="W39" s="49"/>
      <c r="X39" s="71"/>
      <c r="Y39" s="1058" t="str">
        <f>IFERROR(IF(OR('別紙様式3-2（４・５月）'!Z41="ベア加算",'別紙様式3-2（４・５月）'!R41=""),"",X39*VLOOKUP(N39,【参考】数式用!$AD$2:$AH$37,MATCH(W39,【参考】数式用!$K$4:$N$4,0)+1,0)),"")</f>
        <v/>
      </c>
      <c r="Z39" s="105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8"/>
      <c r="Q40" s="1089"/>
      <c r="R40" s="522" t="str">
        <f>IFERROR(IF(OR('別紙様式3-2（４・５月）'!Z42="ベア加算",'別紙様式3-2（４・５月）'!R42=""),"",P40*VLOOKUP(N40,【参考】数式用!$AD$2:$AH$37,MATCH(O40,【参考】数式用!$K$4:$N$4,0)+1,0)),"")</f>
        <v/>
      </c>
      <c r="S40" s="72"/>
      <c r="T40" s="1090"/>
      <c r="U40" s="1091"/>
      <c r="V40" s="520" t="str">
        <f>IFERROR(IF(AND('別紙様式3-2（４・５月）'!O42="",O40&lt;&gt;""),P40,P40*VLOOKUP(AF40,【参考】数式用4!$EY$3:$GF$106,MATCH(N40,【参考】数式用4!$EY$2:$GF$2,0))),"")</f>
        <v/>
      </c>
      <c r="W40" s="49"/>
      <c r="X40" s="71"/>
      <c r="Y40" s="1058" t="str">
        <f>IFERROR(IF(OR('別紙様式3-2（４・５月）'!Z42="ベア加算",'別紙様式3-2（４・５月）'!R42=""),"",X40*VLOOKUP(N40,【参考】数式用!$AD$2:$AH$37,MATCH(W40,【参考】数式用!$K$4:$N$4,0)+1,0)),"")</f>
        <v/>
      </c>
      <c r="Z40" s="105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8"/>
      <c r="Q41" s="1089"/>
      <c r="R41" s="522" t="str">
        <f>IFERROR(IF(OR('別紙様式3-2（４・５月）'!Z43="ベア加算",'別紙様式3-2（４・５月）'!R43=""),"",P41*VLOOKUP(N41,【参考】数式用!$AD$2:$AH$37,MATCH(O41,【参考】数式用!$K$4:$N$4,0)+1,0)),"")</f>
        <v/>
      </c>
      <c r="S41" s="72"/>
      <c r="T41" s="1090"/>
      <c r="U41" s="1091"/>
      <c r="V41" s="520" t="str">
        <f>IFERROR(IF(AND('別紙様式3-2（４・５月）'!O43="",O41&lt;&gt;""),P41,P41*VLOOKUP(AF41,【参考】数式用4!$EY$3:$GF$106,MATCH(N41,【参考】数式用4!$EY$2:$GF$2,0))),"")</f>
        <v/>
      </c>
      <c r="W41" s="49"/>
      <c r="X41" s="71"/>
      <c r="Y41" s="1058" t="str">
        <f>IFERROR(IF(OR('別紙様式3-2（４・５月）'!Z43="ベア加算",'別紙様式3-2（４・５月）'!R43=""),"",X41*VLOOKUP(N41,【参考】数式用!$AD$2:$AH$37,MATCH(W41,【参考】数式用!$K$4:$N$4,0)+1,0)),"")</f>
        <v/>
      </c>
      <c r="Z41" s="105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8"/>
      <c r="Q42" s="1089"/>
      <c r="R42" s="522" t="str">
        <f>IFERROR(IF(OR('別紙様式3-2（４・５月）'!Z44="ベア加算",'別紙様式3-2（４・５月）'!R44=""),"",P42*VLOOKUP(N42,【参考】数式用!$AD$2:$AH$37,MATCH(O42,【参考】数式用!$K$4:$N$4,0)+1,0)),"")</f>
        <v/>
      </c>
      <c r="S42" s="72"/>
      <c r="T42" s="1090"/>
      <c r="U42" s="1091"/>
      <c r="V42" s="520" t="str">
        <f>IFERROR(IF(AND('別紙様式3-2（４・５月）'!O44="",O42&lt;&gt;""),P42,P42*VLOOKUP(AF42,【参考】数式用4!$EY$3:$GF$106,MATCH(N42,【参考】数式用4!$EY$2:$GF$2,0))),"")</f>
        <v/>
      </c>
      <c r="W42" s="49"/>
      <c r="X42" s="71"/>
      <c r="Y42" s="1058" t="str">
        <f>IFERROR(IF(OR('別紙様式3-2（４・５月）'!Z44="ベア加算",'別紙様式3-2（４・５月）'!R44=""),"",X42*VLOOKUP(N42,【参考】数式用!$AD$2:$AH$37,MATCH(W42,【参考】数式用!$K$4:$N$4,0)+1,0)),"")</f>
        <v/>
      </c>
      <c r="Z42" s="105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8"/>
      <c r="Q43" s="1089"/>
      <c r="R43" s="522" t="str">
        <f>IFERROR(IF(OR('別紙様式3-2（４・５月）'!Z45="ベア加算",'別紙様式3-2（４・５月）'!R45=""),"",P43*VLOOKUP(N43,【参考】数式用!$AD$2:$AH$37,MATCH(O43,【参考】数式用!$K$4:$N$4,0)+1,0)),"")</f>
        <v/>
      </c>
      <c r="S43" s="72"/>
      <c r="T43" s="1090"/>
      <c r="U43" s="1091"/>
      <c r="V43" s="520" t="str">
        <f>IFERROR(IF(AND('別紙様式3-2（４・５月）'!O45="",O43&lt;&gt;""),P43,P43*VLOOKUP(AF43,【参考】数式用4!$EY$3:$GF$106,MATCH(N43,【参考】数式用4!$EY$2:$GF$2,0))),"")</f>
        <v/>
      </c>
      <c r="W43" s="49"/>
      <c r="X43" s="71"/>
      <c r="Y43" s="1058" t="str">
        <f>IFERROR(IF(OR('別紙様式3-2（４・５月）'!Z45="ベア加算",'別紙様式3-2（４・５月）'!R45=""),"",X43*VLOOKUP(N43,【参考】数式用!$AD$2:$AH$37,MATCH(W43,【参考】数式用!$K$4:$N$4,0)+1,0)),"")</f>
        <v/>
      </c>
      <c r="Z43" s="105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8"/>
      <c r="Q44" s="1089"/>
      <c r="R44" s="522" t="str">
        <f>IFERROR(IF(OR('別紙様式3-2（４・５月）'!Z46="ベア加算",'別紙様式3-2（４・５月）'!R46=""),"",P44*VLOOKUP(N44,【参考】数式用!$AD$2:$AH$37,MATCH(O44,【参考】数式用!$K$4:$N$4,0)+1,0)),"")</f>
        <v/>
      </c>
      <c r="S44" s="72"/>
      <c r="T44" s="1090"/>
      <c r="U44" s="1091"/>
      <c r="V44" s="520" t="str">
        <f>IFERROR(IF(AND('別紙様式3-2（４・５月）'!O46="",O44&lt;&gt;""),P44,P44*VLOOKUP(AF44,【参考】数式用4!$EY$3:$GF$106,MATCH(N44,【参考】数式用4!$EY$2:$GF$2,0))),"")</f>
        <v/>
      </c>
      <c r="W44" s="49"/>
      <c r="X44" s="71"/>
      <c r="Y44" s="1058" t="str">
        <f>IFERROR(IF(OR('別紙様式3-2（４・５月）'!Z46="ベア加算",'別紙様式3-2（４・５月）'!R46=""),"",X44*VLOOKUP(N44,【参考】数式用!$AD$2:$AH$37,MATCH(W44,【参考】数式用!$K$4:$N$4,0)+1,0)),"")</f>
        <v/>
      </c>
      <c r="Z44" s="105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8"/>
      <c r="Q45" s="1089"/>
      <c r="R45" s="522" t="str">
        <f>IFERROR(IF(OR('別紙様式3-2（４・５月）'!Z47="ベア加算",'別紙様式3-2（４・５月）'!R47=""),"",P45*VLOOKUP(N45,【参考】数式用!$AD$2:$AH$37,MATCH(O45,【参考】数式用!$K$4:$N$4,0)+1,0)),"")</f>
        <v/>
      </c>
      <c r="S45" s="72"/>
      <c r="T45" s="1090"/>
      <c r="U45" s="1091"/>
      <c r="V45" s="520" t="str">
        <f>IFERROR(IF(AND('別紙様式3-2（４・５月）'!O47="",O45&lt;&gt;""),P45,P45*VLOOKUP(AF45,【参考】数式用4!$EY$3:$GF$106,MATCH(N45,【参考】数式用4!$EY$2:$GF$2,0))),"")</f>
        <v/>
      </c>
      <c r="W45" s="49"/>
      <c r="X45" s="71"/>
      <c r="Y45" s="1058" t="str">
        <f>IFERROR(IF(OR('別紙様式3-2（４・５月）'!Z47="ベア加算",'別紙様式3-2（４・５月）'!R47=""),"",X45*VLOOKUP(N45,【参考】数式用!$AD$2:$AH$37,MATCH(W45,【参考】数式用!$K$4:$N$4,0)+1,0)),"")</f>
        <v/>
      </c>
      <c r="Z45" s="105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8"/>
      <c r="Q46" s="1089"/>
      <c r="R46" s="522" t="str">
        <f>IFERROR(IF(OR('別紙様式3-2（４・５月）'!Z48="ベア加算",'別紙様式3-2（４・５月）'!R48=""),"",P46*VLOOKUP(N46,【参考】数式用!$AD$2:$AH$37,MATCH(O46,【参考】数式用!$K$4:$N$4,0)+1,0)),"")</f>
        <v/>
      </c>
      <c r="S46" s="72"/>
      <c r="T46" s="1090"/>
      <c r="U46" s="1091"/>
      <c r="V46" s="520" t="str">
        <f>IFERROR(IF(AND('別紙様式3-2（４・５月）'!O48="",O46&lt;&gt;""),P46,P46*VLOOKUP(AF46,【参考】数式用4!$EY$3:$GF$106,MATCH(N46,【参考】数式用4!$EY$2:$GF$2,0))),"")</f>
        <v/>
      </c>
      <c r="W46" s="49"/>
      <c r="X46" s="71"/>
      <c r="Y46" s="1058" t="str">
        <f>IFERROR(IF(OR('別紙様式3-2（４・５月）'!Z48="ベア加算",'別紙様式3-2（４・５月）'!R48=""),"",X46*VLOOKUP(N46,【参考】数式用!$AD$2:$AH$37,MATCH(W46,【参考】数式用!$K$4:$N$4,0)+1,0)),"")</f>
        <v/>
      </c>
      <c r="Z46" s="105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8"/>
      <c r="Q47" s="1089"/>
      <c r="R47" s="522" t="str">
        <f>IFERROR(IF(OR('別紙様式3-2（４・５月）'!Z49="ベア加算",'別紙様式3-2（４・５月）'!R49=""),"",P47*VLOOKUP(N47,【参考】数式用!$AD$2:$AH$37,MATCH(O47,【参考】数式用!$K$4:$N$4,0)+1,0)),"")</f>
        <v/>
      </c>
      <c r="S47" s="72"/>
      <c r="T47" s="1090"/>
      <c r="U47" s="1091"/>
      <c r="V47" s="520" t="str">
        <f>IFERROR(IF(AND('別紙様式3-2（４・５月）'!O49="",O47&lt;&gt;""),P47,P47*VLOOKUP(AF47,【参考】数式用4!$EY$3:$GF$106,MATCH(N47,【参考】数式用4!$EY$2:$GF$2,0))),"")</f>
        <v/>
      </c>
      <c r="W47" s="49"/>
      <c r="X47" s="71"/>
      <c r="Y47" s="1058" t="str">
        <f>IFERROR(IF(OR('別紙様式3-2（４・５月）'!Z49="ベア加算",'別紙様式3-2（４・５月）'!R49=""),"",X47*VLOOKUP(N47,【参考】数式用!$AD$2:$AH$37,MATCH(W47,【参考】数式用!$K$4:$N$4,0)+1,0)),"")</f>
        <v/>
      </c>
      <c r="Z47" s="105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8"/>
      <c r="Q48" s="1089"/>
      <c r="R48" s="522" t="str">
        <f>IFERROR(IF(OR('別紙様式3-2（４・５月）'!Z50="ベア加算",'別紙様式3-2（４・５月）'!R50=""),"",P48*VLOOKUP(N48,【参考】数式用!$AD$2:$AH$37,MATCH(O48,【参考】数式用!$K$4:$N$4,0)+1,0)),"")</f>
        <v/>
      </c>
      <c r="S48" s="72"/>
      <c r="T48" s="1090"/>
      <c r="U48" s="1091"/>
      <c r="V48" s="520" t="str">
        <f>IFERROR(IF(AND('別紙様式3-2（４・５月）'!O50="",O48&lt;&gt;""),P48,P48*VLOOKUP(AF48,【参考】数式用4!$EY$3:$GF$106,MATCH(N48,【参考】数式用4!$EY$2:$GF$2,0))),"")</f>
        <v/>
      </c>
      <c r="W48" s="49"/>
      <c r="X48" s="71"/>
      <c r="Y48" s="1058" t="str">
        <f>IFERROR(IF(OR('別紙様式3-2（４・５月）'!Z50="ベア加算",'別紙様式3-2（４・５月）'!R50=""),"",X48*VLOOKUP(N48,【参考】数式用!$AD$2:$AH$37,MATCH(W48,【参考】数式用!$K$4:$N$4,0)+1,0)),"")</f>
        <v/>
      </c>
      <c r="Z48" s="105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8"/>
      <c r="Q49" s="1089"/>
      <c r="R49" s="522" t="str">
        <f>IFERROR(IF(OR('別紙様式3-2（４・５月）'!Z51="ベア加算",'別紙様式3-2（４・５月）'!R51=""),"",P49*VLOOKUP(N49,【参考】数式用!$AD$2:$AH$37,MATCH(O49,【参考】数式用!$K$4:$N$4,0)+1,0)),"")</f>
        <v/>
      </c>
      <c r="S49" s="72"/>
      <c r="T49" s="1090"/>
      <c r="U49" s="1091"/>
      <c r="V49" s="520" t="str">
        <f>IFERROR(IF(AND('別紙様式3-2（４・５月）'!O51="",O49&lt;&gt;""),P49,P49*VLOOKUP(AF49,【参考】数式用4!$EY$3:$GF$106,MATCH(N49,【参考】数式用4!$EY$2:$GF$2,0))),"")</f>
        <v/>
      </c>
      <c r="W49" s="49"/>
      <c r="X49" s="71"/>
      <c r="Y49" s="1058" t="str">
        <f>IFERROR(IF(OR('別紙様式3-2（４・５月）'!Z51="ベア加算",'別紙様式3-2（４・５月）'!R51=""),"",X49*VLOOKUP(N49,【参考】数式用!$AD$2:$AH$37,MATCH(W49,【参考】数式用!$K$4:$N$4,0)+1,0)),"")</f>
        <v/>
      </c>
      <c r="Z49" s="105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8"/>
      <c r="Q50" s="1089"/>
      <c r="R50" s="522" t="str">
        <f>IFERROR(IF(OR('別紙様式3-2（４・５月）'!Z52="ベア加算",'別紙様式3-2（４・５月）'!R52=""),"",P50*VLOOKUP(N50,【参考】数式用!$AD$2:$AH$37,MATCH(O50,【参考】数式用!$K$4:$N$4,0)+1,0)),"")</f>
        <v/>
      </c>
      <c r="S50" s="72"/>
      <c r="T50" s="1090"/>
      <c r="U50" s="1091"/>
      <c r="V50" s="520" t="str">
        <f>IFERROR(IF(AND('別紙様式3-2（４・５月）'!O52="",O50&lt;&gt;""),P50,P50*VLOOKUP(AF50,【参考】数式用4!$EY$3:$GF$106,MATCH(N50,【参考】数式用4!$EY$2:$GF$2,0))),"")</f>
        <v/>
      </c>
      <c r="W50" s="49"/>
      <c r="X50" s="71"/>
      <c r="Y50" s="1058" t="str">
        <f>IFERROR(IF(OR('別紙様式3-2（４・５月）'!Z52="ベア加算",'別紙様式3-2（４・５月）'!R52=""),"",X50*VLOOKUP(N50,【参考】数式用!$AD$2:$AH$37,MATCH(W50,【参考】数式用!$K$4:$N$4,0)+1,0)),"")</f>
        <v/>
      </c>
      <c r="Z50" s="105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8"/>
      <c r="Q51" s="1089"/>
      <c r="R51" s="522" t="str">
        <f>IFERROR(IF(OR('別紙様式3-2（４・５月）'!Z53="ベア加算",'別紙様式3-2（４・５月）'!R53=""),"",P51*VLOOKUP(N51,【参考】数式用!$AD$2:$AH$37,MATCH(O51,【参考】数式用!$K$4:$N$4,0)+1,0)),"")</f>
        <v/>
      </c>
      <c r="S51" s="72"/>
      <c r="T51" s="1090"/>
      <c r="U51" s="1091"/>
      <c r="V51" s="520" t="str">
        <f>IFERROR(IF(AND('別紙様式3-2（４・５月）'!O53="",O51&lt;&gt;""),P51,P51*VLOOKUP(AF51,【参考】数式用4!$EY$3:$GF$106,MATCH(N51,【参考】数式用4!$EY$2:$GF$2,0))),"")</f>
        <v/>
      </c>
      <c r="W51" s="49"/>
      <c r="X51" s="71"/>
      <c r="Y51" s="1058" t="str">
        <f>IFERROR(IF(OR('別紙様式3-2（４・５月）'!Z53="ベア加算",'別紙様式3-2（４・５月）'!R53=""),"",X51*VLOOKUP(N51,【参考】数式用!$AD$2:$AH$37,MATCH(W51,【参考】数式用!$K$4:$N$4,0)+1,0)),"")</f>
        <v/>
      </c>
      <c r="Z51" s="105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8"/>
      <c r="Q52" s="1089"/>
      <c r="R52" s="522" t="str">
        <f>IFERROR(IF(OR('別紙様式3-2（４・５月）'!Z54="ベア加算",'別紙様式3-2（４・５月）'!R54=""),"",P52*VLOOKUP(N52,【参考】数式用!$AD$2:$AH$37,MATCH(O52,【参考】数式用!$K$4:$N$4,0)+1,0)),"")</f>
        <v/>
      </c>
      <c r="S52" s="72"/>
      <c r="T52" s="1090"/>
      <c r="U52" s="1091"/>
      <c r="V52" s="520" t="str">
        <f>IFERROR(IF(AND('別紙様式3-2（４・５月）'!O54="",O52&lt;&gt;""),P52,P52*VLOOKUP(AF52,【参考】数式用4!$EY$3:$GF$106,MATCH(N52,【参考】数式用4!$EY$2:$GF$2,0))),"")</f>
        <v/>
      </c>
      <c r="W52" s="49"/>
      <c r="X52" s="71"/>
      <c r="Y52" s="1058" t="str">
        <f>IFERROR(IF(OR('別紙様式3-2（４・５月）'!Z54="ベア加算",'別紙様式3-2（４・５月）'!R54=""),"",X52*VLOOKUP(N52,【参考】数式用!$AD$2:$AH$37,MATCH(W52,【参考】数式用!$K$4:$N$4,0)+1,0)),"")</f>
        <v/>
      </c>
      <c r="Z52" s="105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8"/>
      <c r="Q53" s="1089"/>
      <c r="R53" s="522" t="str">
        <f>IFERROR(IF(OR('別紙様式3-2（４・５月）'!Z55="ベア加算",'別紙様式3-2（４・５月）'!R55=""),"",P53*VLOOKUP(N53,【参考】数式用!$AD$2:$AH$37,MATCH(O53,【参考】数式用!$K$4:$N$4,0)+1,0)),"")</f>
        <v/>
      </c>
      <c r="S53" s="72"/>
      <c r="T53" s="1090"/>
      <c r="U53" s="1091"/>
      <c r="V53" s="520" t="str">
        <f>IFERROR(IF(AND('別紙様式3-2（４・５月）'!O55="",O53&lt;&gt;""),P53,P53*VLOOKUP(AF53,【参考】数式用4!$EY$3:$GF$106,MATCH(N53,【参考】数式用4!$EY$2:$GF$2,0))),"")</f>
        <v/>
      </c>
      <c r="W53" s="49"/>
      <c r="X53" s="71"/>
      <c r="Y53" s="1058" t="str">
        <f>IFERROR(IF(OR('別紙様式3-2（４・５月）'!Z55="ベア加算",'別紙様式3-2（４・５月）'!R55=""),"",X53*VLOOKUP(N53,【参考】数式用!$AD$2:$AH$37,MATCH(W53,【参考】数式用!$K$4:$N$4,0)+1,0)),"")</f>
        <v/>
      </c>
      <c r="Z53" s="105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8"/>
      <c r="Q54" s="1089"/>
      <c r="R54" s="522" t="str">
        <f>IFERROR(IF(OR('別紙様式3-2（４・５月）'!Z56="ベア加算",'別紙様式3-2（４・５月）'!R56=""),"",P54*VLOOKUP(N54,【参考】数式用!$AD$2:$AH$37,MATCH(O54,【参考】数式用!$K$4:$N$4,0)+1,0)),"")</f>
        <v/>
      </c>
      <c r="S54" s="72"/>
      <c r="T54" s="1090"/>
      <c r="U54" s="1091"/>
      <c r="V54" s="520" t="str">
        <f>IFERROR(IF(AND('別紙様式3-2（４・５月）'!O56="",O54&lt;&gt;""),P54,P54*VLOOKUP(AF54,【参考】数式用4!$EY$3:$GF$106,MATCH(N54,【参考】数式用4!$EY$2:$GF$2,0))),"")</f>
        <v/>
      </c>
      <c r="W54" s="49"/>
      <c r="X54" s="71"/>
      <c r="Y54" s="1058" t="str">
        <f>IFERROR(IF(OR('別紙様式3-2（４・５月）'!Z56="ベア加算",'別紙様式3-2（４・５月）'!R56=""),"",X54*VLOOKUP(N54,【参考】数式用!$AD$2:$AH$37,MATCH(W54,【参考】数式用!$K$4:$N$4,0)+1,0)),"")</f>
        <v/>
      </c>
      <c r="Z54" s="105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8"/>
      <c r="Q55" s="1089"/>
      <c r="R55" s="522" t="str">
        <f>IFERROR(IF(OR('別紙様式3-2（４・５月）'!Z57="ベア加算",'別紙様式3-2（４・５月）'!R57=""),"",P55*VLOOKUP(N55,【参考】数式用!$AD$2:$AH$37,MATCH(O55,【参考】数式用!$K$4:$N$4,0)+1,0)),"")</f>
        <v/>
      </c>
      <c r="S55" s="72"/>
      <c r="T55" s="1090"/>
      <c r="U55" s="1091"/>
      <c r="V55" s="520" t="str">
        <f>IFERROR(IF(AND('別紙様式3-2（４・５月）'!O57="",O55&lt;&gt;""),P55,P55*VLOOKUP(AF55,【参考】数式用4!$EY$3:$GF$106,MATCH(N55,【参考】数式用4!$EY$2:$GF$2,0))),"")</f>
        <v/>
      </c>
      <c r="W55" s="49"/>
      <c r="X55" s="71"/>
      <c r="Y55" s="1058" t="str">
        <f>IFERROR(IF(OR('別紙様式3-2（４・５月）'!Z57="ベア加算",'別紙様式3-2（４・５月）'!R57=""),"",X55*VLOOKUP(N55,【参考】数式用!$AD$2:$AH$37,MATCH(W55,【参考】数式用!$K$4:$N$4,0)+1,0)),"")</f>
        <v/>
      </c>
      <c r="Z55" s="105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8"/>
      <c r="Q56" s="1089"/>
      <c r="R56" s="522" t="str">
        <f>IFERROR(IF(OR('別紙様式3-2（４・５月）'!Z58="ベア加算",'別紙様式3-2（４・５月）'!R58=""),"",P56*VLOOKUP(N56,【参考】数式用!$AD$2:$AH$37,MATCH(O56,【参考】数式用!$K$4:$N$4,0)+1,0)),"")</f>
        <v/>
      </c>
      <c r="S56" s="72"/>
      <c r="T56" s="1090"/>
      <c r="U56" s="1091"/>
      <c r="V56" s="520" t="str">
        <f>IFERROR(IF(AND('別紙様式3-2（４・５月）'!O58="",O56&lt;&gt;""),P56,P56*VLOOKUP(AF56,【参考】数式用4!$EY$3:$GF$106,MATCH(N56,【参考】数式用4!$EY$2:$GF$2,0))),"")</f>
        <v/>
      </c>
      <c r="W56" s="49"/>
      <c r="X56" s="71"/>
      <c r="Y56" s="1058" t="str">
        <f>IFERROR(IF(OR('別紙様式3-2（４・５月）'!Z58="ベア加算",'別紙様式3-2（４・５月）'!R58=""),"",X56*VLOOKUP(N56,【参考】数式用!$AD$2:$AH$37,MATCH(W56,【参考】数式用!$K$4:$N$4,0)+1,0)),"")</f>
        <v/>
      </c>
      <c r="Z56" s="105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8"/>
      <c r="Q57" s="1089"/>
      <c r="R57" s="522" t="str">
        <f>IFERROR(IF(OR('別紙様式3-2（４・５月）'!Z59="ベア加算",'別紙様式3-2（４・５月）'!R59=""),"",P57*VLOOKUP(N57,【参考】数式用!$AD$2:$AH$37,MATCH(O57,【参考】数式用!$K$4:$N$4,0)+1,0)),"")</f>
        <v/>
      </c>
      <c r="S57" s="72"/>
      <c r="T57" s="1090"/>
      <c r="U57" s="1091"/>
      <c r="V57" s="520" t="str">
        <f>IFERROR(IF(AND('別紙様式3-2（４・５月）'!O59="",O57&lt;&gt;""),P57,P57*VLOOKUP(AF57,【参考】数式用4!$EY$3:$GF$106,MATCH(N57,【参考】数式用4!$EY$2:$GF$2,0))),"")</f>
        <v/>
      </c>
      <c r="W57" s="49"/>
      <c r="X57" s="71"/>
      <c r="Y57" s="1058" t="str">
        <f>IFERROR(IF(OR('別紙様式3-2（４・５月）'!Z59="ベア加算",'別紙様式3-2（４・５月）'!R59=""),"",X57*VLOOKUP(N57,【参考】数式用!$AD$2:$AH$37,MATCH(W57,【参考】数式用!$K$4:$N$4,0)+1,0)),"")</f>
        <v/>
      </c>
      <c r="Z57" s="105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8"/>
      <c r="Q58" s="1089"/>
      <c r="R58" s="522" t="str">
        <f>IFERROR(IF(OR('別紙様式3-2（４・５月）'!Z60="ベア加算",'別紙様式3-2（４・５月）'!R60=""),"",P58*VLOOKUP(N58,【参考】数式用!$AD$2:$AH$37,MATCH(O58,【参考】数式用!$K$4:$N$4,0)+1,0)),"")</f>
        <v/>
      </c>
      <c r="S58" s="72"/>
      <c r="T58" s="1090"/>
      <c r="U58" s="1091"/>
      <c r="V58" s="520" t="str">
        <f>IFERROR(IF(AND('別紙様式3-2（４・５月）'!O60="",O58&lt;&gt;""),P58,P58*VLOOKUP(AF58,【参考】数式用4!$EY$3:$GF$106,MATCH(N58,【参考】数式用4!$EY$2:$GF$2,0))),"")</f>
        <v/>
      </c>
      <c r="W58" s="49"/>
      <c r="X58" s="71"/>
      <c r="Y58" s="1058" t="str">
        <f>IFERROR(IF(OR('別紙様式3-2（４・５月）'!Z60="ベア加算",'別紙様式3-2（４・５月）'!R60=""),"",X58*VLOOKUP(N58,【参考】数式用!$AD$2:$AH$37,MATCH(W58,【参考】数式用!$K$4:$N$4,0)+1,0)),"")</f>
        <v/>
      </c>
      <c r="Z58" s="105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8"/>
      <c r="Q59" s="1089"/>
      <c r="R59" s="522" t="str">
        <f>IFERROR(IF(OR('別紙様式3-2（４・５月）'!Z61="ベア加算",'別紙様式3-2（４・５月）'!R61=""),"",P59*VLOOKUP(N59,【参考】数式用!$AD$2:$AH$37,MATCH(O59,【参考】数式用!$K$4:$N$4,0)+1,0)),"")</f>
        <v/>
      </c>
      <c r="S59" s="72"/>
      <c r="T59" s="1090"/>
      <c r="U59" s="1091"/>
      <c r="V59" s="520" t="str">
        <f>IFERROR(IF(AND('別紙様式3-2（４・５月）'!O61="",O59&lt;&gt;""),P59,P59*VLOOKUP(AF59,【参考】数式用4!$EY$3:$GF$106,MATCH(N59,【参考】数式用4!$EY$2:$GF$2,0))),"")</f>
        <v/>
      </c>
      <c r="W59" s="49"/>
      <c r="X59" s="71"/>
      <c r="Y59" s="1058" t="str">
        <f>IFERROR(IF(OR('別紙様式3-2（４・５月）'!Z61="ベア加算",'別紙様式3-2（４・５月）'!R61=""),"",X59*VLOOKUP(N59,【参考】数式用!$AD$2:$AH$37,MATCH(W59,【参考】数式用!$K$4:$N$4,0)+1,0)),"")</f>
        <v/>
      </c>
      <c r="Z59" s="105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8"/>
      <c r="Q60" s="1089"/>
      <c r="R60" s="522" t="str">
        <f>IFERROR(IF(OR('別紙様式3-2（４・５月）'!Z62="ベア加算",'別紙様式3-2（４・５月）'!R62=""),"",P60*VLOOKUP(N60,【参考】数式用!$AD$2:$AH$37,MATCH(O60,【参考】数式用!$K$4:$N$4,0)+1,0)),"")</f>
        <v/>
      </c>
      <c r="S60" s="72"/>
      <c r="T60" s="1090"/>
      <c r="U60" s="1091"/>
      <c r="V60" s="520" t="str">
        <f>IFERROR(IF(AND('別紙様式3-2（４・５月）'!O62="",O60&lt;&gt;""),P60,P60*VLOOKUP(AF60,【参考】数式用4!$EY$3:$GF$106,MATCH(N60,【参考】数式用4!$EY$2:$GF$2,0))),"")</f>
        <v/>
      </c>
      <c r="W60" s="49"/>
      <c r="X60" s="71"/>
      <c r="Y60" s="1058" t="str">
        <f>IFERROR(IF(OR('別紙様式3-2（４・５月）'!Z62="ベア加算",'別紙様式3-2（４・５月）'!R62=""),"",X60*VLOOKUP(N60,【参考】数式用!$AD$2:$AH$37,MATCH(W60,【参考】数式用!$K$4:$N$4,0)+1,0)),"")</f>
        <v/>
      </c>
      <c r="Z60" s="105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8"/>
      <c r="Q61" s="1089"/>
      <c r="R61" s="522" t="str">
        <f>IFERROR(IF(OR('別紙様式3-2（４・５月）'!Z63="ベア加算",'別紙様式3-2（４・５月）'!R63=""),"",P61*VLOOKUP(N61,【参考】数式用!$AD$2:$AH$37,MATCH(O61,【参考】数式用!$K$4:$N$4,0)+1,0)),"")</f>
        <v/>
      </c>
      <c r="S61" s="72"/>
      <c r="T61" s="1090"/>
      <c r="U61" s="1091"/>
      <c r="V61" s="520" t="str">
        <f>IFERROR(IF(AND('別紙様式3-2（４・５月）'!O63="",O61&lt;&gt;""),P61,P61*VLOOKUP(AF61,【参考】数式用4!$EY$3:$GF$106,MATCH(N61,【参考】数式用4!$EY$2:$GF$2,0))),"")</f>
        <v/>
      </c>
      <c r="W61" s="49"/>
      <c r="X61" s="71"/>
      <c r="Y61" s="1058" t="str">
        <f>IFERROR(IF(OR('別紙様式3-2（４・５月）'!Z63="ベア加算",'別紙様式3-2（４・５月）'!R63=""),"",X61*VLOOKUP(N61,【参考】数式用!$AD$2:$AH$37,MATCH(W61,【参考】数式用!$K$4:$N$4,0)+1,0)),"")</f>
        <v/>
      </c>
      <c r="Z61" s="105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8"/>
      <c r="Q62" s="1089"/>
      <c r="R62" s="522" t="str">
        <f>IFERROR(IF(OR('別紙様式3-2（４・５月）'!Z64="ベア加算",'別紙様式3-2（４・５月）'!R64=""),"",P62*VLOOKUP(N62,【参考】数式用!$AD$2:$AH$37,MATCH(O62,【参考】数式用!$K$4:$N$4,0)+1,0)),"")</f>
        <v/>
      </c>
      <c r="S62" s="72"/>
      <c r="T62" s="1090"/>
      <c r="U62" s="1091"/>
      <c r="V62" s="520" t="str">
        <f>IFERROR(IF(AND('別紙様式3-2（４・５月）'!O64="",O62&lt;&gt;""),P62,P62*VLOOKUP(AF62,【参考】数式用4!$EY$3:$GF$106,MATCH(N62,【参考】数式用4!$EY$2:$GF$2,0))),"")</f>
        <v/>
      </c>
      <c r="W62" s="49"/>
      <c r="X62" s="71"/>
      <c r="Y62" s="1058" t="str">
        <f>IFERROR(IF(OR('別紙様式3-2（４・５月）'!Z64="ベア加算",'別紙様式3-2（４・５月）'!R64=""),"",X62*VLOOKUP(N62,【参考】数式用!$AD$2:$AH$37,MATCH(W62,【参考】数式用!$K$4:$N$4,0)+1,0)),"")</f>
        <v/>
      </c>
      <c r="Z62" s="105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8"/>
      <c r="Q63" s="1089"/>
      <c r="R63" s="522" t="str">
        <f>IFERROR(IF(OR('別紙様式3-2（４・５月）'!Z65="ベア加算",'別紙様式3-2（４・５月）'!R65=""),"",P63*VLOOKUP(N63,【参考】数式用!$AD$2:$AH$37,MATCH(O63,【参考】数式用!$K$4:$N$4,0)+1,0)),"")</f>
        <v/>
      </c>
      <c r="S63" s="72"/>
      <c r="T63" s="1090"/>
      <c r="U63" s="1091"/>
      <c r="V63" s="520" t="str">
        <f>IFERROR(IF(AND('別紙様式3-2（４・５月）'!O65="",O63&lt;&gt;""),P63,P63*VLOOKUP(AF63,【参考】数式用4!$EY$3:$GF$106,MATCH(N63,【参考】数式用4!$EY$2:$GF$2,0))),"")</f>
        <v/>
      </c>
      <c r="W63" s="49"/>
      <c r="X63" s="71"/>
      <c r="Y63" s="1058" t="str">
        <f>IFERROR(IF(OR('別紙様式3-2（４・５月）'!Z65="ベア加算",'別紙様式3-2（４・５月）'!R65=""),"",X63*VLOOKUP(N63,【参考】数式用!$AD$2:$AH$37,MATCH(W63,【参考】数式用!$K$4:$N$4,0)+1,0)),"")</f>
        <v/>
      </c>
      <c r="Z63" s="105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8"/>
      <c r="Q64" s="1089"/>
      <c r="R64" s="522" t="str">
        <f>IFERROR(IF(OR('別紙様式3-2（４・５月）'!Z66="ベア加算",'別紙様式3-2（４・５月）'!R66=""),"",P64*VLOOKUP(N64,【参考】数式用!$AD$2:$AH$37,MATCH(O64,【参考】数式用!$K$4:$N$4,0)+1,0)),"")</f>
        <v/>
      </c>
      <c r="S64" s="72"/>
      <c r="T64" s="1090"/>
      <c r="U64" s="1091"/>
      <c r="V64" s="520" t="str">
        <f>IFERROR(IF(AND('別紙様式3-2（４・５月）'!O66="",O64&lt;&gt;""),P64,P64*VLOOKUP(AF64,【参考】数式用4!$EY$3:$GF$106,MATCH(N64,【参考】数式用4!$EY$2:$GF$2,0))),"")</f>
        <v/>
      </c>
      <c r="W64" s="49"/>
      <c r="X64" s="71"/>
      <c r="Y64" s="1058" t="str">
        <f>IFERROR(IF(OR('別紙様式3-2（４・５月）'!Z66="ベア加算",'別紙様式3-2（４・５月）'!R66=""),"",X64*VLOOKUP(N64,【参考】数式用!$AD$2:$AH$37,MATCH(W64,【参考】数式用!$K$4:$N$4,0)+1,0)),"")</f>
        <v/>
      </c>
      <c r="Z64" s="105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8"/>
      <c r="Q65" s="1089"/>
      <c r="R65" s="522" t="str">
        <f>IFERROR(IF(OR('別紙様式3-2（４・５月）'!Z67="ベア加算",'別紙様式3-2（４・５月）'!R67=""),"",P65*VLOOKUP(N65,【参考】数式用!$AD$2:$AH$37,MATCH(O65,【参考】数式用!$K$4:$N$4,0)+1,0)),"")</f>
        <v/>
      </c>
      <c r="S65" s="72"/>
      <c r="T65" s="1090"/>
      <c r="U65" s="1091"/>
      <c r="V65" s="520" t="str">
        <f>IFERROR(IF(AND('別紙様式3-2（４・５月）'!O67="",O65&lt;&gt;""),P65,P65*VLOOKUP(AF65,【参考】数式用4!$EY$3:$GF$106,MATCH(N65,【参考】数式用4!$EY$2:$GF$2,0))),"")</f>
        <v/>
      </c>
      <c r="W65" s="49"/>
      <c r="X65" s="71"/>
      <c r="Y65" s="1058" t="str">
        <f>IFERROR(IF(OR('別紙様式3-2（４・５月）'!Z67="ベア加算",'別紙様式3-2（４・５月）'!R67=""),"",X65*VLOOKUP(N65,【参考】数式用!$AD$2:$AH$37,MATCH(W65,【参考】数式用!$K$4:$N$4,0)+1,0)),"")</f>
        <v/>
      </c>
      <c r="Z65" s="105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8"/>
      <c r="Q66" s="1089"/>
      <c r="R66" s="522" t="str">
        <f>IFERROR(IF(OR('別紙様式3-2（４・５月）'!Z68="ベア加算",'別紙様式3-2（４・５月）'!R68=""),"",P66*VLOOKUP(N66,【参考】数式用!$AD$2:$AH$37,MATCH(O66,【参考】数式用!$K$4:$N$4,0)+1,0)),"")</f>
        <v/>
      </c>
      <c r="S66" s="72"/>
      <c r="T66" s="1090"/>
      <c r="U66" s="1091"/>
      <c r="V66" s="520" t="str">
        <f>IFERROR(IF(AND('別紙様式3-2（４・５月）'!O68="",O66&lt;&gt;""),P66,P66*VLOOKUP(AF66,【参考】数式用4!$EY$3:$GF$106,MATCH(N66,【参考】数式用4!$EY$2:$GF$2,0))),"")</f>
        <v/>
      </c>
      <c r="W66" s="49"/>
      <c r="X66" s="71"/>
      <c r="Y66" s="1058" t="str">
        <f>IFERROR(IF(OR('別紙様式3-2（４・５月）'!Z68="ベア加算",'別紙様式3-2（４・５月）'!R68=""),"",X66*VLOOKUP(N66,【参考】数式用!$AD$2:$AH$37,MATCH(W66,【参考】数式用!$K$4:$N$4,0)+1,0)),"")</f>
        <v/>
      </c>
      <c r="Z66" s="105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8"/>
      <c r="Q67" s="1089"/>
      <c r="R67" s="522" t="str">
        <f>IFERROR(IF(OR('別紙様式3-2（４・５月）'!Z69="ベア加算",'別紙様式3-2（４・５月）'!R69=""),"",P67*VLOOKUP(N67,【参考】数式用!$AD$2:$AH$37,MATCH(O67,【参考】数式用!$K$4:$N$4,0)+1,0)),"")</f>
        <v/>
      </c>
      <c r="S67" s="72"/>
      <c r="T67" s="1090"/>
      <c r="U67" s="1091"/>
      <c r="V67" s="520" t="str">
        <f>IFERROR(IF(AND('別紙様式3-2（４・５月）'!O69="",O67&lt;&gt;""),P67,P67*VLOOKUP(AF67,【参考】数式用4!$EY$3:$GF$106,MATCH(N67,【参考】数式用4!$EY$2:$GF$2,0))),"")</f>
        <v/>
      </c>
      <c r="W67" s="49"/>
      <c r="X67" s="71"/>
      <c r="Y67" s="1058" t="str">
        <f>IFERROR(IF(OR('別紙様式3-2（４・５月）'!Z69="ベア加算",'別紙様式3-2（４・５月）'!R69=""),"",X67*VLOOKUP(N67,【参考】数式用!$AD$2:$AH$37,MATCH(W67,【参考】数式用!$K$4:$N$4,0)+1,0)),"")</f>
        <v/>
      </c>
      <c r="Z67" s="105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8"/>
      <c r="Q68" s="1089"/>
      <c r="R68" s="522" t="str">
        <f>IFERROR(IF(OR('別紙様式3-2（４・５月）'!Z70="ベア加算",'別紙様式3-2（４・５月）'!R70=""),"",P68*VLOOKUP(N68,【参考】数式用!$AD$2:$AH$37,MATCH(O68,【参考】数式用!$K$4:$N$4,0)+1,0)),"")</f>
        <v/>
      </c>
      <c r="S68" s="72"/>
      <c r="T68" s="1090"/>
      <c r="U68" s="1091"/>
      <c r="V68" s="520" t="str">
        <f>IFERROR(IF(AND('別紙様式3-2（４・５月）'!O70="",O68&lt;&gt;""),P68,P68*VLOOKUP(AF68,【参考】数式用4!$EY$3:$GF$106,MATCH(N68,【参考】数式用4!$EY$2:$GF$2,0))),"")</f>
        <v/>
      </c>
      <c r="W68" s="49"/>
      <c r="X68" s="71"/>
      <c r="Y68" s="1058" t="str">
        <f>IFERROR(IF(OR('別紙様式3-2（４・５月）'!Z70="ベア加算",'別紙様式3-2（４・５月）'!R70=""),"",X68*VLOOKUP(N68,【参考】数式用!$AD$2:$AH$37,MATCH(W68,【参考】数式用!$K$4:$N$4,0)+1,0)),"")</f>
        <v/>
      </c>
      <c r="Z68" s="105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8"/>
      <c r="Q69" s="1089"/>
      <c r="R69" s="522" t="str">
        <f>IFERROR(IF(OR('別紙様式3-2（４・５月）'!Z71="ベア加算",'別紙様式3-2（４・５月）'!R71=""),"",P69*VLOOKUP(N69,【参考】数式用!$AD$2:$AH$37,MATCH(O69,【参考】数式用!$K$4:$N$4,0)+1,0)),"")</f>
        <v/>
      </c>
      <c r="S69" s="72"/>
      <c r="T69" s="1090"/>
      <c r="U69" s="1091"/>
      <c r="V69" s="520" t="str">
        <f>IFERROR(IF(AND('別紙様式3-2（４・５月）'!O71="",O69&lt;&gt;""),P69,P69*VLOOKUP(AF69,【参考】数式用4!$EY$3:$GF$106,MATCH(N69,【参考】数式用4!$EY$2:$GF$2,0))),"")</f>
        <v/>
      </c>
      <c r="W69" s="49"/>
      <c r="X69" s="71"/>
      <c r="Y69" s="1058" t="str">
        <f>IFERROR(IF(OR('別紙様式3-2（４・５月）'!Z71="ベア加算",'別紙様式3-2（４・５月）'!R71=""),"",X69*VLOOKUP(N69,【参考】数式用!$AD$2:$AH$37,MATCH(W69,【参考】数式用!$K$4:$N$4,0)+1,0)),"")</f>
        <v/>
      </c>
      <c r="Z69" s="105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8"/>
      <c r="Q70" s="1089"/>
      <c r="R70" s="522" t="str">
        <f>IFERROR(IF(OR('別紙様式3-2（４・５月）'!Z72="ベア加算",'別紙様式3-2（４・５月）'!R72=""),"",P70*VLOOKUP(N70,【参考】数式用!$AD$2:$AH$37,MATCH(O70,【参考】数式用!$K$4:$N$4,0)+1,0)),"")</f>
        <v/>
      </c>
      <c r="S70" s="72"/>
      <c r="T70" s="1090"/>
      <c r="U70" s="1091"/>
      <c r="V70" s="520" t="str">
        <f>IFERROR(IF(AND('別紙様式3-2（４・５月）'!O72="",O70&lt;&gt;""),P70,P70*VLOOKUP(AF70,【参考】数式用4!$EY$3:$GF$106,MATCH(N70,【参考】数式用4!$EY$2:$GF$2,0))),"")</f>
        <v/>
      </c>
      <c r="W70" s="49"/>
      <c r="X70" s="71"/>
      <c r="Y70" s="1058" t="str">
        <f>IFERROR(IF(OR('別紙様式3-2（４・５月）'!Z72="ベア加算",'別紙様式3-2（４・５月）'!R72=""),"",X70*VLOOKUP(N70,【参考】数式用!$AD$2:$AH$37,MATCH(W70,【参考】数式用!$K$4:$N$4,0)+1,0)),"")</f>
        <v/>
      </c>
      <c r="Z70" s="105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8"/>
      <c r="Q71" s="1089"/>
      <c r="R71" s="522" t="str">
        <f>IFERROR(IF(OR('別紙様式3-2（４・５月）'!Z73="ベア加算",'別紙様式3-2（４・５月）'!R73=""),"",P71*VLOOKUP(N71,【参考】数式用!$AD$2:$AH$37,MATCH(O71,【参考】数式用!$K$4:$N$4,0)+1,0)),"")</f>
        <v/>
      </c>
      <c r="S71" s="72"/>
      <c r="T71" s="1090"/>
      <c r="U71" s="1091"/>
      <c r="V71" s="520" t="str">
        <f>IFERROR(IF(AND('別紙様式3-2（４・５月）'!O73="",O71&lt;&gt;""),P71,P71*VLOOKUP(AF71,【参考】数式用4!$EY$3:$GF$106,MATCH(N71,【参考】数式用4!$EY$2:$GF$2,0))),"")</f>
        <v/>
      </c>
      <c r="W71" s="49"/>
      <c r="X71" s="71"/>
      <c r="Y71" s="1058" t="str">
        <f>IFERROR(IF(OR('別紙様式3-2（４・５月）'!Z73="ベア加算",'別紙様式3-2（４・５月）'!R73=""),"",X71*VLOOKUP(N71,【参考】数式用!$AD$2:$AH$37,MATCH(W71,【参考】数式用!$K$4:$N$4,0)+1,0)),"")</f>
        <v/>
      </c>
      <c r="Z71" s="105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8"/>
      <c r="Q72" s="1089"/>
      <c r="R72" s="522" t="str">
        <f>IFERROR(IF(OR('別紙様式3-2（４・５月）'!Z74="ベア加算",'別紙様式3-2（４・５月）'!R74=""),"",P72*VLOOKUP(N72,【参考】数式用!$AD$2:$AH$37,MATCH(O72,【参考】数式用!$K$4:$N$4,0)+1,0)),"")</f>
        <v/>
      </c>
      <c r="S72" s="72"/>
      <c r="T72" s="1090"/>
      <c r="U72" s="1091"/>
      <c r="V72" s="520" t="str">
        <f>IFERROR(IF(AND('別紙様式3-2（４・５月）'!O74="",O72&lt;&gt;""),P72,P72*VLOOKUP(AF72,【参考】数式用4!$EY$3:$GF$106,MATCH(N72,【参考】数式用4!$EY$2:$GF$2,0))),"")</f>
        <v/>
      </c>
      <c r="W72" s="49"/>
      <c r="X72" s="71"/>
      <c r="Y72" s="1058" t="str">
        <f>IFERROR(IF(OR('別紙様式3-2（４・５月）'!Z74="ベア加算",'別紙様式3-2（４・５月）'!R74=""),"",X72*VLOOKUP(N72,【参考】数式用!$AD$2:$AH$37,MATCH(W72,【参考】数式用!$K$4:$N$4,0)+1,0)),"")</f>
        <v/>
      </c>
      <c r="Z72" s="105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8"/>
      <c r="Q73" s="1089"/>
      <c r="R73" s="522" t="str">
        <f>IFERROR(IF(OR('別紙様式3-2（４・５月）'!Z75="ベア加算",'別紙様式3-2（４・５月）'!R75=""),"",P73*VLOOKUP(N73,【参考】数式用!$AD$2:$AH$37,MATCH(O73,【参考】数式用!$K$4:$N$4,0)+1,0)),"")</f>
        <v/>
      </c>
      <c r="S73" s="72"/>
      <c r="T73" s="1090"/>
      <c r="U73" s="1091"/>
      <c r="V73" s="520" t="str">
        <f>IFERROR(IF(AND('別紙様式3-2（４・５月）'!O75="",O73&lt;&gt;""),P73,P73*VLOOKUP(AF73,【参考】数式用4!$EY$3:$GF$106,MATCH(N73,【参考】数式用4!$EY$2:$GF$2,0))),"")</f>
        <v/>
      </c>
      <c r="W73" s="49"/>
      <c r="X73" s="71"/>
      <c r="Y73" s="1058" t="str">
        <f>IFERROR(IF(OR('別紙様式3-2（４・５月）'!Z75="ベア加算",'別紙様式3-2（４・５月）'!R75=""),"",X73*VLOOKUP(N73,【参考】数式用!$AD$2:$AH$37,MATCH(W73,【参考】数式用!$K$4:$N$4,0)+1,0)),"")</f>
        <v/>
      </c>
      <c r="Z73" s="105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8"/>
      <c r="Q74" s="1089"/>
      <c r="R74" s="522" t="str">
        <f>IFERROR(IF(OR('別紙様式3-2（４・５月）'!Z76="ベア加算",'別紙様式3-2（４・５月）'!R76=""),"",P74*VLOOKUP(N74,【参考】数式用!$AD$2:$AH$37,MATCH(O74,【参考】数式用!$K$4:$N$4,0)+1,0)),"")</f>
        <v/>
      </c>
      <c r="S74" s="72"/>
      <c r="T74" s="1090"/>
      <c r="U74" s="1091"/>
      <c r="V74" s="520" t="str">
        <f>IFERROR(IF(AND('別紙様式3-2（４・５月）'!O76="",O74&lt;&gt;""),P74,P74*VLOOKUP(AF74,【参考】数式用4!$EY$3:$GF$106,MATCH(N74,【参考】数式用4!$EY$2:$GF$2,0))),"")</f>
        <v/>
      </c>
      <c r="W74" s="49"/>
      <c r="X74" s="71"/>
      <c r="Y74" s="1058" t="str">
        <f>IFERROR(IF(OR('別紙様式3-2（４・５月）'!Z76="ベア加算",'別紙様式3-2（４・５月）'!R76=""),"",X74*VLOOKUP(N74,【参考】数式用!$AD$2:$AH$37,MATCH(W74,【参考】数式用!$K$4:$N$4,0)+1,0)),"")</f>
        <v/>
      </c>
      <c r="Z74" s="105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8"/>
      <c r="Q75" s="1089"/>
      <c r="R75" s="522" t="str">
        <f>IFERROR(IF(OR('別紙様式3-2（４・５月）'!Z77="ベア加算",'別紙様式3-2（４・５月）'!R77=""),"",P75*VLOOKUP(N75,【参考】数式用!$AD$2:$AH$37,MATCH(O75,【参考】数式用!$K$4:$N$4,0)+1,0)),"")</f>
        <v/>
      </c>
      <c r="S75" s="72"/>
      <c r="T75" s="1090"/>
      <c r="U75" s="1091"/>
      <c r="V75" s="520" t="str">
        <f>IFERROR(IF(AND('別紙様式3-2（４・５月）'!O77="",O75&lt;&gt;""),P75,P75*VLOOKUP(AF75,【参考】数式用4!$EY$3:$GF$106,MATCH(N75,【参考】数式用4!$EY$2:$GF$2,0))),"")</f>
        <v/>
      </c>
      <c r="W75" s="49"/>
      <c r="X75" s="71"/>
      <c r="Y75" s="1058" t="str">
        <f>IFERROR(IF(OR('別紙様式3-2（４・５月）'!Z77="ベア加算",'別紙様式3-2（４・５月）'!R77=""),"",X75*VLOOKUP(N75,【参考】数式用!$AD$2:$AH$37,MATCH(W75,【参考】数式用!$K$4:$N$4,0)+1,0)),"")</f>
        <v/>
      </c>
      <c r="Z75" s="105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8"/>
      <c r="Q76" s="1089"/>
      <c r="R76" s="522" t="str">
        <f>IFERROR(IF(OR('別紙様式3-2（４・５月）'!Z78="ベア加算",'別紙様式3-2（４・５月）'!R78=""),"",P76*VLOOKUP(N76,【参考】数式用!$AD$2:$AH$37,MATCH(O76,【参考】数式用!$K$4:$N$4,0)+1,0)),"")</f>
        <v/>
      </c>
      <c r="S76" s="72"/>
      <c r="T76" s="1090"/>
      <c r="U76" s="1091"/>
      <c r="V76" s="520" t="str">
        <f>IFERROR(IF(AND('別紙様式3-2（４・５月）'!O78="",O76&lt;&gt;""),P76,P76*VLOOKUP(AF76,【参考】数式用4!$EY$3:$GF$106,MATCH(N76,【参考】数式用4!$EY$2:$GF$2,0))),"")</f>
        <v/>
      </c>
      <c r="W76" s="49"/>
      <c r="X76" s="71"/>
      <c r="Y76" s="1058" t="str">
        <f>IFERROR(IF(OR('別紙様式3-2（４・５月）'!Z78="ベア加算",'別紙様式3-2（４・５月）'!R78=""),"",X76*VLOOKUP(N76,【参考】数式用!$AD$2:$AH$37,MATCH(W76,【参考】数式用!$K$4:$N$4,0)+1,0)),"")</f>
        <v/>
      </c>
      <c r="Z76" s="105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8"/>
      <c r="Q77" s="1089"/>
      <c r="R77" s="522" t="str">
        <f>IFERROR(IF(OR('別紙様式3-2（４・５月）'!Z79="ベア加算",'別紙様式3-2（４・５月）'!R79=""),"",P77*VLOOKUP(N77,【参考】数式用!$AD$2:$AH$37,MATCH(O77,【参考】数式用!$K$4:$N$4,0)+1,0)),"")</f>
        <v/>
      </c>
      <c r="S77" s="72"/>
      <c r="T77" s="1090"/>
      <c r="U77" s="1091"/>
      <c r="V77" s="520" t="str">
        <f>IFERROR(IF(AND('別紙様式3-2（４・５月）'!O79="",O77&lt;&gt;""),P77,P77*VLOOKUP(AF77,【参考】数式用4!$EY$3:$GF$106,MATCH(N77,【参考】数式用4!$EY$2:$GF$2,0))),"")</f>
        <v/>
      </c>
      <c r="W77" s="49"/>
      <c r="X77" s="71"/>
      <c r="Y77" s="1058" t="str">
        <f>IFERROR(IF(OR('別紙様式3-2（４・５月）'!Z79="ベア加算",'別紙様式3-2（４・５月）'!R79=""),"",X77*VLOOKUP(N77,【参考】数式用!$AD$2:$AH$37,MATCH(W77,【参考】数式用!$K$4:$N$4,0)+1,0)),"")</f>
        <v/>
      </c>
      <c r="Z77" s="105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8"/>
      <c r="Q78" s="1089"/>
      <c r="R78" s="522" t="str">
        <f>IFERROR(IF(OR('別紙様式3-2（４・５月）'!Z80="ベア加算",'別紙様式3-2（４・５月）'!R80=""),"",P78*VLOOKUP(N78,【参考】数式用!$AD$2:$AH$37,MATCH(O78,【参考】数式用!$K$4:$N$4,0)+1,0)),"")</f>
        <v/>
      </c>
      <c r="S78" s="72"/>
      <c r="T78" s="1090"/>
      <c r="U78" s="1091"/>
      <c r="V78" s="520" t="str">
        <f>IFERROR(IF(AND('別紙様式3-2（４・５月）'!O80="",O78&lt;&gt;""),P78,P78*VLOOKUP(AF78,【参考】数式用4!$EY$3:$GF$106,MATCH(N78,【参考】数式用4!$EY$2:$GF$2,0))),"")</f>
        <v/>
      </c>
      <c r="W78" s="49"/>
      <c r="X78" s="71"/>
      <c r="Y78" s="1058" t="str">
        <f>IFERROR(IF(OR('別紙様式3-2（４・５月）'!Z80="ベア加算",'別紙様式3-2（４・５月）'!R80=""),"",X78*VLOOKUP(N78,【参考】数式用!$AD$2:$AH$37,MATCH(W78,【参考】数式用!$K$4:$N$4,0)+1,0)),"")</f>
        <v/>
      </c>
      <c r="Z78" s="105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8"/>
      <c r="Q79" s="1089"/>
      <c r="R79" s="522" t="str">
        <f>IFERROR(IF(OR('別紙様式3-2（４・５月）'!Z81="ベア加算",'別紙様式3-2（４・５月）'!R81=""),"",P79*VLOOKUP(N79,【参考】数式用!$AD$2:$AH$37,MATCH(O79,【参考】数式用!$K$4:$N$4,0)+1,0)),"")</f>
        <v/>
      </c>
      <c r="S79" s="72"/>
      <c r="T79" s="1090"/>
      <c r="U79" s="1091"/>
      <c r="V79" s="520" t="str">
        <f>IFERROR(IF(AND('別紙様式3-2（４・５月）'!O81="",O79&lt;&gt;""),P79,P79*VLOOKUP(AF79,【参考】数式用4!$EY$3:$GF$106,MATCH(N79,【参考】数式用4!$EY$2:$GF$2,0))),"")</f>
        <v/>
      </c>
      <c r="W79" s="49"/>
      <c r="X79" s="71"/>
      <c r="Y79" s="1058" t="str">
        <f>IFERROR(IF(OR('別紙様式3-2（４・５月）'!Z81="ベア加算",'別紙様式3-2（４・５月）'!R81=""),"",X79*VLOOKUP(N79,【参考】数式用!$AD$2:$AH$37,MATCH(W79,【参考】数式用!$K$4:$N$4,0)+1,0)),"")</f>
        <v/>
      </c>
      <c r="Z79" s="105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8"/>
      <c r="Q80" s="1089"/>
      <c r="R80" s="522" t="str">
        <f>IFERROR(IF(OR('別紙様式3-2（４・５月）'!Z82="ベア加算",'別紙様式3-2（４・５月）'!R82=""),"",P80*VLOOKUP(N80,【参考】数式用!$AD$2:$AH$37,MATCH(O80,【参考】数式用!$K$4:$N$4,0)+1,0)),"")</f>
        <v/>
      </c>
      <c r="S80" s="72"/>
      <c r="T80" s="1090"/>
      <c r="U80" s="1091"/>
      <c r="V80" s="520" t="str">
        <f>IFERROR(IF(AND('別紙様式3-2（４・５月）'!O82="",O80&lt;&gt;""),P80,P80*VLOOKUP(AF80,【参考】数式用4!$EY$3:$GF$106,MATCH(N80,【参考】数式用4!$EY$2:$GF$2,0))),"")</f>
        <v/>
      </c>
      <c r="W80" s="49"/>
      <c r="X80" s="71"/>
      <c r="Y80" s="1058" t="str">
        <f>IFERROR(IF(OR('別紙様式3-2（４・５月）'!Z82="ベア加算",'別紙様式3-2（４・５月）'!R82=""),"",X80*VLOOKUP(N80,【参考】数式用!$AD$2:$AH$37,MATCH(W80,【参考】数式用!$K$4:$N$4,0)+1,0)),"")</f>
        <v/>
      </c>
      <c r="Z80" s="105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8"/>
      <c r="Q81" s="1089"/>
      <c r="R81" s="522" t="str">
        <f>IFERROR(IF(OR('別紙様式3-2（４・５月）'!Z83="ベア加算",'別紙様式3-2（４・５月）'!R83=""),"",P81*VLOOKUP(N81,【参考】数式用!$AD$2:$AH$37,MATCH(O81,【参考】数式用!$K$4:$N$4,0)+1,0)),"")</f>
        <v/>
      </c>
      <c r="S81" s="72"/>
      <c r="T81" s="1090"/>
      <c r="U81" s="1091"/>
      <c r="V81" s="520" t="str">
        <f>IFERROR(IF(AND('別紙様式3-2（４・５月）'!O83="",O81&lt;&gt;""),P81,P81*VLOOKUP(AF81,【参考】数式用4!$EY$3:$GF$106,MATCH(N81,【参考】数式用4!$EY$2:$GF$2,0))),"")</f>
        <v/>
      </c>
      <c r="W81" s="49"/>
      <c r="X81" s="71"/>
      <c r="Y81" s="1058" t="str">
        <f>IFERROR(IF(OR('別紙様式3-2（４・５月）'!Z83="ベア加算",'別紙様式3-2（４・５月）'!R83=""),"",X81*VLOOKUP(N81,【参考】数式用!$AD$2:$AH$37,MATCH(W81,【参考】数式用!$K$4:$N$4,0)+1,0)),"")</f>
        <v/>
      </c>
      <c r="Z81" s="105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8"/>
      <c r="Q82" s="1089"/>
      <c r="R82" s="522" t="str">
        <f>IFERROR(IF(OR('別紙様式3-2（４・５月）'!Z84="ベア加算",'別紙様式3-2（４・５月）'!R84=""),"",P82*VLOOKUP(N82,【参考】数式用!$AD$2:$AH$37,MATCH(O82,【参考】数式用!$K$4:$N$4,0)+1,0)),"")</f>
        <v/>
      </c>
      <c r="S82" s="72"/>
      <c r="T82" s="1090"/>
      <c r="U82" s="1091"/>
      <c r="V82" s="520" t="str">
        <f>IFERROR(IF(AND('別紙様式3-2（４・５月）'!O84="",O82&lt;&gt;""),P82,P82*VLOOKUP(AF82,【参考】数式用4!$EY$3:$GF$106,MATCH(N82,【参考】数式用4!$EY$2:$GF$2,0))),"")</f>
        <v/>
      </c>
      <c r="W82" s="49"/>
      <c r="X82" s="71"/>
      <c r="Y82" s="1058" t="str">
        <f>IFERROR(IF(OR('別紙様式3-2（４・５月）'!Z84="ベア加算",'別紙様式3-2（４・５月）'!R84=""),"",X82*VLOOKUP(N82,【参考】数式用!$AD$2:$AH$37,MATCH(W82,【参考】数式用!$K$4:$N$4,0)+1,0)),"")</f>
        <v/>
      </c>
      <c r="Z82" s="105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8"/>
      <c r="Q83" s="1089"/>
      <c r="R83" s="522" t="str">
        <f>IFERROR(IF(OR('別紙様式3-2（４・５月）'!Z85="ベア加算",'別紙様式3-2（４・５月）'!R85=""),"",P83*VLOOKUP(N83,【参考】数式用!$AD$2:$AH$37,MATCH(O83,【参考】数式用!$K$4:$N$4,0)+1,0)),"")</f>
        <v/>
      </c>
      <c r="S83" s="72"/>
      <c r="T83" s="1090"/>
      <c r="U83" s="1091"/>
      <c r="V83" s="520" t="str">
        <f>IFERROR(IF(AND('別紙様式3-2（４・５月）'!O85="",O83&lt;&gt;""),P83,P83*VLOOKUP(AF83,【参考】数式用4!$EY$3:$GF$106,MATCH(N83,【参考】数式用4!$EY$2:$GF$2,0))),"")</f>
        <v/>
      </c>
      <c r="W83" s="49"/>
      <c r="X83" s="71"/>
      <c r="Y83" s="1058" t="str">
        <f>IFERROR(IF(OR('別紙様式3-2（４・５月）'!Z85="ベア加算",'別紙様式3-2（４・５月）'!R85=""),"",X83*VLOOKUP(N83,【参考】数式用!$AD$2:$AH$37,MATCH(W83,【参考】数式用!$K$4:$N$4,0)+1,0)),"")</f>
        <v/>
      </c>
      <c r="Z83" s="105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8"/>
      <c r="Q84" s="1089"/>
      <c r="R84" s="522" t="str">
        <f>IFERROR(IF(OR('別紙様式3-2（４・５月）'!Z86="ベア加算",'別紙様式3-2（４・５月）'!R86=""),"",P84*VLOOKUP(N84,【参考】数式用!$AD$2:$AH$37,MATCH(O84,【参考】数式用!$K$4:$N$4,0)+1,0)),"")</f>
        <v/>
      </c>
      <c r="S84" s="72"/>
      <c r="T84" s="1090"/>
      <c r="U84" s="1091"/>
      <c r="V84" s="520" t="str">
        <f>IFERROR(IF(AND('別紙様式3-2（４・５月）'!O86="",O84&lt;&gt;""),P84,P84*VLOOKUP(AF84,【参考】数式用4!$EY$3:$GF$106,MATCH(N84,【参考】数式用4!$EY$2:$GF$2,0))),"")</f>
        <v/>
      </c>
      <c r="W84" s="49"/>
      <c r="X84" s="71"/>
      <c r="Y84" s="1058" t="str">
        <f>IFERROR(IF(OR('別紙様式3-2（４・５月）'!Z86="ベア加算",'別紙様式3-2（４・５月）'!R86=""),"",X84*VLOOKUP(N84,【参考】数式用!$AD$2:$AH$37,MATCH(W84,【参考】数式用!$K$4:$N$4,0)+1,0)),"")</f>
        <v/>
      </c>
      <c r="Z84" s="105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8"/>
      <c r="Q85" s="1089"/>
      <c r="R85" s="522" t="str">
        <f>IFERROR(IF(OR('別紙様式3-2（４・５月）'!Z87="ベア加算",'別紙様式3-2（４・５月）'!R87=""),"",P85*VLOOKUP(N85,【参考】数式用!$AD$2:$AH$37,MATCH(O85,【参考】数式用!$K$4:$N$4,0)+1,0)),"")</f>
        <v/>
      </c>
      <c r="S85" s="72"/>
      <c r="T85" s="1090"/>
      <c r="U85" s="1091"/>
      <c r="V85" s="520" t="str">
        <f>IFERROR(IF(AND('別紙様式3-2（４・５月）'!O87="",O85&lt;&gt;""),P85,P85*VLOOKUP(AF85,【参考】数式用4!$EY$3:$GF$106,MATCH(N85,【参考】数式用4!$EY$2:$GF$2,0))),"")</f>
        <v/>
      </c>
      <c r="W85" s="49"/>
      <c r="X85" s="71"/>
      <c r="Y85" s="1058" t="str">
        <f>IFERROR(IF(OR('別紙様式3-2（４・５月）'!Z87="ベア加算",'別紙様式3-2（４・５月）'!R87=""),"",X85*VLOOKUP(N85,【参考】数式用!$AD$2:$AH$37,MATCH(W85,【参考】数式用!$K$4:$N$4,0)+1,0)),"")</f>
        <v/>
      </c>
      <c r="Z85" s="105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8"/>
      <c r="Q86" s="1089"/>
      <c r="R86" s="522" t="str">
        <f>IFERROR(IF(OR('別紙様式3-2（４・５月）'!Z88="ベア加算",'別紙様式3-2（４・５月）'!R88=""),"",P86*VLOOKUP(N86,【参考】数式用!$AD$2:$AH$37,MATCH(O86,【参考】数式用!$K$4:$N$4,0)+1,0)),"")</f>
        <v/>
      </c>
      <c r="S86" s="72"/>
      <c r="T86" s="1090"/>
      <c r="U86" s="1091"/>
      <c r="V86" s="520" t="str">
        <f>IFERROR(IF(AND('別紙様式3-2（４・５月）'!O88="",O86&lt;&gt;""),P86,P86*VLOOKUP(AF86,【参考】数式用4!$EY$3:$GF$106,MATCH(N86,【参考】数式用4!$EY$2:$GF$2,0))),"")</f>
        <v/>
      </c>
      <c r="W86" s="49"/>
      <c r="X86" s="71"/>
      <c r="Y86" s="1058" t="str">
        <f>IFERROR(IF(OR('別紙様式3-2（４・５月）'!Z88="ベア加算",'別紙様式3-2（４・５月）'!R88=""),"",X86*VLOOKUP(N86,【参考】数式用!$AD$2:$AH$37,MATCH(W86,【参考】数式用!$K$4:$N$4,0)+1,0)),"")</f>
        <v/>
      </c>
      <c r="Z86" s="105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8"/>
      <c r="Q87" s="1089"/>
      <c r="R87" s="522" t="str">
        <f>IFERROR(IF(OR('別紙様式3-2（４・５月）'!Z89="ベア加算",'別紙様式3-2（４・５月）'!R89=""),"",P87*VLOOKUP(N87,【参考】数式用!$AD$2:$AH$37,MATCH(O87,【参考】数式用!$K$4:$N$4,0)+1,0)),"")</f>
        <v/>
      </c>
      <c r="S87" s="72"/>
      <c r="T87" s="1090"/>
      <c r="U87" s="1091"/>
      <c r="V87" s="520" t="str">
        <f>IFERROR(IF(AND('別紙様式3-2（４・５月）'!O89="",O87&lt;&gt;""),P87,P87*VLOOKUP(AF87,【参考】数式用4!$EY$3:$GF$106,MATCH(N87,【参考】数式用4!$EY$2:$GF$2,0))),"")</f>
        <v/>
      </c>
      <c r="W87" s="49"/>
      <c r="X87" s="71"/>
      <c r="Y87" s="1058" t="str">
        <f>IFERROR(IF(OR('別紙様式3-2（４・５月）'!Z89="ベア加算",'別紙様式3-2（４・５月）'!R89=""),"",X87*VLOOKUP(N87,【参考】数式用!$AD$2:$AH$37,MATCH(W87,【参考】数式用!$K$4:$N$4,0)+1,0)),"")</f>
        <v/>
      </c>
      <c r="Z87" s="105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8"/>
      <c r="Q88" s="1089"/>
      <c r="R88" s="522" t="str">
        <f>IFERROR(IF(OR('別紙様式3-2（４・５月）'!Z90="ベア加算",'別紙様式3-2（４・５月）'!R90=""),"",P88*VLOOKUP(N88,【参考】数式用!$AD$2:$AH$37,MATCH(O88,【参考】数式用!$K$4:$N$4,0)+1,0)),"")</f>
        <v/>
      </c>
      <c r="S88" s="72"/>
      <c r="T88" s="1090"/>
      <c r="U88" s="1091"/>
      <c r="V88" s="520" t="str">
        <f>IFERROR(IF(AND('別紙様式3-2（４・５月）'!O90="",O88&lt;&gt;""),P88,P88*VLOOKUP(AF88,【参考】数式用4!$EY$3:$GF$106,MATCH(N88,【参考】数式用4!$EY$2:$GF$2,0))),"")</f>
        <v/>
      </c>
      <c r="W88" s="49"/>
      <c r="X88" s="71"/>
      <c r="Y88" s="1058" t="str">
        <f>IFERROR(IF(OR('別紙様式3-2（４・５月）'!Z90="ベア加算",'別紙様式3-2（４・５月）'!R90=""),"",X88*VLOOKUP(N88,【参考】数式用!$AD$2:$AH$37,MATCH(W88,【参考】数式用!$K$4:$N$4,0)+1,0)),"")</f>
        <v/>
      </c>
      <c r="Z88" s="105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8"/>
      <c r="Q89" s="1089"/>
      <c r="R89" s="522" t="str">
        <f>IFERROR(IF(OR('別紙様式3-2（４・５月）'!Z91="ベア加算",'別紙様式3-2（４・５月）'!R91=""),"",P89*VLOOKUP(N89,【参考】数式用!$AD$2:$AH$37,MATCH(O89,【参考】数式用!$K$4:$N$4,0)+1,0)),"")</f>
        <v/>
      </c>
      <c r="S89" s="72"/>
      <c r="T89" s="1090"/>
      <c r="U89" s="1091"/>
      <c r="V89" s="520" t="str">
        <f>IFERROR(IF(AND('別紙様式3-2（４・５月）'!O91="",O89&lt;&gt;""),P89,P89*VLOOKUP(AF89,【参考】数式用4!$EY$3:$GF$106,MATCH(N89,【参考】数式用4!$EY$2:$GF$2,0))),"")</f>
        <v/>
      </c>
      <c r="W89" s="49"/>
      <c r="X89" s="71"/>
      <c r="Y89" s="1058" t="str">
        <f>IFERROR(IF(OR('別紙様式3-2（４・５月）'!Z91="ベア加算",'別紙様式3-2（４・５月）'!R91=""),"",X89*VLOOKUP(N89,【参考】数式用!$AD$2:$AH$37,MATCH(W89,【参考】数式用!$K$4:$N$4,0)+1,0)),"")</f>
        <v/>
      </c>
      <c r="Z89" s="105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8"/>
      <c r="Q90" s="1089"/>
      <c r="R90" s="522" t="str">
        <f>IFERROR(IF(OR('別紙様式3-2（４・５月）'!Z92="ベア加算",'別紙様式3-2（４・５月）'!R92=""),"",P90*VLOOKUP(N90,【参考】数式用!$AD$2:$AH$37,MATCH(O90,【参考】数式用!$K$4:$N$4,0)+1,0)),"")</f>
        <v/>
      </c>
      <c r="S90" s="72"/>
      <c r="T90" s="1090"/>
      <c r="U90" s="1091"/>
      <c r="V90" s="520" t="str">
        <f>IFERROR(IF(AND('別紙様式3-2（４・５月）'!O92="",O90&lt;&gt;""),P90,P90*VLOOKUP(AF90,【参考】数式用4!$EY$3:$GF$106,MATCH(N90,【参考】数式用4!$EY$2:$GF$2,0))),"")</f>
        <v/>
      </c>
      <c r="W90" s="49"/>
      <c r="X90" s="71"/>
      <c r="Y90" s="1058" t="str">
        <f>IFERROR(IF(OR('別紙様式3-2（４・５月）'!Z92="ベア加算",'別紙様式3-2（４・５月）'!R92=""),"",X90*VLOOKUP(N90,【参考】数式用!$AD$2:$AH$37,MATCH(W90,【参考】数式用!$K$4:$N$4,0)+1,0)),"")</f>
        <v/>
      </c>
      <c r="Z90" s="105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8"/>
      <c r="Q91" s="1089"/>
      <c r="R91" s="522" t="str">
        <f>IFERROR(IF(OR('別紙様式3-2（４・５月）'!Z93="ベア加算",'別紙様式3-2（４・５月）'!R93=""),"",P91*VLOOKUP(N91,【参考】数式用!$AD$2:$AH$37,MATCH(O91,【参考】数式用!$K$4:$N$4,0)+1,0)),"")</f>
        <v/>
      </c>
      <c r="S91" s="72"/>
      <c r="T91" s="1090"/>
      <c r="U91" s="1091"/>
      <c r="V91" s="520" t="str">
        <f>IFERROR(IF(AND('別紙様式3-2（４・５月）'!O93="",O91&lt;&gt;""),P91,P91*VLOOKUP(AF91,【参考】数式用4!$EY$3:$GF$106,MATCH(N91,【参考】数式用4!$EY$2:$GF$2,0))),"")</f>
        <v/>
      </c>
      <c r="W91" s="49"/>
      <c r="X91" s="71"/>
      <c r="Y91" s="1058" t="str">
        <f>IFERROR(IF(OR('別紙様式3-2（４・５月）'!Z93="ベア加算",'別紙様式3-2（４・５月）'!R93=""),"",X91*VLOOKUP(N91,【参考】数式用!$AD$2:$AH$37,MATCH(W91,【参考】数式用!$K$4:$N$4,0)+1,0)),"")</f>
        <v/>
      </c>
      <c r="Z91" s="105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8"/>
      <c r="Q92" s="1089"/>
      <c r="R92" s="522" t="str">
        <f>IFERROR(IF(OR('別紙様式3-2（４・５月）'!Z94="ベア加算",'別紙様式3-2（４・５月）'!R94=""),"",P92*VLOOKUP(N92,【参考】数式用!$AD$2:$AH$37,MATCH(O92,【参考】数式用!$K$4:$N$4,0)+1,0)),"")</f>
        <v/>
      </c>
      <c r="S92" s="72"/>
      <c r="T92" s="1090"/>
      <c r="U92" s="1091"/>
      <c r="V92" s="520" t="str">
        <f>IFERROR(IF(AND('別紙様式3-2（４・５月）'!O94="",O92&lt;&gt;""),P92,P92*VLOOKUP(AF92,【参考】数式用4!$EY$3:$GF$106,MATCH(N92,【参考】数式用4!$EY$2:$GF$2,0))),"")</f>
        <v/>
      </c>
      <c r="W92" s="49"/>
      <c r="X92" s="71"/>
      <c r="Y92" s="1058" t="str">
        <f>IFERROR(IF(OR('別紙様式3-2（４・５月）'!Z94="ベア加算",'別紙様式3-2（４・５月）'!R94=""),"",X92*VLOOKUP(N92,【参考】数式用!$AD$2:$AH$37,MATCH(W92,【参考】数式用!$K$4:$N$4,0)+1,0)),"")</f>
        <v/>
      </c>
      <c r="Z92" s="105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8"/>
      <c r="Q93" s="1089"/>
      <c r="R93" s="522" t="str">
        <f>IFERROR(IF(OR('別紙様式3-2（４・５月）'!Z95="ベア加算",'別紙様式3-2（４・５月）'!R95=""),"",P93*VLOOKUP(N93,【参考】数式用!$AD$2:$AH$37,MATCH(O93,【参考】数式用!$K$4:$N$4,0)+1,0)),"")</f>
        <v/>
      </c>
      <c r="S93" s="72"/>
      <c r="T93" s="1090"/>
      <c r="U93" s="1091"/>
      <c r="V93" s="520" t="str">
        <f>IFERROR(IF(AND('別紙様式3-2（４・５月）'!O95="",O93&lt;&gt;""),P93,P93*VLOOKUP(AF93,【参考】数式用4!$EY$3:$GF$106,MATCH(N93,【参考】数式用4!$EY$2:$GF$2,0))),"")</f>
        <v/>
      </c>
      <c r="W93" s="49"/>
      <c r="X93" s="71"/>
      <c r="Y93" s="1058" t="str">
        <f>IFERROR(IF(OR('別紙様式3-2（４・５月）'!Z95="ベア加算",'別紙様式3-2（４・５月）'!R95=""),"",X93*VLOOKUP(N93,【参考】数式用!$AD$2:$AH$37,MATCH(W93,【参考】数式用!$K$4:$N$4,0)+1,0)),"")</f>
        <v/>
      </c>
      <c r="Z93" s="105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8"/>
      <c r="Q94" s="1089"/>
      <c r="R94" s="522" t="str">
        <f>IFERROR(IF(OR('別紙様式3-2（４・５月）'!Z96="ベア加算",'別紙様式3-2（４・５月）'!R96=""),"",P94*VLOOKUP(N94,【参考】数式用!$AD$2:$AH$37,MATCH(O94,【参考】数式用!$K$4:$N$4,0)+1,0)),"")</f>
        <v/>
      </c>
      <c r="S94" s="72"/>
      <c r="T94" s="1090"/>
      <c r="U94" s="1091"/>
      <c r="V94" s="520" t="str">
        <f>IFERROR(IF(AND('別紙様式3-2（４・５月）'!O96="",O94&lt;&gt;""),P94,P94*VLOOKUP(AF94,【参考】数式用4!$EY$3:$GF$106,MATCH(N94,【参考】数式用4!$EY$2:$GF$2,0))),"")</f>
        <v/>
      </c>
      <c r="W94" s="49"/>
      <c r="X94" s="71"/>
      <c r="Y94" s="1058" t="str">
        <f>IFERROR(IF(OR('別紙様式3-2（４・５月）'!Z96="ベア加算",'別紙様式3-2（４・５月）'!R96=""),"",X94*VLOOKUP(N94,【参考】数式用!$AD$2:$AH$37,MATCH(W94,【参考】数式用!$K$4:$N$4,0)+1,0)),"")</f>
        <v/>
      </c>
      <c r="Z94" s="105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8"/>
      <c r="Q95" s="1089"/>
      <c r="R95" s="522" t="str">
        <f>IFERROR(IF(OR('別紙様式3-2（４・５月）'!Z97="ベア加算",'別紙様式3-2（４・５月）'!R97=""),"",P95*VLOOKUP(N95,【参考】数式用!$AD$2:$AH$37,MATCH(O95,【参考】数式用!$K$4:$N$4,0)+1,0)),"")</f>
        <v/>
      </c>
      <c r="S95" s="72"/>
      <c r="T95" s="1090"/>
      <c r="U95" s="1091"/>
      <c r="V95" s="520" t="str">
        <f>IFERROR(IF(AND('別紙様式3-2（４・５月）'!O97="",O95&lt;&gt;""),P95,P95*VLOOKUP(AF95,【参考】数式用4!$EY$3:$GF$106,MATCH(N95,【参考】数式用4!$EY$2:$GF$2,0))),"")</f>
        <v/>
      </c>
      <c r="W95" s="49"/>
      <c r="X95" s="71"/>
      <c r="Y95" s="1058" t="str">
        <f>IFERROR(IF(OR('別紙様式3-2（４・５月）'!Z97="ベア加算",'別紙様式3-2（４・５月）'!R97=""),"",X95*VLOOKUP(N95,【参考】数式用!$AD$2:$AH$37,MATCH(W95,【参考】数式用!$K$4:$N$4,0)+1,0)),"")</f>
        <v/>
      </c>
      <c r="Z95" s="105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8"/>
      <c r="Q96" s="1089"/>
      <c r="R96" s="522" t="str">
        <f>IFERROR(IF(OR('別紙様式3-2（４・５月）'!Z98="ベア加算",'別紙様式3-2（４・５月）'!R98=""),"",P96*VLOOKUP(N96,【参考】数式用!$AD$2:$AH$37,MATCH(O96,【参考】数式用!$K$4:$N$4,0)+1,0)),"")</f>
        <v/>
      </c>
      <c r="S96" s="72"/>
      <c r="T96" s="1090"/>
      <c r="U96" s="1091"/>
      <c r="V96" s="520" t="str">
        <f>IFERROR(IF(AND('別紙様式3-2（４・５月）'!O98="",O96&lt;&gt;""),P96,P96*VLOOKUP(AF96,【参考】数式用4!$EY$3:$GF$106,MATCH(N96,【参考】数式用4!$EY$2:$GF$2,0))),"")</f>
        <v/>
      </c>
      <c r="W96" s="49"/>
      <c r="X96" s="71"/>
      <c r="Y96" s="1058" t="str">
        <f>IFERROR(IF(OR('別紙様式3-2（４・５月）'!Z98="ベア加算",'別紙様式3-2（４・５月）'!R98=""),"",X96*VLOOKUP(N96,【参考】数式用!$AD$2:$AH$37,MATCH(W96,【参考】数式用!$K$4:$N$4,0)+1,0)),"")</f>
        <v/>
      </c>
      <c r="Z96" s="105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8"/>
      <c r="Q97" s="1089"/>
      <c r="R97" s="522" t="str">
        <f>IFERROR(IF(OR('別紙様式3-2（４・５月）'!Z99="ベア加算",'別紙様式3-2（４・５月）'!R99=""),"",P97*VLOOKUP(N97,【参考】数式用!$AD$2:$AH$37,MATCH(O97,【参考】数式用!$K$4:$N$4,0)+1,0)),"")</f>
        <v/>
      </c>
      <c r="S97" s="72"/>
      <c r="T97" s="1090"/>
      <c r="U97" s="1091"/>
      <c r="V97" s="520" t="str">
        <f>IFERROR(IF(AND('別紙様式3-2（４・５月）'!O99="",O97&lt;&gt;""),P97,P97*VLOOKUP(AF97,【参考】数式用4!$EY$3:$GF$106,MATCH(N97,【参考】数式用4!$EY$2:$GF$2,0))),"")</f>
        <v/>
      </c>
      <c r="W97" s="49"/>
      <c r="X97" s="71"/>
      <c r="Y97" s="1058" t="str">
        <f>IFERROR(IF(OR('別紙様式3-2（４・５月）'!Z99="ベア加算",'別紙様式3-2（４・５月）'!R99=""),"",X97*VLOOKUP(N97,【参考】数式用!$AD$2:$AH$37,MATCH(W97,【参考】数式用!$K$4:$N$4,0)+1,0)),"")</f>
        <v/>
      </c>
      <c r="Z97" s="105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8"/>
      <c r="Q98" s="1089"/>
      <c r="R98" s="522" t="str">
        <f>IFERROR(IF(OR('別紙様式3-2（４・５月）'!Z100="ベア加算",'別紙様式3-2（４・５月）'!R100=""),"",P98*VLOOKUP(N98,【参考】数式用!$AD$2:$AH$37,MATCH(O98,【参考】数式用!$K$4:$N$4,0)+1,0)),"")</f>
        <v/>
      </c>
      <c r="S98" s="72"/>
      <c r="T98" s="1090"/>
      <c r="U98" s="1091"/>
      <c r="V98" s="520" t="str">
        <f>IFERROR(IF(AND('別紙様式3-2（４・５月）'!O100="",O98&lt;&gt;""),P98,P98*VLOOKUP(AF98,【参考】数式用4!$EY$3:$GF$106,MATCH(N98,【参考】数式用4!$EY$2:$GF$2,0))),"")</f>
        <v/>
      </c>
      <c r="W98" s="49"/>
      <c r="X98" s="71"/>
      <c r="Y98" s="1058" t="str">
        <f>IFERROR(IF(OR('別紙様式3-2（４・５月）'!Z100="ベア加算",'別紙様式3-2（４・５月）'!R100=""),"",X98*VLOOKUP(N98,【参考】数式用!$AD$2:$AH$37,MATCH(W98,【参考】数式用!$K$4:$N$4,0)+1,0)),"")</f>
        <v/>
      </c>
      <c r="Z98" s="105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8"/>
      <c r="Q99" s="1089"/>
      <c r="R99" s="522" t="str">
        <f>IFERROR(IF(OR('別紙様式3-2（４・５月）'!Z101="ベア加算",'別紙様式3-2（４・５月）'!R101=""),"",P99*VLOOKUP(N99,【参考】数式用!$AD$2:$AH$37,MATCH(O99,【参考】数式用!$K$4:$N$4,0)+1,0)),"")</f>
        <v/>
      </c>
      <c r="S99" s="72"/>
      <c r="T99" s="1090"/>
      <c r="U99" s="1091"/>
      <c r="V99" s="520" t="str">
        <f>IFERROR(IF(AND('別紙様式3-2（４・５月）'!O101="",O99&lt;&gt;""),P99,P99*VLOOKUP(AF99,【参考】数式用4!$EY$3:$GF$106,MATCH(N99,【参考】数式用4!$EY$2:$GF$2,0))),"")</f>
        <v/>
      </c>
      <c r="W99" s="49"/>
      <c r="X99" s="71"/>
      <c r="Y99" s="1058" t="str">
        <f>IFERROR(IF(OR('別紙様式3-2（４・５月）'!Z101="ベア加算",'別紙様式3-2（４・５月）'!R101=""),"",X99*VLOOKUP(N99,【参考】数式用!$AD$2:$AH$37,MATCH(W99,【参考】数式用!$K$4:$N$4,0)+1,0)),"")</f>
        <v/>
      </c>
      <c r="Z99" s="105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8"/>
      <c r="Q100" s="1089"/>
      <c r="R100" s="522" t="str">
        <f>IFERROR(IF(OR('別紙様式3-2（４・５月）'!Z102="ベア加算",'別紙様式3-2（４・５月）'!R102=""),"",P100*VLOOKUP(N100,【参考】数式用!$AD$2:$AH$37,MATCH(O100,【参考】数式用!$K$4:$N$4,0)+1,0)),"")</f>
        <v/>
      </c>
      <c r="S100" s="72"/>
      <c r="T100" s="1090"/>
      <c r="U100" s="1091"/>
      <c r="V100" s="520" t="str">
        <f>IFERROR(IF(AND('別紙様式3-2（４・５月）'!O102="",O100&lt;&gt;""),P100,P100*VLOOKUP(AF100,【参考】数式用4!$EY$3:$GF$106,MATCH(N100,【参考】数式用4!$EY$2:$GF$2,0))),"")</f>
        <v/>
      </c>
      <c r="W100" s="49"/>
      <c r="X100" s="71"/>
      <c r="Y100" s="1058" t="str">
        <f>IFERROR(IF(OR('別紙様式3-2（４・５月）'!Z102="ベア加算",'別紙様式3-2（４・５月）'!R102=""),"",X100*VLOOKUP(N100,【参考】数式用!$AD$2:$AH$37,MATCH(W100,【参考】数式用!$K$4:$N$4,0)+1,0)),"")</f>
        <v/>
      </c>
      <c r="Z100" s="105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8"/>
      <c r="Q101" s="1089"/>
      <c r="R101" s="522" t="str">
        <f>IFERROR(IF(OR('別紙様式3-2（４・５月）'!Z103="ベア加算",'別紙様式3-2（４・５月）'!R103=""),"",P101*VLOOKUP(N101,【参考】数式用!$AD$2:$AH$37,MATCH(O101,【参考】数式用!$K$4:$N$4,0)+1,0)),"")</f>
        <v/>
      </c>
      <c r="S101" s="72"/>
      <c r="T101" s="1090"/>
      <c r="U101" s="1091"/>
      <c r="V101" s="520" t="str">
        <f>IFERROR(IF(AND('別紙様式3-2（４・５月）'!O103="",O101&lt;&gt;""),P101,P101*VLOOKUP(AF101,【参考】数式用4!$EY$3:$GF$106,MATCH(N101,【参考】数式用4!$EY$2:$GF$2,0))),"")</f>
        <v/>
      </c>
      <c r="W101" s="49"/>
      <c r="X101" s="71"/>
      <c r="Y101" s="1058" t="str">
        <f>IFERROR(IF(OR('別紙様式3-2（４・５月）'!Z103="ベア加算",'別紙様式3-2（４・５月）'!R103=""),"",X101*VLOOKUP(N101,【参考】数式用!$AD$2:$AH$37,MATCH(W101,【参考】数式用!$K$4:$N$4,0)+1,0)),"")</f>
        <v/>
      </c>
      <c r="Z101" s="105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8"/>
      <c r="Q102" s="1089"/>
      <c r="R102" s="522" t="str">
        <f>IFERROR(IF(OR('別紙様式3-2（４・５月）'!Z104="ベア加算",'別紙様式3-2（４・５月）'!R104=""),"",P102*VLOOKUP(N102,【参考】数式用!$AD$2:$AH$37,MATCH(O102,【参考】数式用!$K$4:$N$4,0)+1,0)),"")</f>
        <v/>
      </c>
      <c r="S102" s="72"/>
      <c r="T102" s="1090"/>
      <c r="U102" s="1091"/>
      <c r="V102" s="520" t="str">
        <f>IFERROR(IF(AND('別紙様式3-2（４・５月）'!O104="",O102&lt;&gt;""),P102,P102*VLOOKUP(AF102,【参考】数式用4!$EY$3:$GF$106,MATCH(N102,【参考】数式用4!$EY$2:$GF$2,0))),"")</f>
        <v/>
      </c>
      <c r="W102" s="49"/>
      <c r="X102" s="71"/>
      <c r="Y102" s="1058" t="str">
        <f>IFERROR(IF(OR('別紙様式3-2（４・５月）'!Z104="ベア加算",'別紙様式3-2（４・５月）'!R104=""),"",X102*VLOOKUP(N102,【参考】数式用!$AD$2:$AH$37,MATCH(W102,【参考】数式用!$K$4:$N$4,0)+1,0)),"")</f>
        <v/>
      </c>
      <c r="Z102" s="105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8"/>
      <c r="Q103" s="1089"/>
      <c r="R103" s="522" t="str">
        <f>IFERROR(IF(OR('別紙様式3-2（４・５月）'!Z105="ベア加算",'別紙様式3-2（４・５月）'!R105=""),"",P103*VLOOKUP(N103,【参考】数式用!$AD$2:$AH$37,MATCH(O103,【参考】数式用!$K$4:$N$4,0)+1,0)),"")</f>
        <v/>
      </c>
      <c r="S103" s="72"/>
      <c r="T103" s="1090"/>
      <c r="U103" s="1091"/>
      <c r="V103" s="520" t="str">
        <f>IFERROR(IF(AND('別紙様式3-2（４・５月）'!O105="",O103&lt;&gt;""),P103,P103*VLOOKUP(AF103,【参考】数式用4!$EY$3:$GF$106,MATCH(N103,【参考】数式用4!$EY$2:$GF$2,0))),"")</f>
        <v/>
      </c>
      <c r="W103" s="49"/>
      <c r="X103" s="71"/>
      <c r="Y103" s="1058" t="str">
        <f>IFERROR(IF(OR('別紙様式3-2（４・５月）'!Z105="ベア加算",'別紙様式3-2（４・５月）'!R105=""),"",X103*VLOOKUP(N103,【参考】数式用!$AD$2:$AH$37,MATCH(W103,【参考】数式用!$K$4:$N$4,0)+1,0)),"")</f>
        <v/>
      </c>
      <c r="Z103" s="105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8"/>
      <c r="Q104" s="1089"/>
      <c r="R104" s="522" t="str">
        <f>IFERROR(IF(OR('別紙様式3-2（４・５月）'!Z106="ベア加算",'別紙様式3-2（４・５月）'!R106=""),"",P104*VLOOKUP(N104,【参考】数式用!$AD$2:$AH$37,MATCH(O104,【参考】数式用!$K$4:$N$4,0)+1,0)),"")</f>
        <v/>
      </c>
      <c r="S104" s="72"/>
      <c r="T104" s="1090"/>
      <c r="U104" s="1091"/>
      <c r="V104" s="520" t="str">
        <f>IFERROR(IF(AND('別紙様式3-2（４・５月）'!O106="",O104&lt;&gt;""),P104,P104*VLOOKUP(AF104,【参考】数式用4!$EY$3:$GF$106,MATCH(N104,【参考】数式用4!$EY$2:$GF$2,0))),"")</f>
        <v/>
      </c>
      <c r="W104" s="49"/>
      <c r="X104" s="71"/>
      <c r="Y104" s="1058" t="str">
        <f>IFERROR(IF(OR('別紙様式3-2（４・５月）'!Z106="ベア加算",'別紙様式3-2（４・５月）'!R106=""),"",X104*VLOOKUP(N104,【参考】数式用!$AD$2:$AH$37,MATCH(W104,【参考】数式用!$K$4:$N$4,0)+1,0)),"")</f>
        <v/>
      </c>
      <c r="Z104" s="105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8"/>
      <c r="Q105" s="1089"/>
      <c r="R105" s="522" t="str">
        <f>IFERROR(IF(OR('別紙様式3-2（４・５月）'!Z107="ベア加算",'別紙様式3-2（４・５月）'!R107=""),"",P105*VLOOKUP(N105,【参考】数式用!$AD$2:$AH$37,MATCH(O105,【参考】数式用!$K$4:$N$4,0)+1,0)),"")</f>
        <v/>
      </c>
      <c r="S105" s="72"/>
      <c r="T105" s="1090"/>
      <c r="U105" s="1091"/>
      <c r="V105" s="520" t="str">
        <f>IFERROR(IF(AND('別紙様式3-2（４・５月）'!O107="",O105&lt;&gt;""),P105,P105*VLOOKUP(AF105,【参考】数式用4!$EY$3:$GF$106,MATCH(N105,【参考】数式用4!$EY$2:$GF$2,0))),"")</f>
        <v/>
      </c>
      <c r="W105" s="49"/>
      <c r="X105" s="71"/>
      <c r="Y105" s="1058" t="str">
        <f>IFERROR(IF(OR('別紙様式3-2（４・５月）'!Z107="ベア加算",'別紙様式3-2（４・５月）'!R107=""),"",X105*VLOOKUP(N105,【参考】数式用!$AD$2:$AH$37,MATCH(W105,【参考】数式用!$K$4:$N$4,0)+1,0)),"")</f>
        <v/>
      </c>
      <c r="Z105" s="105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8"/>
      <c r="Q106" s="1089"/>
      <c r="R106" s="522" t="str">
        <f>IFERROR(IF(OR('別紙様式3-2（４・５月）'!Z108="ベア加算",'別紙様式3-2（４・５月）'!R108=""),"",P106*VLOOKUP(N106,【参考】数式用!$AD$2:$AH$37,MATCH(O106,【参考】数式用!$K$4:$N$4,0)+1,0)),"")</f>
        <v/>
      </c>
      <c r="S106" s="72"/>
      <c r="T106" s="1090"/>
      <c r="U106" s="1091"/>
      <c r="V106" s="520" t="str">
        <f>IFERROR(IF(AND('別紙様式3-2（４・５月）'!O108="",O106&lt;&gt;""),P106,P106*VLOOKUP(AF106,【参考】数式用4!$EY$3:$GF$106,MATCH(N106,【参考】数式用4!$EY$2:$GF$2,0))),"")</f>
        <v/>
      </c>
      <c r="W106" s="49"/>
      <c r="X106" s="71"/>
      <c r="Y106" s="1058" t="str">
        <f>IFERROR(IF(OR('別紙様式3-2（４・５月）'!Z108="ベア加算",'別紙様式3-2（４・５月）'!R108=""),"",X106*VLOOKUP(N106,【参考】数式用!$AD$2:$AH$37,MATCH(W106,【参考】数式用!$K$4:$N$4,0)+1,0)),"")</f>
        <v/>
      </c>
      <c r="Z106" s="105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8"/>
      <c r="Q107" s="1089"/>
      <c r="R107" s="522" t="str">
        <f>IFERROR(IF(OR('別紙様式3-2（４・５月）'!Z109="ベア加算",'別紙様式3-2（４・５月）'!R109=""),"",P107*VLOOKUP(N107,【参考】数式用!$AD$2:$AH$37,MATCH(O107,【参考】数式用!$K$4:$N$4,0)+1,0)),"")</f>
        <v/>
      </c>
      <c r="S107" s="72"/>
      <c r="T107" s="1090"/>
      <c r="U107" s="1091"/>
      <c r="V107" s="520" t="str">
        <f>IFERROR(IF(AND('別紙様式3-2（４・５月）'!O109="",O107&lt;&gt;""),P107,P107*VLOOKUP(AF107,【参考】数式用4!$EY$3:$GF$106,MATCH(N107,【参考】数式用4!$EY$2:$GF$2,0))),"")</f>
        <v/>
      </c>
      <c r="W107" s="49"/>
      <c r="X107" s="71"/>
      <c r="Y107" s="1058" t="str">
        <f>IFERROR(IF(OR('別紙様式3-2（４・５月）'!Z109="ベア加算",'別紙様式3-2（４・５月）'!R109=""),"",X107*VLOOKUP(N107,【参考】数式用!$AD$2:$AH$37,MATCH(W107,【参考】数式用!$K$4:$N$4,0)+1,0)),"")</f>
        <v/>
      </c>
      <c r="Z107" s="105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8"/>
      <c r="Q108" s="1089"/>
      <c r="R108" s="522" t="str">
        <f>IFERROR(IF(OR('別紙様式3-2（４・５月）'!Z110="ベア加算",'別紙様式3-2（４・５月）'!R110=""),"",P108*VLOOKUP(N108,【参考】数式用!$AD$2:$AH$37,MATCH(O108,【参考】数式用!$K$4:$N$4,0)+1,0)),"")</f>
        <v/>
      </c>
      <c r="S108" s="72"/>
      <c r="T108" s="1090"/>
      <c r="U108" s="1091"/>
      <c r="V108" s="520" t="str">
        <f>IFERROR(IF(AND('別紙様式3-2（４・５月）'!O110="",O108&lt;&gt;""),P108,P108*VLOOKUP(AF108,【参考】数式用4!$EY$3:$GF$106,MATCH(N108,【参考】数式用4!$EY$2:$GF$2,0))),"")</f>
        <v/>
      </c>
      <c r="W108" s="49"/>
      <c r="X108" s="71"/>
      <c r="Y108" s="1058" t="str">
        <f>IFERROR(IF(OR('別紙様式3-2（４・５月）'!Z110="ベア加算",'別紙様式3-2（４・５月）'!R110=""),"",X108*VLOOKUP(N108,【参考】数式用!$AD$2:$AH$37,MATCH(W108,【参考】数式用!$K$4:$N$4,0)+1,0)),"")</f>
        <v/>
      </c>
      <c r="Z108" s="105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8"/>
      <c r="Q109" s="1089"/>
      <c r="R109" s="522" t="str">
        <f>IFERROR(IF(OR('別紙様式3-2（４・５月）'!Z111="ベア加算",'別紙様式3-2（４・５月）'!R111=""),"",P109*VLOOKUP(N109,【参考】数式用!$AD$2:$AH$37,MATCH(O109,【参考】数式用!$K$4:$N$4,0)+1,0)),"")</f>
        <v/>
      </c>
      <c r="S109" s="72"/>
      <c r="T109" s="1090"/>
      <c r="U109" s="1091"/>
      <c r="V109" s="520" t="str">
        <f>IFERROR(IF(AND('別紙様式3-2（４・５月）'!O111="",O109&lt;&gt;""),P109,P109*VLOOKUP(AF109,【参考】数式用4!$EY$3:$GF$106,MATCH(N109,【参考】数式用4!$EY$2:$GF$2,0))),"")</f>
        <v/>
      </c>
      <c r="W109" s="49"/>
      <c r="X109" s="71"/>
      <c r="Y109" s="1058" t="str">
        <f>IFERROR(IF(OR('別紙様式3-2（４・５月）'!Z111="ベア加算",'別紙様式3-2（４・５月）'!R111=""),"",X109*VLOOKUP(N109,【参考】数式用!$AD$2:$AH$37,MATCH(W109,【参考】数式用!$K$4:$N$4,0)+1,0)),"")</f>
        <v/>
      </c>
      <c r="Z109" s="105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8"/>
      <c r="Q110" s="1089"/>
      <c r="R110" s="522" t="str">
        <f>IFERROR(IF(OR('別紙様式3-2（４・５月）'!Z112="ベア加算",'別紙様式3-2（４・５月）'!R112=""),"",P110*VLOOKUP(N110,【参考】数式用!$AD$2:$AH$37,MATCH(O110,【参考】数式用!$K$4:$N$4,0)+1,0)),"")</f>
        <v/>
      </c>
      <c r="S110" s="72"/>
      <c r="T110" s="1090"/>
      <c r="U110" s="1091"/>
      <c r="V110" s="520" t="str">
        <f>IFERROR(IF(AND('別紙様式3-2（４・５月）'!O112="",O110&lt;&gt;""),P110,P110*VLOOKUP(AF110,【参考】数式用4!$EY$3:$GF$106,MATCH(N110,【参考】数式用4!$EY$2:$GF$2,0))),"")</f>
        <v/>
      </c>
      <c r="W110" s="49"/>
      <c r="X110" s="71"/>
      <c r="Y110" s="1058" t="str">
        <f>IFERROR(IF(OR('別紙様式3-2（４・５月）'!Z112="ベア加算",'別紙様式3-2（４・５月）'!R112=""),"",X110*VLOOKUP(N110,【参考】数式用!$AD$2:$AH$37,MATCH(W110,【参考】数式用!$K$4:$N$4,0)+1,0)),"")</f>
        <v/>
      </c>
      <c r="Z110" s="105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8"/>
      <c r="Q111" s="1089"/>
      <c r="R111" s="522" t="str">
        <f>IFERROR(IF(OR('別紙様式3-2（４・５月）'!Z113="ベア加算",'別紙様式3-2（４・５月）'!R113=""),"",P111*VLOOKUP(N111,【参考】数式用!$AD$2:$AH$37,MATCH(O111,【参考】数式用!$K$4:$N$4,0)+1,0)),"")</f>
        <v/>
      </c>
      <c r="S111" s="72"/>
      <c r="T111" s="1090"/>
      <c r="U111" s="1091"/>
      <c r="V111" s="520" t="str">
        <f>IFERROR(IF(AND('別紙様式3-2（４・５月）'!O113="",O111&lt;&gt;""),P111,P111*VLOOKUP(AF111,【参考】数式用4!$EY$3:$GF$106,MATCH(N111,【参考】数式用4!$EY$2:$GF$2,0))),"")</f>
        <v/>
      </c>
      <c r="W111" s="49"/>
      <c r="X111" s="71"/>
      <c r="Y111" s="1058" t="str">
        <f>IFERROR(IF(OR('別紙様式3-2（４・５月）'!Z113="ベア加算",'別紙様式3-2（４・５月）'!R113=""),"",X111*VLOOKUP(N111,【参考】数式用!$AD$2:$AH$37,MATCH(W111,【参考】数式用!$K$4:$N$4,0)+1,0)),"")</f>
        <v/>
      </c>
      <c r="Z111" s="105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8"/>
      <c r="Q112" s="1089"/>
      <c r="R112" s="522" t="str">
        <f>IFERROR(IF(OR('別紙様式3-2（４・５月）'!Z114="ベア加算",'別紙様式3-2（４・５月）'!R114=""),"",P112*VLOOKUP(N112,【参考】数式用!$AD$2:$AH$37,MATCH(O112,【参考】数式用!$K$4:$N$4,0)+1,0)),"")</f>
        <v/>
      </c>
      <c r="S112" s="72"/>
      <c r="T112" s="1090"/>
      <c r="U112" s="1091"/>
      <c r="V112" s="520" t="str">
        <f>IFERROR(IF(AND('別紙様式3-2（４・５月）'!O114="",O112&lt;&gt;""),P112,P112*VLOOKUP(AF112,【参考】数式用4!$EY$3:$GF$106,MATCH(N112,【参考】数式用4!$EY$2:$GF$2,0))),"")</f>
        <v/>
      </c>
      <c r="W112" s="49"/>
      <c r="X112" s="71"/>
      <c r="Y112" s="1058" t="str">
        <f>IFERROR(IF(OR('別紙様式3-2（４・５月）'!Z114="ベア加算",'別紙様式3-2（４・５月）'!R114=""),"",X112*VLOOKUP(N112,【参考】数式用!$AD$2:$AH$37,MATCH(W112,【参考】数式用!$K$4:$N$4,0)+1,0)),"")</f>
        <v/>
      </c>
      <c r="Z112" s="105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8"/>
      <c r="Q113" s="1089"/>
      <c r="R113" s="522" t="str">
        <f>IFERROR(IF(OR('別紙様式3-2（４・５月）'!Z115="ベア加算",'別紙様式3-2（４・５月）'!R115=""),"",P113*VLOOKUP(N113,【参考】数式用!$AD$2:$AH$37,MATCH(O113,【参考】数式用!$K$4:$N$4,0)+1,0)),"")</f>
        <v/>
      </c>
      <c r="S113" s="72"/>
      <c r="T113" s="1090"/>
      <c r="U113" s="1091"/>
      <c r="V113" s="520" t="str">
        <f>IFERROR(IF(AND('別紙様式3-2（４・５月）'!O115="",O113&lt;&gt;""),P113,P113*VLOOKUP(AF113,【参考】数式用4!$EY$3:$GF$106,MATCH(N113,【参考】数式用4!$EY$2:$GF$2,0))),"")</f>
        <v/>
      </c>
      <c r="W113" s="50"/>
      <c r="X113" s="71"/>
      <c r="Y113" s="1058" t="str">
        <f>IFERROR(IF(OR('別紙様式3-2（４・５月）'!Z115="ベア加算",'別紙様式3-2（４・５月）'!R115=""),"",X113*VLOOKUP(N113,【参考】数式用!$AD$2:$AH$37,MATCH(W113,【参考】数式用!$K$4:$N$4,0)+1,0)),"")</f>
        <v/>
      </c>
      <c r="Z113" s="105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2025-07-10T00:59:29Z</dcterms:modified>
</cp:coreProperties>
</file>