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o3filesv01\健康福祉局介護保険課共用\2025年度\14 第10期介護保険事業計画（はつらつプラン）\05 介護人材実態調査\04 依頼\"/>
    </mc:Choice>
  </mc:AlternateContent>
  <xr:revisionPtr revIDLastSave="0" documentId="13_ncr:1_{43E360E0-7888-4F71-8163-371E3DC2A93F}" xr6:coauthVersionLast="47" xr6:coauthVersionMax="47" xr10:uidLastSave="{00000000-0000-0000-0000-000000000000}"/>
  <bookViews>
    <workbookView xWindow="-110" yWindow="-110" windowWidth="19420" windowHeight="10300" xr2:uid="{3AAEE9A0-6AB3-45B2-9B83-FC6314E49884}"/>
  </bookViews>
  <sheets>
    <sheet name="調査票（Q5）" sheetId="1" r:id="rId1"/>
    <sheet name="集計_施設系Q5" sheetId="2" state="hidden" r:id="rId2"/>
  </sheets>
  <definedNames>
    <definedName name="_xlnm.Print_Area" localSheetId="0">'調査票（Q5）'!$A$1:$U$107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4" i="2" l="1"/>
  <c r="J104" i="2"/>
  <c r="I104" i="2"/>
  <c r="H104" i="2"/>
  <c r="G104" i="2"/>
  <c r="F104" i="2"/>
  <c r="E104" i="2"/>
  <c r="D104" i="2"/>
  <c r="K103" i="2"/>
  <c r="J103" i="2"/>
  <c r="I103" i="2"/>
  <c r="H103" i="2"/>
  <c r="G103" i="2"/>
  <c r="F103" i="2"/>
  <c r="E103" i="2"/>
  <c r="D103" i="2"/>
  <c r="K102" i="2"/>
  <c r="J102" i="2"/>
  <c r="I102" i="2"/>
  <c r="H102" i="2"/>
  <c r="G102" i="2"/>
  <c r="F102" i="2"/>
  <c r="E102" i="2"/>
  <c r="D102" i="2"/>
  <c r="K101" i="2"/>
  <c r="J101" i="2"/>
  <c r="I101" i="2"/>
  <c r="H101" i="2"/>
  <c r="G101" i="2"/>
  <c r="F101" i="2"/>
  <c r="E101" i="2"/>
  <c r="D101" i="2"/>
  <c r="K100" i="2"/>
  <c r="J100" i="2"/>
  <c r="I100" i="2"/>
  <c r="H100" i="2"/>
  <c r="G100" i="2"/>
  <c r="F100" i="2"/>
  <c r="E100" i="2"/>
  <c r="D100" i="2"/>
  <c r="K99" i="2"/>
  <c r="J99" i="2"/>
  <c r="I99" i="2"/>
  <c r="H99" i="2"/>
  <c r="G99" i="2"/>
  <c r="F99" i="2"/>
  <c r="E99" i="2"/>
  <c r="D99" i="2"/>
  <c r="K98" i="2"/>
  <c r="J98" i="2"/>
  <c r="I98" i="2"/>
  <c r="H98" i="2"/>
  <c r="G98" i="2"/>
  <c r="F98" i="2"/>
  <c r="E98" i="2"/>
  <c r="D98" i="2"/>
  <c r="K97" i="2"/>
  <c r="J97" i="2"/>
  <c r="I97" i="2"/>
  <c r="H97" i="2"/>
  <c r="G97" i="2"/>
  <c r="F97" i="2"/>
  <c r="E97" i="2"/>
  <c r="D97" i="2"/>
  <c r="K96" i="2"/>
  <c r="J96" i="2"/>
  <c r="I96" i="2"/>
  <c r="H96" i="2"/>
  <c r="G96" i="2"/>
  <c r="F96" i="2"/>
  <c r="E96" i="2"/>
  <c r="D96" i="2"/>
  <c r="K95" i="2"/>
  <c r="J95" i="2"/>
  <c r="I95" i="2"/>
  <c r="H95" i="2"/>
  <c r="G95" i="2"/>
  <c r="F95" i="2"/>
  <c r="E95" i="2"/>
  <c r="D95" i="2"/>
  <c r="K94" i="2"/>
  <c r="J94" i="2"/>
  <c r="I94" i="2"/>
  <c r="H94" i="2"/>
  <c r="G94" i="2"/>
  <c r="F94" i="2"/>
  <c r="E94" i="2"/>
  <c r="D94" i="2"/>
  <c r="K93" i="2"/>
  <c r="J93" i="2"/>
  <c r="I93" i="2"/>
  <c r="H93" i="2"/>
  <c r="G93" i="2"/>
  <c r="F93" i="2"/>
  <c r="E93" i="2"/>
  <c r="D93" i="2"/>
  <c r="K92" i="2"/>
  <c r="J92" i="2"/>
  <c r="I92" i="2"/>
  <c r="H92" i="2"/>
  <c r="G92" i="2"/>
  <c r="F92" i="2"/>
  <c r="E92" i="2"/>
  <c r="D92" i="2"/>
  <c r="K91" i="2"/>
  <c r="J91" i="2"/>
  <c r="I91" i="2"/>
  <c r="H91" i="2"/>
  <c r="G91" i="2"/>
  <c r="F91" i="2"/>
  <c r="E91" i="2"/>
  <c r="D91" i="2"/>
  <c r="K90" i="2"/>
  <c r="J90" i="2"/>
  <c r="I90" i="2"/>
  <c r="H90" i="2"/>
  <c r="G90" i="2"/>
  <c r="F90" i="2"/>
  <c r="E90" i="2"/>
  <c r="D90" i="2"/>
  <c r="K89" i="2"/>
  <c r="J89" i="2"/>
  <c r="I89" i="2"/>
  <c r="H89" i="2"/>
  <c r="G89" i="2"/>
  <c r="F89" i="2"/>
  <c r="E89" i="2"/>
  <c r="D89" i="2"/>
  <c r="K88" i="2"/>
  <c r="J88" i="2"/>
  <c r="I88" i="2"/>
  <c r="H88" i="2"/>
  <c r="G88" i="2"/>
  <c r="F88" i="2"/>
  <c r="E88" i="2"/>
  <c r="D88" i="2"/>
  <c r="K87" i="2"/>
  <c r="J87" i="2"/>
  <c r="I87" i="2"/>
  <c r="H87" i="2"/>
  <c r="G87" i="2"/>
  <c r="F87" i="2"/>
  <c r="E87" i="2"/>
  <c r="D87" i="2"/>
  <c r="K86" i="2"/>
  <c r="J86" i="2"/>
  <c r="I86" i="2"/>
  <c r="H86" i="2"/>
  <c r="G86" i="2"/>
  <c r="F86" i="2"/>
  <c r="E86" i="2"/>
  <c r="D86" i="2"/>
  <c r="K85" i="2"/>
  <c r="J85" i="2"/>
  <c r="I85" i="2"/>
  <c r="H85" i="2"/>
  <c r="G85" i="2"/>
  <c r="F85" i="2"/>
  <c r="E85" i="2"/>
  <c r="D85" i="2"/>
  <c r="K84" i="2"/>
  <c r="J84" i="2"/>
  <c r="I84" i="2"/>
  <c r="H84" i="2"/>
  <c r="G84" i="2"/>
  <c r="F84" i="2"/>
  <c r="E84" i="2"/>
  <c r="D84" i="2"/>
  <c r="K83" i="2"/>
  <c r="J83" i="2"/>
  <c r="I83" i="2"/>
  <c r="H83" i="2"/>
  <c r="G83" i="2"/>
  <c r="F83" i="2"/>
  <c r="E83" i="2"/>
  <c r="D83" i="2"/>
  <c r="K82" i="2"/>
  <c r="J82" i="2"/>
  <c r="I82" i="2"/>
  <c r="H82" i="2"/>
  <c r="G82" i="2"/>
  <c r="F82" i="2"/>
  <c r="E82" i="2"/>
  <c r="D82" i="2"/>
  <c r="K81" i="2"/>
  <c r="J81" i="2"/>
  <c r="I81" i="2"/>
  <c r="H81" i="2"/>
  <c r="G81" i="2"/>
  <c r="F81" i="2"/>
  <c r="E81" i="2"/>
  <c r="D81" i="2"/>
  <c r="K80" i="2"/>
  <c r="J80" i="2"/>
  <c r="I80" i="2"/>
  <c r="H80" i="2"/>
  <c r="G80" i="2"/>
  <c r="F80" i="2"/>
  <c r="E80" i="2"/>
  <c r="D80" i="2"/>
  <c r="K79" i="2"/>
  <c r="J79" i="2"/>
  <c r="I79" i="2"/>
  <c r="H79" i="2"/>
  <c r="G79" i="2"/>
  <c r="F79" i="2"/>
  <c r="E79" i="2"/>
  <c r="D79" i="2"/>
  <c r="K78" i="2"/>
  <c r="J78" i="2"/>
  <c r="I78" i="2"/>
  <c r="H78" i="2"/>
  <c r="G78" i="2"/>
  <c r="F78" i="2"/>
  <c r="E78" i="2"/>
  <c r="D78" i="2"/>
  <c r="K77" i="2"/>
  <c r="J77" i="2"/>
  <c r="I77" i="2"/>
  <c r="H77" i="2"/>
  <c r="G77" i="2"/>
  <c r="F77" i="2"/>
  <c r="E77" i="2"/>
  <c r="D77" i="2"/>
  <c r="K76" i="2"/>
  <c r="J76" i="2"/>
  <c r="I76" i="2"/>
  <c r="H76" i="2"/>
  <c r="G76" i="2"/>
  <c r="F76" i="2"/>
  <c r="E76" i="2"/>
  <c r="D76" i="2"/>
  <c r="K75" i="2"/>
  <c r="J75" i="2"/>
  <c r="I75" i="2"/>
  <c r="H75" i="2"/>
  <c r="G75" i="2"/>
  <c r="F75" i="2"/>
  <c r="E75" i="2"/>
  <c r="D75" i="2"/>
  <c r="K74" i="2"/>
  <c r="J74" i="2"/>
  <c r="I74" i="2"/>
  <c r="H74" i="2"/>
  <c r="G74" i="2"/>
  <c r="F74" i="2"/>
  <c r="E74" i="2"/>
  <c r="D74" i="2"/>
  <c r="K73" i="2"/>
  <c r="J73" i="2"/>
  <c r="I73" i="2"/>
  <c r="H73" i="2"/>
  <c r="G73" i="2"/>
  <c r="F73" i="2"/>
  <c r="E73" i="2"/>
  <c r="D73" i="2"/>
  <c r="K72" i="2"/>
  <c r="J72" i="2"/>
  <c r="I72" i="2"/>
  <c r="H72" i="2"/>
  <c r="G72" i="2"/>
  <c r="F72" i="2"/>
  <c r="E72" i="2"/>
  <c r="D72" i="2"/>
  <c r="K71" i="2"/>
  <c r="J71" i="2"/>
  <c r="I71" i="2"/>
  <c r="H71" i="2"/>
  <c r="G71" i="2"/>
  <c r="F71" i="2"/>
  <c r="E71" i="2"/>
  <c r="D71" i="2"/>
  <c r="K70" i="2"/>
  <c r="J70" i="2"/>
  <c r="I70" i="2"/>
  <c r="H70" i="2"/>
  <c r="G70" i="2"/>
  <c r="F70" i="2"/>
  <c r="E70" i="2"/>
  <c r="D70" i="2"/>
  <c r="K69" i="2"/>
  <c r="J69" i="2"/>
  <c r="I69" i="2"/>
  <c r="H69" i="2"/>
  <c r="G69" i="2"/>
  <c r="F69" i="2"/>
  <c r="E69" i="2"/>
  <c r="D69" i="2"/>
  <c r="K68" i="2"/>
  <c r="J68" i="2"/>
  <c r="I68" i="2"/>
  <c r="H68" i="2"/>
  <c r="G68" i="2"/>
  <c r="F68" i="2"/>
  <c r="E68" i="2"/>
  <c r="D68" i="2"/>
  <c r="K67" i="2"/>
  <c r="J67" i="2"/>
  <c r="I67" i="2"/>
  <c r="H67" i="2"/>
  <c r="G67" i="2"/>
  <c r="F67" i="2"/>
  <c r="E67" i="2"/>
  <c r="D67" i="2"/>
  <c r="K66" i="2"/>
  <c r="J66" i="2"/>
  <c r="I66" i="2"/>
  <c r="H66" i="2"/>
  <c r="G66" i="2"/>
  <c r="F66" i="2"/>
  <c r="E66" i="2"/>
  <c r="D66" i="2"/>
  <c r="K65" i="2"/>
  <c r="J65" i="2"/>
  <c r="I65" i="2"/>
  <c r="H65" i="2"/>
  <c r="G65" i="2"/>
  <c r="F65" i="2"/>
  <c r="E65" i="2"/>
  <c r="D65" i="2"/>
  <c r="K64" i="2"/>
  <c r="J64" i="2"/>
  <c r="I64" i="2"/>
  <c r="H64" i="2"/>
  <c r="G64" i="2"/>
  <c r="F64" i="2"/>
  <c r="E64" i="2"/>
  <c r="D64" i="2"/>
  <c r="K63" i="2"/>
  <c r="J63" i="2"/>
  <c r="I63" i="2"/>
  <c r="H63" i="2"/>
  <c r="G63" i="2"/>
  <c r="F63" i="2"/>
  <c r="E63" i="2"/>
  <c r="D63" i="2"/>
  <c r="K62" i="2"/>
  <c r="J62" i="2"/>
  <c r="I62" i="2"/>
  <c r="H62" i="2"/>
  <c r="G62" i="2"/>
  <c r="F62" i="2"/>
  <c r="E62" i="2"/>
  <c r="D62" i="2"/>
  <c r="K61" i="2"/>
  <c r="J61" i="2"/>
  <c r="I61" i="2"/>
  <c r="H61" i="2"/>
  <c r="G61" i="2"/>
  <c r="F61" i="2"/>
  <c r="E61" i="2"/>
  <c r="D61" i="2"/>
  <c r="K60" i="2"/>
  <c r="J60" i="2"/>
  <c r="I60" i="2"/>
  <c r="H60" i="2"/>
  <c r="G60" i="2"/>
  <c r="F60" i="2"/>
  <c r="E60" i="2"/>
  <c r="D60" i="2"/>
  <c r="K59" i="2"/>
  <c r="J59" i="2"/>
  <c r="I59" i="2"/>
  <c r="H59" i="2"/>
  <c r="G59" i="2"/>
  <c r="F59" i="2"/>
  <c r="E59" i="2"/>
  <c r="D59" i="2"/>
  <c r="K58" i="2"/>
  <c r="J58" i="2"/>
  <c r="I58" i="2"/>
  <c r="H58" i="2"/>
  <c r="G58" i="2"/>
  <c r="F58" i="2"/>
  <c r="E58" i="2"/>
  <c r="D58" i="2"/>
  <c r="K57" i="2"/>
  <c r="J57" i="2"/>
  <c r="I57" i="2"/>
  <c r="H57" i="2"/>
  <c r="G57" i="2"/>
  <c r="F57" i="2"/>
  <c r="E57" i="2"/>
  <c r="D57" i="2"/>
  <c r="K56" i="2"/>
  <c r="J56" i="2"/>
  <c r="I56" i="2"/>
  <c r="H56" i="2"/>
  <c r="G56" i="2"/>
  <c r="F56" i="2"/>
  <c r="E56" i="2"/>
  <c r="D56" i="2"/>
  <c r="K55" i="2"/>
  <c r="J55" i="2"/>
  <c r="I55" i="2"/>
  <c r="H55" i="2"/>
  <c r="G55" i="2"/>
  <c r="F55" i="2"/>
  <c r="E55" i="2"/>
  <c r="D55" i="2"/>
  <c r="K54" i="2"/>
  <c r="J54" i="2"/>
  <c r="I54" i="2"/>
  <c r="H54" i="2"/>
  <c r="G54" i="2"/>
  <c r="F54" i="2"/>
  <c r="E54" i="2"/>
  <c r="D54" i="2"/>
  <c r="K53" i="2"/>
  <c r="J53" i="2"/>
  <c r="I53" i="2"/>
  <c r="H53" i="2"/>
  <c r="G53" i="2"/>
  <c r="F53" i="2"/>
  <c r="E53" i="2"/>
  <c r="D53" i="2"/>
  <c r="K52" i="2"/>
  <c r="J52" i="2"/>
  <c r="I52" i="2"/>
  <c r="H52" i="2"/>
  <c r="G52" i="2"/>
  <c r="F52" i="2"/>
  <c r="E52" i="2"/>
  <c r="D52" i="2"/>
  <c r="K51" i="2"/>
  <c r="J51" i="2"/>
  <c r="I51" i="2"/>
  <c r="H51" i="2"/>
  <c r="G51" i="2"/>
  <c r="F51" i="2"/>
  <c r="E51" i="2"/>
  <c r="D51" i="2"/>
  <c r="K50" i="2"/>
  <c r="J50" i="2"/>
  <c r="I50" i="2"/>
  <c r="H50" i="2"/>
  <c r="G50" i="2"/>
  <c r="F50" i="2"/>
  <c r="E50" i="2"/>
  <c r="D50" i="2"/>
  <c r="K49" i="2"/>
  <c r="J49" i="2"/>
  <c r="I49" i="2"/>
  <c r="H49" i="2"/>
  <c r="G49" i="2"/>
  <c r="F49" i="2"/>
  <c r="E49" i="2"/>
  <c r="D49" i="2"/>
  <c r="K48" i="2"/>
  <c r="J48" i="2"/>
  <c r="I48" i="2"/>
  <c r="H48" i="2"/>
  <c r="G48" i="2"/>
  <c r="F48" i="2"/>
  <c r="E48" i="2"/>
  <c r="D48" i="2"/>
  <c r="K47" i="2"/>
  <c r="J47" i="2"/>
  <c r="I47" i="2"/>
  <c r="H47" i="2"/>
  <c r="G47" i="2"/>
  <c r="F47" i="2"/>
  <c r="E47" i="2"/>
  <c r="D47" i="2"/>
  <c r="K46" i="2"/>
  <c r="J46" i="2"/>
  <c r="I46" i="2"/>
  <c r="H46" i="2"/>
  <c r="G46" i="2"/>
  <c r="F46" i="2"/>
  <c r="E46" i="2"/>
  <c r="D46" i="2"/>
  <c r="K45" i="2"/>
  <c r="J45" i="2"/>
  <c r="I45" i="2"/>
  <c r="H45" i="2"/>
  <c r="G45" i="2"/>
  <c r="F45" i="2"/>
  <c r="E45" i="2"/>
  <c r="D45" i="2"/>
  <c r="K44" i="2"/>
  <c r="J44" i="2"/>
  <c r="I44" i="2"/>
  <c r="H44" i="2"/>
  <c r="G44" i="2"/>
  <c r="F44" i="2"/>
  <c r="E44" i="2"/>
  <c r="D44" i="2"/>
  <c r="K43" i="2"/>
  <c r="J43" i="2"/>
  <c r="I43" i="2"/>
  <c r="H43" i="2"/>
  <c r="G43" i="2"/>
  <c r="F43" i="2"/>
  <c r="E43" i="2"/>
  <c r="D43" i="2"/>
  <c r="K42" i="2"/>
  <c r="J42" i="2"/>
  <c r="I42" i="2"/>
  <c r="H42" i="2"/>
  <c r="G42" i="2"/>
  <c r="F42" i="2"/>
  <c r="E42" i="2"/>
  <c r="D42" i="2"/>
  <c r="K41" i="2"/>
  <c r="J41" i="2"/>
  <c r="I41" i="2"/>
  <c r="H41" i="2"/>
  <c r="G41" i="2"/>
  <c r="F41" i="2"/>
  <c r="E41" i="2"/>
  <c r="D41" i="2"/>
  <c r="K40" i="2"/>
  <c r="J40" i="2"/>
  <c r="I40" i="2"/>
  <c r="H40" i="2"/>
  <c r="G40" i="2"/>
  <c r="F40" i="2"/>
  <c r="E40" i="2"/>
  <c r="D40" i="2"/>
  <c r="K39" i="2"/>
  <c r="J39" i="2"/>
  <c r="I39" i="2"/>
  <c r="H39" i="2"/>
  <c r="G39" i="2"/>
  <c r="F39" i="2"/>
  <c r="E39" i="2"/>
  <c r="D39" i="2"/>
  <c r="K38" i="2"/>
  <c r="J38" i="2"/>
  <c r="I38" i="2"/>
  <c r="H38" i="2"/>
  <c r="G38" i="2"/>
  <c r="F38" i="2"/>
  <c r="E38" i="2"/>
  <c r="D38" i="2"/>
  <c r="K37" i="2"/>
  <c r="J37" i="2"/>
  <c r="I37" i="2"/>
  <c r="H37" i="2"/>
  <c r="G37" i="2"/>
  <c r="F37" i="2"/>
  <c r="E37" i="2"/>
  <c r="D37" i="2"/>
  <c r="K36" i="2"/>
  <c r="J36" i="2"/>
  <c r="I36" i="2"/>
  <c r="H36" i="2"/>
  <c r="G36" i="2"/>
  <c r="F36" i="2"/>
  <c r="E36" i="2"/>
  <c r="D36" i="2"/>
  <c r="K35" i="2"/>
  <c r="J35" i="2"/>
  <c r="I35" i="2"/>
  <c r="H35" i="2"/>
  <c r="G35" i="2"/>
  <c r="F35" i="2"/>
  <c r="E35" i="2"/>
  <c r="D35" i="2"/>
  <c r="K34" i="2"/>
  <c r="J34" i="2"/>
  <c r="I34" i="2"/>
  <c r="H34" i="2"/>
  <c r="G34" i="2"/>
  <c r="F34" i="2"/>
  <c r="E34" i="2"/>
  <c r="D34" i="2"/>
  <c r="K33" i="2"/>
  <c r="J33" i="2"/>
  <c r="I33" i="2"/>
  <c r="H33" i="2"/>
  <c r="G33" i="2"/>
  <c r="F33" i="2"/>
  <c r="E33" i="2"/>
  <c r="D33" i="2"/>
  <c r="K32" i="2"/>
  <c r="J32" i="2"/>
  <c r="I32" i="2"/>
  <c r="H32" i="2"/>
  <c r="G32" i="2"/>
  <c r="F32" i="2"/>
  <c r="E32" i="2"/>
  <c r="D32" i="2"/>
  <c r="K31" i="2"/>
  <c r="J31" i="2"/>
  <c r="I31" i="2"/>
  <c r="H31" i="2"/>
  <c r="G31" i="2"/>
  <c r="F31" i="2"/>
  <c r="E31" i="2"/>
  <c r="D31" i="2"/>
  <c r="K30" i="2"/>
  <c r="J30" i="2"/>
  <c r="I30" i="2"/>
  <c r="H30" i="2"/>
  <c r="G30" i="2"/>
  <c r="F30" i="2"/>
  <c r="E30" i="2"/>
  <c r="D30" i="2"/>
  <c r="K29" i="2"/>
  <c r="J29" i="2"/>
  <c r="I29" i="2"/>
  <c r="H29" i="2"/>
  <c r="G29" i="2"/>
  <c r="F29" i="2"/>
  <c r="E29" i="2"/>
  <c r="D29" i="2"/>
  <c r="K28" i="2"/>
  <c r="J28" i="2"/>
  <c r="I28" i="2"/>
  <c r="H28" i="2"/>
  <c r="G28" i="2"/>
  <c r="F28" i="2"/>
  <c r="E28" i="2"/>
  <c r="D28" i="2"/>
  <c r="K27" i="2"/>
  <c r="J27" i="2"/>
  <c r="I27" i="2"/>
  <c r="H27" i="2"/>
  <c r="G27" i="2"/>
  <c r="F27" i="2"/>
  <c r="E27" i="2"/>
  <c r="D27" i="2"/>
  <c r="K26" i="2"/>
  <c r="J26" i="2"/>
  <c r="I26" i="2"/>
  <c r="H26" i="2"/>
  <c r="G26" i="2"/>
  <c r="F26" i="2"/>
  <c r="E26" i="2"/>
  <c r="D26" i="2"/>
  <c r="K25" i="2"/>
  <c r="J25" i="2"/>
  <c r="I25" i="2"/>
  <c r="H25" i="2"/>
  <c r="G25" i="2"/>
  <c r="F25" i="2"/>
  <c r="E25" i="2"/>
  <c r="D25" i="2"/>
  <c r="K24" i="2"/>
  <c r="J24" i="2"/>
  <c r="I24" i="2"/>
  <c r="H24" i="2"/>
  <c r="G24" i="2"/>
  <c r="F24" i="2"/>
  <c r="E24" i="2"/>
  <c r="D24" i="2"/>
  <c r="K23" i="2"/>
  <c r="J23" i="2"/>
  <c r="I23" i="2"/>
  <c r="H23" i="2"/>
  <c r="G23" i="2"/>
  <c r="F23" i="2"/>
  <c r="E23" i="2"/>
  <c r="D23" i="2"/>
  <c r="K22" i="2"/>
  <c r="J22" i="2"/>
  <c r="I22" i="2"/>
  <c r="H22" i="2"/>
  <c r="G22" i="2"/>
  <c r="F22" i="2"/>
  <c r="E22" i="2"/>
  <c r="D22" i="2"/>
  <c r="K21" i="2"/>
  <c r="J21" i="2"/>
  <c r="I21" i="2"/>
  <c r="H21" i="2"/>
  <c r="G21" i="2"/>
  <c r="F21" i="2"/>
  <c r="E21" i="2"/>
  <c r="D21" i="2"/>
  <c r="K20" i="2"/>
  <c r="J20" i="2"/>
  <c r="I20" i="2"/>
  <c r="H20" i="2"/>
  <c r="G20" i="2"/>
  <c r="F20" i="2"/>
  <c r="E20" i="2"/>
  <c r="D20" i="2"/>
  <c r="K19" i="2"/>
  <c r="J19" i="2"/>
  <c r="I19" i="2"/>
  <c r="H19" i="2"/>
  <c r="G19" i="2"/>
  <c r="F19" i="2"/>
  <c r="E19" i="2"/>
  <c r="D19" i="2"/>
  <c r="K18" i="2"/>
  <c r="J18" i="2"/>
  <c r="I18" i="2"/>
  <c r="H18" i="2"/>
  <c r="G18" i="2"/>
  <c r="F18" i="2"/>
  <c r="E18" i="2"/>
  <c r="D18" i="2"/>
  <c r="K17" i="2"/>
  <c r="J17" i="2"/>
  <c r="I17" i="2"/>
  <c r="H17" i="2"/>
  <c r="G17" i="2"/>
  <c r="F17" i="2"/>
  <c r="E17" i="2"/>
  <c r="D17" i="2"/>
  <c r="K16" i="2"/>
  <c r="J16" i="2"/>
  <c r="I16" i="2"/>
  <c r="H16" i="2"/>
  <c r="G16" i="2"/>
  <c r="F16" i="2"/>
  <c r="E16" i="2"/>
  <c r="D16" i="2"/>
  <c r="K15" i="2"/>
  <c r="J15" i="2"/>
  <c r="I15" i="2"/>
  <c r="H15" i="2"/>
  <c r="G15" i="2"/>
  <c r="F15" i="2"/>
  <c r="E15" i="2"/>
  <c r="D15" i="2"/>
  <c r="K14" i="2"/>
  <c r="J14" i="2"/>
  <c r="I14" i="2"/>
  <c r="H14" i="2"/>
  <c r="G14" i="2"/>
  <c r="F14" i="2"/>
  <c r="E14" i="2"/>
  <c r="D14" i="2"/>
  <c r="K13" i="2"/>
  <c r="J13" i="2"/>
  <c r="I13" i="2"/>
  <c r="H13" i="2"/>
  <c r="G13" i="2"/>
  <c r="F13" i="2"/>
  <c r="E13" i="2"/>
  <c r="D13" i="2"/>
  <c r="K12" i="2"/>
  <c r="J12" i="2"/>
  <c r="I12" i="2"/>
  <c r="H12" i="2"/>
  <c r="G12" i="2"/>
  <c r="F12" i="2"/>
  <c r="E12" i="2"/>
  <c r="D12" i="2"/>
  <c r="K11" i="2"/>
  <c r="J11" i="2"/>
  <c r="I11" i="2"/>
  <c r="H11" i="2"/>
  <c r="G11" i="2"/>
  <c r="F11" i="2"/>
  <c r="E11" i="2"/>
  <c r="D11" i="2"/>
  <c r="K10" i="2"/>
  <c r="J10" i="2"/>
  <c r="I10" i="2"/>
  <c r="H10" i="2"/>
  <c r="G10" i="2"/>
  <c r="F10" i="2"/>
  <c r="E10" i="2"/>
  <c r="D10" i="2"/>
  <c r="K9" i="2"/>
  <c r="J9" i="2"/>
  <c r="I9" i="2"/>
  <c r="H9" i="2"/>
  <c r="G9" i="2"/>
  <c r="F9" i="2"/>
  <c r="E9" i="2"/>
  <c r="D9" i="2"/>
  <c r="K8" i="2"/>
  <c r="J8" i="2"/>
  <c r="I8" i="2"/>
  <c r="H8" i="2"/>
  <c r="G8" i="2"/>
  <c r="F8" i="2"/>
  <c r="E8" i="2"/>
  <c r="D8" i="2"/>
  <c r="K7" i="2"/>
  <c r="J7" i="2"/>
  <c r="I7" i="2"/>
  <c r="H7" i="2"/>
  <c r="G7" i="2"/>
  <c r="F7" i="2"/>
  <c r="E7" i="2"/>
  <c r="D7" i="2"/>
  <c r="K6" i="2"/>
  <c r="J6" i="2"/>
  <c r="I6" i="2"/>
  <c r="H6" i="2"/>
  <c r="G6" i="2"/>
  <c r="F6" i="2"/>
  <c r="E6" i="2"/>
  <c r="D6" i="2"/>
  <c r="C6" i="2"/>
  <c r="K5" i="2"/>
  <c r="J5" i="2"/>
  <c r="I5" i="2"/>
  <c r="H5" i="2"/>
  <c r="G5" i="2"/>
  <c r="F5" i="2"/>
  <c r="E5" i="2"/>
  <c r="D5" i="2"/>
  <c r="C5" i="2"/>
  <c r="A5" i="2" l="1"/>
  <c r="C8" i="2"/>
  <c r="A8" i="2" s="1"/>
  <c r="C7" i="2"/>
  <c r="A7" i="2" s="1"/>
  <c r="A6" i="2"/>
  <c r="C9" i="2" l="1"/>
  <c r="A9" i="2" s="1"/>
  <c r="C10" i="2" l="1"/>
  <c r="A10" i="2" s="1"/>
  <c r="C11" i="2" l="1"/>
  <c r="A11" i="2" s="1"/>
  <c r="C12" i="2" l="1"/>
  <c r="A12" i="2" s="1"/>
  <c r="C13" i="2" l="1"/>
  <c r="A13" i="2" s="1"/>
  <c r="C14" i="2" l="1"/>
  <c r="A14" i="2" s="1"/>
  <c r="C15" i="2" l="1"/>
  <c r="A15" i="2" s="1"/>
  <c r="C16" i="2" l="1"/>
  <c r="A16" i="2" s="1"/>
  <c r="C17" i="2" l="1"/>
  <c r="A17" i="2" s="1"/>
  <c r="C18" i="2" l="1"/>
  <c r="A18" i="2" s="1"/>
  <c r="C19" i="2" l="1"/>
  <c r="A19" i="2" s="1"/>
  <c r="C20" i="2" l="1"/>
  <c r="A20" i="2" s="1"/>
  <c r="C21" i="2" l="1"/>
  <c r="A21" i="2" s="1"/>
  <c r="C22" i="2" l="1"/>
  <c r="A22" i="2" s="1"/>
  <c r="C23" i="2" l="1"/>
  <c r="A23" i="2" s="1"/>
  <c r="C24" i="2" l="1"/>
  <c r="A24" i="2" s="1"/>
  <c r="C25" i="2" l="1"/>
  <c r="A25" i="2" s="1"/>
  <c r="C26" i="2" l="1"/>
  <c r="A26" i="2" s="1"/>
  <c r="C27" i="2" l="1"/>
  <c r="A27" i="2" s="1"/>
  <c r="C28" i="2" l="1"/>
  <c r="A28" i="2" s="1"/>
  <c r="C29" i="2" l="1"/>
  <c r="A29" i="2" s="1"/>
  <c r="C30" i="2" l="1"/>
  <c r="A30" i="2" s="1"/>
  <c r="C31" i="2" l="1"/>
  <c r="A31" i="2" s="1"/>
  <c r="C32" i="2" l="1"/>
  <c r="A32" i="2" s="1"/>
  <c r="C33" i="2" l="1"/>
  <c r="A33" i="2" s="1"/>
  <c r="C34" i="2" l="1"/>
  <c r="A34" i="2" s="1"/>
  <c r="C35" i="2" l="1"/>
  <c r="A35" i="2" s="1"/>
  <c r="C36" i="2" l="1"/>
  <c r="A36" i="2" s="1"/>
  <c r="C37" i="2" l="1"/>
  <c r="A37" i="2" s="1"/>
  <c r="C38" i="2" l="1"/>
  <c r="A38" i="2" s="1"/>
  <c r="C39" i="2" l="1"/>
  <c r="A39" i="2" s="1"/>
  <c r="C40" i="2" l="1"/>
  <c r="A40" i="2" s="1"/>
  <c r="C41" i="2" l="1"/>
  <c r="A41" i="2" s="1"/>
  <c r="C42" i="2" l="1"/>
  <c r="A42" i="2" s="1"/>
  <c r="C43" i="2" l="1"/>
  <c r="A43" i="2" s="1"/>
  <c r="C44" i="2" l="1"/>
  <c r="A44" i="2" s="1"/>
  <c r="C45" i="2" l="1"/>
  <c r="A45" i="2" s="1"/>
  <c r="C46" i="2" l="1"/>
  <c r="A46" i="2" s="1"/>
  <c r="C47" i="2" l="1"/>
  <c r="A47" i="2" s="1"/>
  <c r="C48" i="2" l="1"/>
  <c r="A48" i="2" s="1"/>
  <c r="C49" i="2" l="1"/>
  <c r="A49" i="2" s="1"/>
  <c r="C50" i="2" l="1"/>
  <c r="A50" i="2" s="1"/>
  <c r="C51" i="2" l="1"/>
  <c r="A51" i="2" s="1"/>
  <c r="C52" i="2" l="1"/>
  <c r="A52" i="2" s="1"/>
  <c r="C53" i="2" l="1"/>
  <c r="A53" i="2" s="1"/>
  <c r="C54" i="2" l="1"/>
  <c r="A54" i="2" s="1"/>
  <c r="C55" i="2" l="1"/>
  <c r="A55" i="2" s="1"/>
  <c r="C56" i="2" l="1"/>
  <c r="A56" i="2" s="1"/>
  <c r="C57" i="2" l="1"/>
  <c r="A57" i="2" s="1"/>
  <c r="C58" i="2" l="1"/>
  <c r="A58" i="2" s="1"/>
  <c r="C59" i="2" l="1"/>
  <c r="A59" i="2" s="1"/>
  <c r="C60" i="2" l="1"/>
  <c r="A60" i="2" s="1"/>
  <c r="C61" i="2" l="1"/>
  <c r="A61" i="2" s="1"/>
  <c r="C62" i="2" l="1"/>
  <c r="A62" i="2" s="1"/>
  <c r="C63" i="2" l="1"/>
  <c r="A63" i="2" s="1"/>
  <c r="C64" i="2" l="1"/>
  <c r="A64" i="2" s="1"/>
  <c r="C65" i="2" l="1"/>
  <c r="A65" i="2" s="1"/>
  <c r="C66" i="2" l="1"/>
  <c r="A66" i="2" s="1"/>
  <c r="C67" i="2" l="1"/>
  <c r="A67" i="2" s="1"/>
  <c r="C68" i="2" l="1"/>
  <c r="A68" i="2" s="1"/>
  <c r="C69" i="2" l="1"/>
  <c r="A69" i="2" s="1"/>
  <c r="C70" i="2" l="1"/>
  <c r="A70" i="2" s="1"/>
  <c r="C71" i="2" l="1"/>
  <c r="A71" i="2" s="1"/>
  <c r="C72" i="2" l="1"/>
  <c r="A72" i="2" s="1"/>
  <c r="C73" i="2" l="1"/>
  <c r="A73" i="2" s="1"/>
  <c r="C74" i="2" l="1"/>
  <c r="A74" i="2" s="1"/>
  <c r="C75" i="2" l="1"/>
  <c r="A75" i="2" s="1"/>
  <c r="C76" i="2" l="1"/>
  <c r="A76" i="2" s="1"/>
  <c r="C77" i="2" l="1"/>
  <c r="A77" i="2" s="1"/>
  <c r="C78" i="2" l="1"/>
  <c r="A78" i="2" s="1"/>
  <c r="C79" i="2" l="1"/>
  <c r="A79" i="2" s="1"/>
  <c r="C80" i="2" l="1"/>
  <c r="A80" i="2" s="1"/>
  <c r="C81" i="2" l="1"/>
  <c r="A81" i="2" s="1"/>
  <c r="C82" i="2" l="1"/>
  <c r="A82" i="2" s="1"/>
  <c r="C83" i="2" l="1"/>
  <c r="A83" i="2" s="1"/>
  <c r="C84" i="2" l="1"/>
  <c r="A84" i="2" s="1"/>
  <c r="C85" i="2" l="1"/>
  <c r="A85" i="2" s="1"/>
  <c r="C86" i="2" l="1"/>
  <c r="A86" i="2" s="1"/>
  <c r="C87" i="2" l="1"/>
  <c r="A87" i="2" s="1"/>
  <c r="C88" i="2" l="1"/>
  <c r="A88" i="2" s="1"/>
  <c r="C89" i="2" l="1"/>
  <c r="A89" i="2" s="1"/>
  <c r="C90" i="2" l="1"/>
  <c r="A90" i="2" s="1"/>
  <c r="C91" i="2" l="1"/>
  <c r="A91" i="2" s="1"/>
  <c r="C92" i="2" l="1"/>
  <c r="A92" i="2" s="1"/>
  <c r="C93" i="2" l="1"/>
  <c r="A93" i="2" s="1"/>
  <c r="C94" i="2" l="1"/>
  <c r="A94" i="2" s="1"/>
  <c r="C95" i="2" l="1"/>
  <c r="A95" i="2" s="1"/>
  <c r="C96" i="2" l="1"/>
  <c r="A96" i="2" s="1"/>
  <c r="C97" i="2" l="1"/>
  <c r="A97" i="2" s="1"/>
  <c r="C98" i="2" l="1"/>
  <c r="A98" i="2" s="1"/>
  <c r="C99" i="2" l="1"/>
  <c r="A99" i="2" s="1"/>
  <c r="C100" i="2" l="1"/>
  <c r="A100" i="2" s="1"/>
  <c r="C101" i="2" l="1"/>
  <c r="A101" i="2" s="1"/>
  <c r="C102" i="2" l="1"/>
  <c r="A102" i="2" s="1"/>
  <c r="C104" i="2" l="1"/>
  <c r="A104" i="2" s="1"/>
  <c r="C103" i="2"/>
  <c r="A103" i="2" s="1"/>
</calcChain>
</file>

<file path=xl/sharedStrings.xml><?xml version="1.0" encoding="utf-8"?>
<sst xmlns="http://schemas.openxmlformats.org/spreadsheetml/2006/main" count="251" uniqueCount="144">
  <si>
    <t>回答方法</t>
    <rPh sb="0" eb="4">
      <t>カイトウホウホウ</t>
    </rPh>
    <phoneticPr fontId="2"/>
  </si>
  <si>
    <t>※番号１つ記載</t>
    <rPh sb="1" eb="3">
      <t>バンゴウ</t>
    </rPh>
    <rPh sb="5" eb="7">
      <t>キサイ</t>
    </rPh>
    <phoneticPr fontId="2"/>
  </si>
  <si>
    <t>※数値を記入</t>
    <rPh sb="1" eb="3">
      <t>スウチ</t>
    </rPh>
    <rPh sb="4" eb="6">
      <t>キニュウ</t>
    </rPh>
    <phoneticPr fontId="2"/>
  </si>
  <si>
    <t>設問</t>
    <rPh sb="0" eb="2">
      <t>セツモン</t>
    </rPh>
    <phoneticPr fontId="2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</si>
  <si>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2"/>
  </si>
  <si>
    <t>(2)雇用形態</t>
    <rPh sb="3" eb="7">
      <t>コヨウケイタイ</t>
    </rPh>
    <phoneticPr fontId="2"/>
  </si>
  <si>
    <t>(3)性別</t>
    <rPh sb="3" eb="5">
      <t>セイベツ</t>
    </rPh>
    <phoneticPr fontId="2"/>
  </si>
  <si>
    <t>(4)年齢</t>
    <rPh sb="3" eb="5">
      <t>ネンレイ</t>
    </rPh>
    <phoneticPr fontId="2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</si>
  <si>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2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</si>
  <si>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2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</si>
  <si>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2"/>
  </si>
  <si>
    <t>(8)直前の職場について</t>
    <rPh sb="3" eb="5">
      <t>チョクゼン</t>
    </rPh>
    <rPh sb="6" eb="8">
      <t>ショクバ</t>
    </rPh>
    <phoneticPr fontId="2"/>
  </si>
  <si>
    <t>選択肢</t>
    <rPh sb="0" eb="3">
      <t>センタクシ</t>
    </rPh>
    <phoneticPr fontId="2"/>
  </si>
  <si>
    <t>1. 介護福祉士
（認定介護福祉士含む）
2.介護福祉士実務者研修修了 または
　(旧)介護職員基礎研修修了 または
(旧)ヘルパー１級
3.介護職員初任者研修修了、または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2"/>
  </si>
  <si>
    <t>1.常勤職員
2.非常勤職員</t>
    <rPh sb="2" eb="4">
      <t>ジョウキン</t>
    </rPh>
    <rPh sb="9" eb="12">
      <t>ヒジョウキン</t>
    </rPh>
    <phoneticPr fontId="2"/>
  </si>
  <si>
    <t>1.男性
2.女性</t>
    <phoneticPr fontId="2"/>
  </si>
  <si>
    <t>1.20歳
未満
2.20代
3.30代
4.40代
5.50代
6.60代
7.70代
　以上
8.不明</t>
    <phoneticPr fontId="2"/>
  </si>
  <si>
    <t>※ 残業時間を含む。休憩時間は除く。
※週の始まりは事業所ごとに任意の曜日で構いません。</t>
    <phoneticPr fontId="2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</si>
  <si>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2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</si>
  <si>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2"/>
  </si>
  <si>
    <t>1.現在の施設等と、同一の市区町村内
2.現在の施設等と、別の市区町村内
3.不明</t>
    <rPh sb="41" eb="43">
      <t>フメイ</t>
    </rPh>
    <phoneticPr fontId="2"/>
  </si>
  <si>
    <t>1.現在の施設等と、同一の法人・グループ
2.現在の施設等と、別の法人・グループ
3.不明</t>
    <rPh sb="45" eb="47">
      <t>フメイ</t>
    </rPh>
    <phoneticPr fontId="2"/>
  </si>
  <si>
    <t>記入例</t>
    <rPh sb="0" eb="3">
      <t>キニュウレイ</t>
    </rPh>
    <phoneticPr fontId="2"/>
  </si>
  <si>
    <t>時間</t>
    <rPh sb="0" eb="2">
      <t>ジカン</t>
    </rPh>
    <phoneticPr fontId="2"/>
  </si>
  <si>
    <t>1人目</t>
    <rPh sb="1" eb="2">
      <t>ニン</t>
    </rPh>
    <rPh sb="2" eb="3">
      <t>メ</t>
    </rPh>
    <phoneticPr fontId="2"/>
  </si>
  <si>
    <t>2人目</t>
    <rPh sb="1" eb="2">
      <t>ニン</t>
    </rPh>
    <rPh sb="2" eb="3">
      <t>メ</t>
    </rPh>
    <phoneticPr fontId="2"/>
  </si>
  <si>
    <t>3人目</t>
    <rPh sb="1" eb="2">
      <t>ニン</t>
    </rPh>
    <rPh sb="2" eb="3">
      <t>メ</t>
    </rPh>
    <phoneticPr fontId="2"/>
  </si>
  <si>
    <t>4人目</t>
    <rPh sb="1" eb="2">
      <t>ニン</t>
    </rPh>
    <rPh sb="2" eb="3">
      <t>メ</t>
    </rPh>
    <phoneticPr fontId="2"/>
  </si>
  <si>
    <t>5人目</t>
    <rPh sb="1" eb="2">
      <t>ニン</t>
    </rPh>
    <rPh sb="2" eb="3">
      <t>メ</t>
    </rPh>
    <phoneticPr fontId="2"/>
  </si>
  <si>
    <t>6人目</t>
    <rPh sb="1" eb="2">
      <t>ニン</t>
    </rPh>
    <rPh sb="2" eb="3">
      <t>メ</t>
    </rPh>
    <phoneticPr fontId="2"/>
  </si>
  <si>
    <t>7人目</t>
    <rPh sb="1" eb="2">
      <t>ニン</t>
    </rPh>
    <rPh sb="2" eb="3">
      <t>メ</t>
    </rPh>
    <phoneticPr fontId="2"/>
  </si>
  <si>
    <t>8人目</t>
    <rPh sb="1" eb="2">
      <t>ニン</t>
    </rPh>
    <rPh sb="2" eb="3">
      <t>メ</t>
    </rPh>
    <phoneticPr fontId="2"/>
  </si>
  <si>
    <t>9人目</t>
    <rPh sb="1" eb="2">
      <t>ニン</t>
    </rPh>
    <rPh sb="2" eb="3">
      <t>メ</t>
    </rPh>
    <phoneticPr fontId="2"/>
  </si>
  <si>
    <t>10人目</t>
    <rPh sb="2" eb="3">
      <t>ニン</t>
    </rPh>
    <rPh sb="3" eb="4">
      <t>メ</t>
    </rPh>
    <phoneticPr fontId="2"/>
  </si>
  <si>
    <t>11人目</t>
    <rPh sb="2" eb="3">
      <t>ニン</t>
    </rPh>
    <rPh sb="3" eb="4">
      <t>メ</t>
    </rPh>
    <phoneticPr fontId="2"/>
  </si>
  <si>
    <t>12人目</t>
    <rPh sb="2" eb="3">
      <t>ニン</t>
    </rPh>
    <rPh sb="3" eb="4">
      <t>メ</t>
    </rPh>
    <phoneticPr fontId="2"/>
  </si>
  <si>
    <t>13人目</t>
    <rPh sb="2" eb="3">
      <t>ニン</t>
    </rPh>
    <rPh sb="3" eb="4">
      <t>メ</t>
    </rPh>
    <phoneticPr fontId="2"/>
  </si>
  <si>
    <t>14人目</t>
    <rPh sb="2" eb="3">
      <t>ニン</t>
    </rPh>
    <rPh sb="3" eb="4">
      <t>メ</t>
    </rPh>
    <phoneticPr fontId="2"/>
  </si>
  <si>
    <t>15人目</t>
    <rPh sb="2" eb="3">
      <t>ニン</t>
    </rPh>
    <rPh sb="3" eb="4">
      <t>メ</t>
    </rPh>
    <phoneticPr fontId="2"/>
  </si>
  <si>
    <t>16人目</t>
    <rPh sb="2" eb="3">
      <t>ニン</t>
    </rPh>
    <rPh sb="3" eb="4">
      <t>メ</t>
    </rPh>
    <phoneticPr fontId="2"/>
  </si>
  <si>
    <t>17人目</t>
    <rPh sb="2" eb="3">
      <t>ニン</t>
    </rPh>
    <rPh sb="3" eb="4">
      <t>メ</t>
    </rPh>
    <phoneticPr fontId="2"/>
  </si>
  <si>
    <t>18人目</t>
    <rPh sb="2" eb="3">
      <t>ニン</t>
    </rPh>
    <rPh sb="3" eb="4">
      <t>メ</t>
    </rPh>
    <phoneticPr fontId="2"/>
  </si>
  <si>
    <t>19人目</t>
    <rPh sb="2" eb="3">
      <t>ニン</t>
    </rPh>
    <rPh sb="3" eb="4">
      <t>メ</t>
    </rPh>
    <phoneticPr fontId="2"/>
  </si>
  <si>
    <t>20人目</t>
    <rPh sb="2" eb="3">
      <t>ニン</t>
    </rPh>
    <rPh sb="3" eb="4">
      <t>メ</t>
    </rPh>
    <phoneticPr fontId="2"/>
  </si>
  <si>
    <t>21人目</t>
    <rPh sb="2" eb="3">
      <t>ニン</t>
    </rPh>
    <rPh sb="3" eb="4">
      <t>メ</t>
    </rPh>
    <phoneticPr fontId="2"/>
  </si>
  <si>
    <t>22人目</t>
    <rPh sb="2" eb="3">
      <t>ニン</t>
    </rPh>
    <rPh sb="3" eb="4">
      <t>メ</t>
    </rPh>
    <phoneticPr fontId="2"/>
  </si>
  <si>
    <t>23人目</t>
    <rPh sb="2" eb="3">
      <t>ニン</t>
    </rPh>
    <rPh sb="3" eb="4">
      <t>メ</t>
    </rPh>
    <phoneticPr fontId="2"/>
  </si>
  <si>
    <t>24人目</t>
    <rPh sb="2" eb="3">
      <t>ニン</t>
    </rPh>
    <rPh sb="3" eb="4">
      <t>メ</t>
    </rPh>
    <phoneticPr fontId="2"/>
  </si>
  <si>
    <t>25人目</t>
    <rPh sb="2" eb="3">
      <t>ニン</t>
    </rPh>
    <rPh sb="3" eb="4">
      <t>メ</t>
    </rPh>
    <phoneticPr fontId="2"/>
  </si>
  <si>
    <t>26人目</t>
    <rPh sb="2" eb="3">
      <t>ニン</t>
    </rPh>
    <rPh sb="3" eb="4">
      <t>メ</t>
    </rPh>
    <phoneticPr fontId="2"/>
  </si>
  <si>
    <t>27人目</t>
    <rPh sb="2" eb="3">
      <t>ニン</t>
    </rPh>
    <rPh sb="3" eb="4">
      <t>メ</t>
    </rPh>
    <phoneticPr fontId="2"/>
  </si>
  <si>
    <t>28人目</t>
    <rPh sb="2" eb="3">
      <t>ニン</t>
    </rPh>
    <rPh sb="3" eb="4">
      <t>メ</t>
    </rPh>
    <phoneticPr fontId="2"/>
  </si>
  <si>
    <t>29人目</t>
    <rPh sb="2" eb="3">
      <t>ニン</t>
    </rPh>
    <rPh sb="3" eb="4">
      <t>メ</t>
    </rPh>
    <phoneticPr fontId="2"/>
  </si>
  <si>
    <t>30人目</t>
    <rPh sb="2" eb="3">
      <t>ニン</t>
    </rPh>
    <rPh sb="3" eb="4">
      <t>メ</t>
    </rPh>
    <phoneticPr fontId="2"/>
  </si>
  <si>
    <t>31人目</t>
    <rPh sb="2" eb="3">
      <t>ニン</t>
    </rPh>
    <rPh sb="3" eb="4">
      <t>メ</t>
    </rPh>
    <phoneticPr fontId="2"/>
  </si>
  <si>
    <t>32人目</t>
    <rPh sb="2" eb="3">
      <t>ニン</t>
    </rPh>
    <rPh sb="3" eb="4">
      <t>メ</t>
    </rPh>
    <phoneticPr fontId="2"/>
  </si>
  <si>
    <t>33人目</t>
    <rPh sb="2" eb="3">
      <t>ニン</t>
    </rPh>
    <rPh sb="3" eb="4">
      <t>メ</t>
    </rPh>
    <phoneticPr fontId="2"/>
  </si>
  <si>
    <t>34人目</t>
    <rPh sb="2" eb="3">
      <t>ニン</t>
    </rPh>
    <rPh sb="3" eb="4">
      <t>メ</t>
    </rPh>
    <phoneticPr fontId="2"/>
  </si>
  <si>
    <t>35人目</t>
    <rPh sb="2" eb="3">
      <t>ニン</t>
    </rPh>
    <rPh sb="3" eb="4">
      <t>メ</t>
    </rPh>
    <phoneticPr fontId="2"/>
  </si>
  <si>
    <t>36人目</t>
    <rPh sb="2" eb="3">
      <t>ニン</t>
    </rPh>
    <rPh sb="3" eb="4">
      <t>メ</t>
    </rPh>
    <phoneticPr fontId="2"/>
  </si>
  <si>
    <t>37人目</t>
    <rPh sb="2" eb="3">
      <t>ニン</t>
    </rPh>
    <rPh sb="3" eb="4">
      <t>メ</t>
    </rPh>
    <phoneticPr fontId="2"/>
  </si>
  <si>
    <t>38人目</t>
    <rPh sb="2" eb="3">
      <t>ニン</t>
    </rPh>
    <rPh sb="3" eb="4">
      <t>メ</t>
    </rPh>
    <phoneticPr fontId="2"/>
  </si>
  <si>
    <t>39人目</t>
    <rPh sb="2" eb="3">
      <t>ニン</t>
    </rPh>
    <rPh sb="3" eb="4">
      <t>メ</t>
    </rPh>
    <phoneticPr fontId="2"/>
  </si>
  <si>
    <t>40人目</t>
    <rPh sb="2" eb="3">
      <t>ニン</t>
    </rPh>
    <rPh sb="3" eb="4">
      <t>メ</t>
    </rPh>
    <phoneticPr fontId="2"/>
  </si>
  <si>
    <t>41人目</t>
    <rPh sb="2" eb="3">
      <t>ニン</t>
    </rPh>
    <rPh sb="3" eb="4">
      <t>メ</t>
    </rPh>
    <phoneticPr fontId="2"/>
  </si>
  <si>
    <t>42人目</t>
    <rPh sb="2" eb="3">
      <t>ニン</t>
    </rPh>
    <rPh sb="3" eb="4">
      <t>メ</t>
    </rPh>
    <phoneticPr fontId="2"/>
  </si>
  <si>
    <t>43人目</t>
    <rPh sb="2" eb="3">
      <t>ニン</t>
    </rPh>
    <rPh sb="3" eb="4">
      <t>メ</t>
    </rPh>
    <phoneticPr fontId="2"/>
  </si>
  <si>
    <t>44人目</t>
    <rPh sb="2" eb="3">
      <t>ニン</t>
    </rPh>
    <rPh sb="3" eb="4">
      <t>メ</t>
    </rPh>
    <phoneticPr fontId="2"/>
  </si>
  <si>
    <t>45人目</t>
    <rPh sb="2" eb="3">
      <t>ニン</t>
    </rPh>
    <rPh sb="3" eb="4">
      <t>メ</t>
    </rPh>
    <phoneticPr fontId="2"/>
  </si>
  <si>
    <t>46人目</t>
    <rPh sb="2" eb="3">
      <t>ニン</t>
    </rPh>
    <rPh sb="3" eb="4">
      <t>メ</t>
    </rPh>
    <phoneticPr fontId="2"/>
  </si>
  <si>
    <t>47人目</t>
    <rPh sb="2" eb="3">
      <t>ニン</t>
    </rPh>
    <rPh sb="3" eb="4">
      <t>メ</t>
    </rPh>
    <phoneticPr fontId="2"/>
  </si>
  <si>
    <t>48人目</t>
    <rPh sb="2" eb="3">
      <t>ニン</t>
    </rPh>
    <rPh sb="3" eb="4">
      <t>メ</t>
    </rPh>
    <phoneticPr fontId="2"/>
  </si>
  <si>
    <t>49人目</t>
    <rPh sb="2" eb="3">
      <t>ニン</t>
    </rPh>
    <rPh sb="3" eb="4">
      <t>メ</t>
    </rPh>
    <phoneticPr fontId="2"/>
  </si>
  <si>
    <t>50人目</t>
    <rPh sb="2" eb="3">
      <t>ニン</t>
    </rPh>
    <rPh sb="3" eb="4">
      <t>メ</t>
    </rPh>
    <phoneticPr fontId="2"/>
  </si>
  <si>
    <t>51人目</t>
    <rPh sb="2" eb="3">
      <t>ニン</t>
    </rPh>
    <rPh sb="3" eb="4">
      <t>メ</t>
    </rPh>
    <phoneticPr fontId="2"/>
  </si>
  <si>
    <t>52人目</t>
    <rPh sb="2" eb="3">
      <t>ニン</t>
    </rPh>
    <rPh sb="3" eb="4">
      <t>メ</t>
    </rPh>
    <phoneticPr fontId="2"/>
  </si>
  <si>
    <t>53人目</t>
    <rPh sb="2" eb="3">
      <t>ニン</t>
    </rPh>
    <rPh sb="3" eb="4">
      <t>メ</t>
    </rPh>
    <phoneticPr fontId="2"/>
  </si>
  <si>
    <t>54人目</t>
    <rPh sb="2" eb="3">
      <t>ニン</t>
    </rPh>
    <rPh sb="3" eb="4">
      <t>メ</t>
    </rPh>
    <phoneticPr fontId="2"/>
  </si>
  <si>
    <t>55人目</t>
    <rPh sb="2" eb="3">
      <t>ニン</t>
    </rPh>
    <rPh sb="3" eb="4">
      <t>メ</t>
    </rPh>
    <phoneticPr fontId="2"/>
  </si>
  <si>
    <t>56人目</t>
    <rPh sb="2" eb="3">
      <t>ニン</t>
    </rPh>
    <rPh sb="3" eb="4">
      <t>メ</t>
    </rPh>
    <phoneticPr fontId="2"/>
  </si>
  <si>
    <t>57人目</t>
    <rPh sb="2" eb="3">
      <t>ニン</t>
    </rPh>
    <rPh sb="3" eb="4">
      <t>メ</t>
    </rPh>
    <phoneticPr fontId="2"/>
  </si>
  <si>
    <t>58人目</t>
    <rPh sb="2" eb="3">
      <t>ニン</t>
    </rPh>
    <rPh sb="3" eb="4">
      <t>メ</t>
    </rPh>
    <phoneticPr fontId="2"/>
  </si>
  <si>
    <t>59人目</t>
    <rPh sb="2" eb="3">
      <t>ニン</t>
    </rPh>
    <rPh sb="3" eb="4">
      <t>メ</t>
    </rPh>
    <phoneticPr fontId="2"/>
  </si>
  <si>
    <t>60人目</t>
    <rPh sb="2" eb="3">
      <t>ニン</t>
    </rPh>
    <rPh sb="3" eb="4">
      <t>メ</t>
    </rPh>
    <phoneticPr fontId="2"/>
  </si>
  <si>
    <t>61人目</t>
    <rPh sb="2" eb="3">
      <t>ニン</t>
    </rPh>
    <rPh sb="3" eb="4">
      <t>メ</t>
    </rPh>
    <phoneticPr fontId="2"/>
  </si>
  <si>
    <t>62人目</t>
    <rPh sb="2" eb="3">
      <t>ニン</t>
    </rPh>
    <rPh sb="3" eb="4">
      <t>メ</t>
    </rPh>
    <phoneticPr fontId="2"/>
  </si>
  <si>
    <t>63人目</t>
    <rPh sb="2" eb="3">
      <t>ニン</t>
    </rPh>
    <rPh sb="3" eb="4">
      <t>メ</t>
    </rPh>
    <phoneticPr fontId="2"/>
  </si>
  <si>
    <t>64人目</t>
    <rPh sb="2" eb="3">
      <t>ニン</t>
    </rPh>
    <rPh sb="3" eb="4">
      <t>メ</t>
    </rPh>
    <phoneticPr fontId="2"/>
  </si>
  <si>
    <t>65人目</t>
    <rPh sb="2" eb="3">
      <t>ニン</t>
    </rPh>
    <rPh sb="3" eb="4">
      <t>メ</t>
    </rPh>
    <phoneticPr fontId="2"/>
  </si>
  <si>
    <t>66人目</t>
    <rPh sb="2" eb="3">
      <t>ニン</t>
    </rPh>
    <rPh sb="3" eb="4">
      <t>メ</t>
    </rPh>
    <phoneticPr fontId="2"/>
  </si>
  <si>
    <t>67人目</t>
    <rPh sb="2" eb="3">
      <t>ニン</t>
    </rPh>
    <rPh sb="3" eb="4">
      <t>メ</t>
    </rPh>
    <phoneticPr fontId="2"/>
  </si>
  <si>
    <t>68人目</t>
    <rPh sb="2" eb="3">
      <t>ニン</t>
    </rPh>
    <rPh sb="3" eb="4">
      <t>メ</t>
    </rPh>
    <phoneticPr fontId="2"/>
  </si>
  <si>
    <t>69人目</t>
    <rPh sb="2" eb="3">
      <t>ニン</t>
    </rPh>
    <rPh sb="3" eb="4">
      <t>メ</t>
    </rPh>
    <phoneticPr fontId="2"/>
  </si>
  <si>
    <t>70人目</t>
    <rPh sb="2" eb="3">
      <t>ニン</t>
    </rPh>
    <rPh sb="3" eb="4">
      <t>メ</t>
    </rPh>
    <phoneticPr fontId="2"/>
  </si>
  <si>
    <t>71人目</t>
    <rPh sb="2" eb="3">
      <t>ニン</t>
    </rPh>
    <rPh sb="3" eb="4">
      <t>メ</t>
    </rPh>
    <phoneticPr fontId="2"/>
  </si>
  <si>
    <t>72人目</t>
    <rPh sb="2" eb="3">
      <t>ニン</t>
    </rPh>
    <rPh sb="3" eb="4">
      <t>メ</t>
    </rPh>
    <phoneticPr fontId="2"/>
  </si>
  <si>
    <t>73人目</t>
    <rPh sb="2" eb="3">
      <t>ニン</t>
    </rPh>
    <rPh sb="3" eb="4">
      <t>メ</t>
    </rPh>
    <phoneticPr fontId="2"/>
  </si>
  <si>
    <t>74人目</t>
    <rPh sb="2" eb="3">
      <t>ニン</t>
    </rPh>
    <rPh sb="3" eb="4">
      <t>メ</t>
    </rPh>
    <phoneticPr fontId="2"/>
  </si>
  <si>
    <t>75人目</t>
    <rPh sb="2" eb="3">
      <t>ニン</t>
    </rPh>
    <rPh sb="3" eb="4">
      <t>メ</t>
    </rPh>
    <phoneticPr fontId="2"/>
  </si>
  <si>
    <t>76人目</t>
    <rPh sb="2" eb="3">
      <t>ニン</t>
    </rPh>
    <rPh sb="3" eb="4">
      <t>メ</t>
    </rPh>
    <phoneticPr fontId="2"/>
  </si>
  <si>
    <t>77人目</t>
    <rPh sb="2" eb="3">
      <t>ニン</t>
    </rPh>
    <rPh sb="3" eb="4">
      <t>メ</t>
    </rPh>
    <phoneticPr fontId="2"/>
  </si>
  <si>
    <t>78人目</t>
    <rPh sb="2" eb="3">
      <t>ニン</t>
    </rPh>
    <rPh sb="3" eb="4">
      <t>メ</t>
    </rPh>
    <phoneticPr fontId="2"/>
  </si>
  <si>
    <t>79人目</t>
    <rPh sb="2" eb="3">
      <t>ニン</t>
    </rPh>
    <rPh sb="3" eb="4">
      <t>メ</t>
    </rPh>
    <phoneticPr fontId="2"/>
  </si>
  <si>
    <t>80人目</t>
    <rPh sb="2" eb="3">
      <t>ニン</t>
    </rPh>
    <rPh sb="3" eb="4">
      <t>メ</t>
    </rPh>
    <phoneticPr fontId="2"/>
  </si>
  <si>
    <t>81人目</t>
    <rPh sb="2" eb="3">
      <t>ニン</t>
    </rPh>
    <rPh sb="3" eb="4">
      <t>メ</t>
    </rPh>
    <phoneticPr fontId="2"/>
  </si>
  <si>
    <t>82人目</t>
    <rPh sb="2" eb="3">
      <t>ニン</t>
    </rPh>
    <rPh sb="3" eb="4">
      <t>メ</t>
    </rPh>
    <phoneticPr fontId="2"/>
  </si>
  <si>
    <t>83人目</t>
    <rPh sb="2" eb="3">
      <t>ニン</t>
    </rPh>
    <rPh sb="3" eb="4">
      <t>メ</t>
    </rPh>
    <phoneticPr fontId="2"/>
  </si>
  <si>
    <t>84人目</t>
    <rPh sb="2" eb="3">
      <t>ニン</t>
    </rPh>
    <rPh sb="3" eb="4">
      <t>メ</t>
    </rPh>
    <phoneticPr fontId="2"/>
  </si>
  <si>
    <t>85人目</t>
    <rPh sb="2" eb="3">
      <t>ニン</t>
    </rPh>
    <rPh sb="3" eb="4">
      <t>メ</t>
    </rPh>
    <phoneticPr fontId="2"/>
  </si>
  <si>
    <t>86人目</t>
    <rPh sb="2" eb="3">
      <t>ニン</t>
    </rPh>
    <rPh sb="3" eb="4">
      <t>メ</t>
    </rPh>
    <phoneticPr fontId="2"/>
  </si>
  <si>
    <t>87人目</t>
    <rPh sb="2" eb="3">
      <t>ニン</t>
    </rPh>
    <rPh sb="3" eb="4">
      <t>メ</t>
    </rPh>
    <phoneticPr fontId="2"/>
  </si>
  <si>
    <t>88人目</t>
    <rPh sb="2" eb="3">
      <t>ニン</t>
    </rPh>
    <rPh sb="3" eb="4">
      <t>メ</t>
    </rPh>
    <phoneticPr fontId="2"/>
  </si>
  <si>
    <t>89人目</t>
    <rPh sb="2" eb="3">
      <t>ニン</t>
    </rPh>
    <rPh sb="3" eb="4">
      <t>メ</t>
    </rPh>
    <phoneticPr fontId="2"/>
  </si>
  <si>
    <t>90人目</t>
    <rPh sb="2" eb="3">
      <t>ニン</t>
    </rPh>
    <rPh sb="3" eb="4">
      <t>メ</t>
    </rPh>
    <phoneticPr fontId="2"/>
  </si>
  <si>
    <t>91人目</t>
    <rPh sb="2" eb="3">
      <t>ニン</t>
    </rPh>
    <rPh sb="3" eb="4">
      <t>メ</t>
    </rPh>
    <phoneticPr fontId="2"/>
  </si>
  <si>
    <t>92人目</t>
    <rPh sb="2" eb="3">
      <t>ニン</t>
    </rPh>
    <rPh sb="3" eb="4">
      <t>メ</t>
    </rPh>
    <phoneticPr fontId="2"/>
  </si>
  <si>
    <t>93人目</t>
    <rPh sb="2" eb="3">
      <t>ニン</t>
    </rPh>
    <rPh sb="3" eb="4">
      <t>メ</t>
    </rPh>
    <phoneticPr fontId="2"/>
  </si>
  <si>
    <t>94人目</t>
    <rPh sb="2" eb="3">
      <t>ニン</t>
    </rPh>
    <rPh sb="3" eb="4">
      <t>メ</t>
    </rPh>
    <phoneticPr fontId="2"/>
  </si>
  <si>
    <t>95人目</t>
    <rPh sb="2" eb="3">
      <t>ニン</t>
    </rPh>
    <rPh sb="3" eb="4">
      <t>メ</t>
    </rPh>
    <phoneticPr fontId="2"/>
  </si>
  <si>
    <t>96人目</t>
    <rPh sb="2" eb="3">
      <t>ニン</t>
    </rPh>
    <rPh sb="3" eb="4">
      <t>メ</t>
    </rPh>
    <phoneticPr fontId="2"/>
  </si>
  <si>
    <t>97人目</t>
    <rPh sb="2" eb="3">
      <t>ニン</t>
    </rPh>
    <rPh sb="3" eb="4">
      <t>メ</t>
    </rPh>
    <phoneticPr fontId="2"/>
  </si>
  <si>
    <t>98人目</t>
    <rPh sb="2" eb="3">
      <t>ニン</t>
    </rPh>
    <rPh sb="3" eb="4">
      <t>メ</t>
    </rPh>
    <phoneticPr fontId="2"/>
  </si>
  <si>
    <t>99人目</t>
    <rPh sb="2" eb="3">
      <t>ニン</t>
    </rPh>
    <rPh sb="3" eb="4">
      <t>メ</t>
    </rPh>
    <phoneticPr fontId="2"/>
  </si>
  <si>
    <t>100人目</t>
    <rPh sb="3" eb="4">
      <t>ニン</t>
    </rPh>
    <rPh sb="4" eb="5">
      <t>メ</t>
    </rPh>
    <phoneticPr fontId="2"/>
  </si>
  <si>
    <t>設問No.→</t>
    <rPh sb="0" eb="2">
      <t>セツモン</t>
    </rPh>
    <phoneticPr fontId="2"/>
  </si>
  <si>
    <t>サンプルNo.</t>
  </si>
  <si>
    <t>Q1 ｻｰﾋﾞｽ種別（再掲）</t>
    <rPh sb="11" eb="13">
      <t>サイケイ</t>
    </rPh>
    <phoneticPr fontId="2"/>
  </si>
  <si>
    <t>Q5-1 資格の取得､研修の修了の状況</t>
    <phoneticPr fontId="2"/>
  </si>
  <si>
    <t>Q5-2 雇用形態</t>
    <phoneticPr fontId="2"/>
  </si>
  <si>
    <t>Q5-3 性別</t>
    <phoneticPr fontId="2"/>
  </si>
  <si>
    <t>Q5-4 年齢</t>
    <phoneticPr fontId="2"/>
  </si>
  <si>
    <t>Q5-5 過去1週間の勤務時間</t>
    <phoneticPr fontId="2"/>
  </si>
  <si>
    <t>Q5-6 現在の事業所での勤務年数</t>
    <phoneticPr fontId="2"/>
  </si>
  <si>
    <t>Q5-7 現在の施設等に勤務する直前の職場</t>
    <phoneticPr fontId="2"/>
  </si>
  <si>
    <t>Q5-8-1 直前の職場_場所</t>
    <phoneticPr fontId="2"/>
  </si>
  <si>
    <t>Q5-8-2 直前の職場_法人</t>
    <phoneticPr fontId="2"/>
  </si>
  <si>
    <t>自動表示</t>
    <rPh sb="0" eb="4">
      <t>ジドウヒョウジ</t>
    </rPh>
    <phoneticPr fontId="2"/>
  </si>
  <si>
    <t>SA</t>
  </si>
  <si>
    <t>SA</t>
    <phoneticPr fontId="2"/>
  </si>
  <si>
    <t>SA</t>
    <phoneticPr fontId="12"/>
  </si>
  <si>
    <t>NA</t>
  </si>
  <si>
    <r>
      <t>　　　ご入力後は、</t>
    </r>
    <r>
      <rPr>
        <b/>
        <u/>
        <sz val="10"/>
        <color rgb="FFFF0000"/>
        <rFont val="游ゴシック"/>
        <family val="3"/>
        <charset val="128"/>
        <scheme val="minor"/>
      </rPr>
      <t>LoGoフォームにアップロードして</t>
    </r>
    <r>
      <rPr>
        <b/>
        <sz val="10"/>
        <color theme="1"/>
        <rFont val="游ゴシック"/>
        <family val="3"/>
        <charset val="128"/>
        <scheme val="minor"/>
      </rPr>
      <t>、提出してください。</t>
    </r>
    <rPh sb="4" eb="6">
      <t>ニュウリョク</t>
    </rPh>
    <rPh sb="6" eb="7">
      <t>ゴ</t>
    </rPh>
    <rPh sb="27" eb="29">
      <t>テイシュツ</t>
    </rPh>
    <phoneticPr fontId="2"/>
  </si>
  <si>
    <t>事業所名</t>
    <rPh sb="0" eb="4">
      <t>ジギョウショメイ</t>
    </rPh>
    <phoneticPr fontId="2"/>
  </si>
  <si>
    <r>
      <t>問５　貴施設等に所属している</t>
    </r>
    <r>
      <rPr>
        <b/>
        <sz val="12"/>
        <color rgb="FFFF0000"/>
        <rFont val="游ゴシック"/>
        <family val="3"/>
        <charset val="128"/>
        <scheme val="minor"/>
      </rPr>
      <t>介護職員全員</t>
    </r>
    <r>
      <rPr>
        <b/>
        <sz val="10"/>
        <color theme="1"/>
        <rFont val="游ゴシック"/>
        <family val="3"/>
        <charset val="128"/>
        <scheme val="minor"/>
      </rPr>
      <t>（</t>
    </r>
    <r>
      <rPr>
        <b/>
        <u/>
        <sz val="10"/>
        <color theme="1"/>
        <rFont val="游ゴシック"/>
        <family val="3"/>
        <charset val="128"/>
        <scheme val="minor"/>
      </rPr>
      <t>看護職、機能訓練指導員、相談員などを除く。また、非常勤は含み、ボランティアの方を除く</t>
    </r>
    <r>
      <rPr>
        <b/>
        <sz val="10"/>
        <color theme="1"/>
        <rFont val="游ゴシック"/>
        <family val="3"/>
        <charset val="128"/>
        <scheme val="minor"/>
      </rPr>
      <t>。）について、お答えください。</t>
    </r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5" eb="27">
      <t>キノウ</t>
    </rPh>
    <rPh sb="27" eb="29">
      <t>クンレン</t>
    </rPh>
    <rPh sb="29" eb="32">
      <t>シドウイン</t>
    </rPh>
    <rPh sb="33" eb="36">
      <t>ソウダンイン</t>
    </rPh>
    <rPh sb="45" eb="48">
      <t>ヒジョウキン</t>
    </rPh>
    <rPh sb="49" eb="50">
      <t>フク</t>
    </rPh>
    <rPh sb="59" eb="60">
      <t>ホウ</t>
    </rPh>
    <rPh sb="61" eb="62">
      <t>ノゾ</t>
    </rPh>
    <rPh sb="71" eb="72">
      <t>コタ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</si>
</sst>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u/>
      <sz val="10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4" fillId="4" borderId="3" xfId="0" applyFont="1" applyFill="1" applyBorder="1">
      <alignment vertical="center"/>
    </xf>
    <xf numFmtId="49" fontId="4" fillId="2" borderId="1" xfId="0" applyNumberFormat="1" applyFont="1" applyFill="1" applyBorder="1">
      <alignment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0" fillId="2" borderId="0" xfId="0" applyFill="1" applyAlignment="1"/>
    <xf numFmtId="0" fontId="0" fillId="5" borderId="0" xfId="0" applyFill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0" fillId="5" borderId="5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FB62-9EE8-4A44-A5BE-A4A6E4335BC2}">
  <sheetPr>
    <tabColor rgb="FFFF0000"/>
    <pageSetUpPr fitToPage="1"/>
  </sheetPr>
  <dimension ref="A1:U107"/>
  <sheetViews>
    <sheetView tabSelected="1" view="pageBreakPreview" zoomScale="85" zoomScaleNormal="85" zoomScaleSheetLayoutView="85" workbookViewId="0"/>
  </sheetViews>
  <sheetFormatPr defaultColWidth="9" defaultRowHeight="18" x14ac:dyDescent="0.55000000000000004"/>
  <cols>
    <col min="1" max="1" width="7.6640625" style="3" customWidth="1"/>
    <col min="2" max="3" width="6.1640625" style="3" customWidth="1"/>
    <col min="4" max="4" width="7.58203125" style="3" customWidth="1"/>
    <col min="5" max="7" width="6.1640625" style="3" customWidth="1"/>
    <col min="8" max="8" width="7.1640625" style="3" customWidth="1"/>
    <col min="9" max="9" width="6.1640625" style="3" customWidth="1"/>
    <col min="10" max="10" width="5.1640625" style="3" customWidth="1"/>
    <col min="11" max="21" width="6.1640625" style="3" customWidth="1"/>
    <col min="22" max="16384" width="9" style="3"/>
  </cols>
  <sheetData>
    <row r="1" spans="1:21" ht="20.5" thickBot="1" x14ac:dyDescent="0.6">
      <c r="A1" s="1" t="s">
        <v>143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1" ht="18.5" thickBot="1" x14ac:dyDescent="0.6">
      <c r="A2" s="1" t="s">
        <v>141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4" t="s">
        <v>142</v>
      </c>
      <c r="Q2" s="25"/>
      <c r="R2" s="26"/>
      <c r="S2" s="26"/>
      <c r="T2" s="26"/>
      <c r="U2" s="26"/>
    </row>
    <row r="3" spans="1:21" x14ac:dyDescent="0.55000000000000004">
      <c r="A3" s="4" t="s">
        <v>0</v>
      </c>
      <c r="B3" s="27" t="s">
        <v>1</v>
      </c>
      <c r="C3" s="27"/>
      <c r="D3" s="27"/>
      <c r="E3" s="27"/>
      <c r="F3" s="27"/>
      <c r="G3" s="27"/>
      <c r="H3" s="27"/>
      <c r="I3" s="27" t="s">
        <v>2</v>
      </c>
      <c r="J3" s="27"/>
      <c r="K3" s="27" t="s">
        <v>1</v>
      </c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x14ac:dyDescent="0.55000000000000004">
      <c r="A4" s="28" t="s">
        <v>3</v>
      </c>
      <c r="B4" s="29" t="s">
        <v>4</v>
      </c>
      <c r="C4" s="29"/>
      <c r="D4" s="29"/>
      <c r="E4" s="28" t="s">
        <v>5</v>
      </c>
      <c r="F4" s="28"/>
      <c r="G4" s="28" t="s">
        <v>6</v>
      </c>
      <c r="H4" s="28" t="s">
        <v>7</v>
      </c>
      <c r="I4" s="29" t="s">
        <v>8</v>
      </c>
      <c r="J4" s="29"/>
      <c r="K4" s="30" t="s">
        <v>9</v>
      </c>
      <c r="L4" s="30"/>
      <c r="M4" s="29" t="s">
        <v>10</v>
      </c>
      <c r="N4" s="29"/>
      <c r="O4" s="29"/>
      <c r="P4" s="29"/>
      <c r="Q4" s="29"/>
      <c r="R4" s="28" t="s">
        <v>11</v>
      </c>
      <c r="S4" s="28"/>
      <c r="T4" s="28"/>
      <c r="U4" s="28"/>
    </row>
    <row r="5" spans="1:21" x14ac:dyDescent="0.55000000000000004">
      <c r="A5" s="28"/>
      <c r="B5" s="29"/>
      <c r="C5" s="29"/>
      <c r="D5" s="29"/>
      <c r="E5" s="28"/>
      <c r="F5" s="28"/>
      <c r="G5" s="28"/>
      <c r="H5" s="28"/>
      <c r="I5" s="29"/>
      <c r="J5" s="29"/>
      <c r="K5" s="30"/>
      <c r="L5" s="30"/>
      <c r="M5" s="29"/>
      <c r="N5" s="29"/>
      <c r="O5" s="29"/>
      <c r="P5" s="29"/>
      <c r="Q5" s="29"/>
      <c r="R5" s="28"/>
      <c r="S5" s="28"/>
      <c r="T5" s="28"/>
      <c r="U5" s="28"/>
    </row>
    <row r="6" spans="1:21" ht="201.5" customHeight="1" x14ac:dyDescent="0.55000000000000004">
      <c r="A6" s="4" t="s">
        <v>12</v>
      </c>
      <c r="B6" s="34" t="s">
        <v>13</v>
      </c>
      <c r="C6" s="34"/>
      <c r="D6" s="34"/>
      <c r="E6" s="35" t="s">
        <v>14</v>
      </c>
      <c r="F6" s="36"/>
      <c r="G6" s="5" t="s">
        <v>15</v>
      </c>
      <c r="H6" s="5" t="s">
        <v>16</v>
      </c>
      <c r="I6" s="34" t="s">
        <v>17</v>
      </c>
      <c r="J6" s="34"/>
      <c r="K6" s="35" t="s">
        <v>18</v>
      </c>
      <c r="L6" s="35"/>
      <c r="M6" s="34" t="s">
        <v>19</v>
      </c>
      <c r="N6" s="34"/>
      <c r="O6" s="34"/>
      <c r="P6" s="34"/>
      <c r="Q6" s="34"/>
      <c r="R6" s="35" t="s">
        <v>20</v>
      </c>
      <c r="S6" s="35"/>
      <c r="T6" s="35" t="s">
        <v>21</v>
      </c>
      <c r="U6" s="35"/>
    </row>
    <row r="7" spans="1:21" x14ac:dyDescent="0.55000000000000004">
      <c r="A7" s="6" t="s">
        <v>22</v>
      </c>
      <c r="B7" s="31">
        <v>1</v>
      </c>
      <c r="C7" s="31"/>
      <c r="D7" s="31"/>
      <c r="E7" s="31">
        <v>1</v>
      </c>
      <c r="F7" s="31"/>
      <c r="G7" s="7">
        <v>1</v>
      </c>
      <c r="H7" s="7">
        <v>3</v>
      </c>
      <c r="I7" s="8">
        <v>40</v>
      </c>
      <c r="J7" s="9" t="s">
        <v>23</v>
      </c>
      <c r="K7" s="32">
        <v>2</v>
      </c>
      <c r="L7" s="32"/>
      <c r="M7" s="32">
        <v>2</v>
      </c>
      <c r="N7" s="32"/>
      <c r="O7" s="32"/>
      <c r="P7" s="32"/>
      <c r="Q7" s="32"/>
      <c r="R7" s="33">
        <v>1</v>
      </c>
      <c r="S7" s="32"/>
      <c r="T7" s="32">
        <v>2</v>
      </c>
      <c r="U7" s="32"/>
    </row>
    <row r="8" spans="1:21" x14ac:dyDescent="0.55000000000000004">
      <c r="A8" s="10" t="s">
        <v>24</v>
      </c>
      <c r="B8" s="37"/>
      <c r="C8" s="37"/>
      <c r="D8" s="37"/>
      <c r="E8" s="37"/>
      <c r="F8" s="37"/>
      <c r="G8" s="11"/>
      <c r="H8" s="11"/>
      <c r="I8" s="12"/>
      <c r="J8" s="13" t="s">
        <v>23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1" x14ac:dyDescent="0.55000000000000004">
      <c r="A9" s="10" t="s">
        <v>25</v>
      </c>
      <c r="B9" s="37"/>
      <c r="C9" s="37"/>
      <c r="D9" s="37"/>
      <c r="E9" s="37"/>
      <c r="F9" s="37"/>
      <c r="G9" s="11"/>
      <c r="H9" s="11"/>
      <c r="I9" s="12"/>
      <c r="J9" s="13" t="s">
        <v>23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 x14ac:dyDescent="0.55000000000000004">
      <c r="A10" s="10" t="s">
        <v>26</v>
      </c>
      <c r="B10" s="37"/>
      <c r="C10" s="37"/>
      <c r="D10" s="37"/>
      <c r="E10" s="37"/>
      <c r="F10" s="37"/>
      <c r="G10" s="11"/>
      <c r="H10" s="11"/>
      <c r="I10" s="12"/>
      <c r="J10" s="13" t="s">
        <v>23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x14ac:dyDescent="0.55000000000000004">
      <c r="A11" s="10" t="s">
        <v>27</v>
      </c>
      <c r="B11" s="37"/>
      <c r="C11" s="37"/>
      <c r="D11" s="37"/>
      <c r="E11" s="37"/>
      <c r="F11" s="37"/>
      <c r="G11" s="11"/>
      <c r="H11" s="11"/>
      <c r="I11" s="12"/>
      <c r="J11" s="13" t="s">
        <v>23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1" x14ac:dyDescent="0.55000000000000004">
      <c r="A12" s="10" t="s">
        <v>28</v>
      </c>
      <c r="B12" s="37"/>
      <c r="C12" s="37"/>
      <c r="D12" s="37"/>
      <c r="E12" s="37"/>
      <c r="F12" s="37"/>
      <c r="G12" s="11"/>
      <c r="H12" s="11"/>
      <c r="I12" s="12"/>
      <c r="J12" s="13" t="s">
        <v>23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x14ac:dyDescent="0.55000000000000004">
      <c r="A13" s="10" t="s">
        <v>29</v>
      </c>
      <c r="B13" s="37"/>
      <c r="C13" s="37"/>
      <c r="D13" s="37"/>
      <c r="E13" s="37"/>
      <c r="F13" s="37"/>
      <c r="G13" s="11"/>
      <c r="H13" s="11"/>
      <c r="I13" s="12"/>
      <c r="J13" s="13" t="s">
        <v>23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x14ac:dyDescent="0.55000000000000004">
      <c r="A14" s="10" t="s">
        <v>30</v>
      </c>
      <c r="B14" s="37"/>
      <c r="C14" s="37"/>
      <c r="D14" s="37"/>
      <c r="E14" s="37"/>
      <c r="F14" s="37"/>
      <c r="G14" s="11"/>
      <c r="H14" s="11"/>
      <c r="I14" s="12"/>
      <c r="J14" s="13" t="s">
        <v>23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21" x14ac:dyDescent="0.55000000000000004">
      <c r="A15" s="10" t="s">
        <v>31</v>
      </c>
      <c r="B15" s="37"/>
      <c r="C15" s="37"/>
      <c r="D15" s="37"/>
      <c r="E15" s="37"/>
      <c r="F15" s="37"/>
      <c r="G15" s="11"/>
      <c r="H15" s="11"/>
      <c r="I15" s="12"/>
      <c r="J15" s="13" t="s">
        <v>23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 x14ac:dyDescent="0.55000000000000004">
      <c r="A16" s="10" t="s">
        <v>32</v>
      </c>
      <c r="B16" s="37"/>
      <c r="C16" s="37"/>
      <c r="D16" s="37"/>
      <c r="E16" s="37"/>
      <c r="F16" s="37"/>
      <c r="G16" s="11"/>
      <c r="H16" s="11"/>
      <c r="I16" s="12"/>
      <c r="J16" s="13" t="s">
        <v>23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x14ac:dyDescent="0.55000000000000004">
      <c r="A17" s="10" t="s">
        <v>33</v>
      </c>
      <c r="B17" s="37"/>
      <c r="C17" s="37"/>
      <c r="D17" s="37"/>
      <c r="E17" s="37"/>
      <c r="F17" s="37"/>
      <c r="G17" s="11"/>
      <c r="H17" s="11"/>
      <c r="I17" s="12"/>
      <c r="J17" s="13" t="s">
        <v>23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55000000000000004">
      <c r="A18" s="10" t="s">
        <v>34</v>
      </c>
      <c r="B18" s="37"/>
      <c r="C18" s="37"/>
      <c r="D18" s="37"/>
      <c r="E18" s="37"/>
      <c r="F18" s="37"/>
      <c r="G18" s="11"/>
      <c r="H18" s="11"/>
      <c r="I18" s="12"/>
      <c r="J18" s="13" t="s">
        <v>23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55000000000000004">
      <c r="A19" s="10" t="s">
        <v>35</v>
      </c>
      <c r="B19" s="37"/>
      <c r="C19" s="37"/>
      <c r="D19" s="37"/>
      <c r="E19" s="37"/>
      <c r="F19" s="37"/>
      <c r="G19" s="11"/>
      <c r="H19" s="11"/>
      <c r="I19" s="12"/>
      <c r="J19" s="13" t="s">
        <v>23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55000000000000004">
      <c r="A20" s="10" t="s">
        <v>36</v>
      </c>
      <c r="B20" s="37"/>
      <c r="C20" s="37"/>
      <c r="D20" s="37"/>
      <c r="E20" s="37"/>
      <c r="F20" s="37"/>
      <c r="G20" s="11"/>
      <c r="H20" s="11"/>
      <c r="I20" s="12"/>
      <c r="J20" s="13" t="s">
        <v>23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pans="1:21" x14ac:dyDescent="0.55000000000000004">
      <c r="A21" s="10" t="s">
        <v>37</v>
      </c>
      <c r="B21" s="37"/>
      <c r="C21" s="37"/>
      <c r="D21" s="37"/>
      <c r="E21" s="37"/>
      <c r="F21" s="37"/>
      <c r="G21" s="11"/>
      <c r="H21" s="11"/>
      <c r="I21" s="12"/>
      <c r="J21" s="13" t="s">
        <v>23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</row>
    <row r="22" spans="1:21" x14ac:dyDescent="0.55000000000000004">
      <c r="A22" s="10" t="s">
        <v>38</v>
      </c>
      <c r="B22" s="37"/>
      <c r="C22" s="37"/>
      <c r="D22" s="37"/>
      <c r="E22" s="37"/>
      <c r="F22" s="37"/>
      <c r="G22" s="11"/>
      <c r="H22" s="11"/>
      <c r="I22" s="12"/>
      <c r="J22" s="13" t="s">
        <v>23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spans="1:21" x14ac:dyDescent="0.55000000000000004">
      <c r="A23" s="10" t="s">
        <v>39</v>
      </c>
      <c r="B23" s="37"/>
      <c r="C23" s="37"/>
      <c r="D23" s="37"/>
      <c r="E23" s="37"/>
      <c r="F23" s="37"/>
      <c r="G23" s="11"/>
      <c r="H23" s="11"/>
      <c r="I23" s="12"/>
      <c r="J23" s="13" t="s">
        <v>23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1" x14ac:dyDescent="0.55000000000000004">
      <c r="A24" s="10" t="s">
        <v>40</v>
      </c>
      <c r="B24" s="37"/>
      <c r="C24" s="37"/>
      <c r="D24" s="37"/>
      <c r="E24" s="37"/>
      <c r="F24" s="37"/>
      <c r="G24" s="11"/>
      <c r="H24" s="11"/>
      <c r="I24" s="12"/>
      <c r="J24" s="13" t="s">
        <v>23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</row>
    <row r="25" spans="1:21" x14ac:dyDescent="0.55000000000000004">
      <c r="A25" s="10" t="s">
        <v>41</v>
      </c>
      <c r="B25" s="37"/>
      <c r="C25" s="37"/>
      <c r="D25" s="37"/>
      <c r="E25" s="37"/>
      <c r="F25" s="37"/>
      <c r="G25" s="11"/>
      <c r="H25" s="11"/>
      <c r="I25" s="12"/>
      <c r="J25" s="13" t="s">
        <v>23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</row>
    <row r="26" spans="1:21" x14ac:dyDescent="0.55000000000000004">
      <c r="A26" s="10" t="s">
        <v>42</v>
      </c>
      <c r="B26" s="37"/>
      <c r="C26" s="37"/>
      <c r="D26" s="37"/>
      <c r="E26" s="37"/>
      <c r="F26" s="37"/>
      <c r="G26" s="11"/>
      <c r="H26" s="11"/>
      <c r="I26" s="12"/>
      <c r="J26" s="13" t="s">
        <v>23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1" x14ac:dyDescent="0.55000000000000004">
      <c r="A27" s="10" t="s">
        <v>43</v>
      </c>
      <c r="B27" s="37"/>
      <c r="C27" s="37"/>
      <c r="D27" s="37"/>
      <c r="E27" s="37"/>
      <c r="F27" s="37"/>
      <c r="G27" s="11"/>
      <c r="H27" s="11"/>
      <c r="I27" s="12"/>
      <c r="J27" s="13" t="s">
        <v>23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</row>
    <row r="28" spans="1:21" x14ac:dyDescent="0.55000000000000004">
      <c r="A28" s="10" t="s">
        <v>44</v>
      </c>
      <c r="B28" s="37"/>
      <c r="C28" s="37"/>
      <c r="D28" s="37"/>
      <c r="E28" s="37"/>
      <c r="F28" s="37"/>
      <c r="G28" s="11"/>
      <c r="H28" s="11"/>
      <c r="I28" s="12"/>
      <c r="J28" s="13" t="s">
        <v>23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</row>
    <row r="29" spans="1:21" x14ac:dyDescent="0.55000000000000004">
      <c r="A29" s="10" t="s">
        <v>45</v>
      </c>
      <c r="B29" s="37"/>
      <c r="C29" s="37"/>
      <c r="D29" s="37"/>
      <c r="E29" s="37"/>
      <c r="F29" s="37"/>
      <c r="G29" s="11"/>
      <c r="H29" s="11"/>
      <c r="I29" s="12"/>
      <c r="J29" s="13" t="s">
        <v>23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</row>
    <row r="30" spans="1:21" x14ac:dyDescent="0.55000000000000004">
      <c r="A30" s="10" t="s">
        <v>46</v>
      </c>
      <c r="B30" s="37"/>
      <c r="C30" s="37"/>
      <c r="D30" s="37"/>
      <c r="E30" s="37"/>
      <c r="F30" s="37"/>
      <c r="G30" s="11"/>
      <c r="H30" s="11"/>
      <c r="I30" s="12"/>
      <c r="J30" s="13" t="s">
        <v>23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</row>
    <row r="31" spans="1:21" x14ac:dyDescent="0.55000000000000004">
      <c r="A31" s="10" t="s">
        <v>47</v>
      </c>
      <c r="B31" s="37"/>
      <c r="C31" s="37"/>
      <c r="D31" s="37"/>
      <c r="E31" s="37"/>
      <c r="F31" s="37"/>
      <c r="G31" s="11"/>
      <c r="H31" s="11"/>
      <c r="I31" s="12"/>
      <c r="J31" s="13" t="s">
        <v>23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</row>
    <row r="32" spans="1:21" x14ac:dyDescent="0.55000000000000004">
      <c r="A32" s="10" t="s">
        <v>48</v>
      </c>
      <c r="B32" s="37"/>
      <c r="C32" s="37"/>
      <c r="D32" s="37"/>
      <c r="E32" s="37"/>
      <c r="F32" s="37"/>
      <c r="G32" s="11"/>
      <c r="H32" s="11"/>
      <c r="I32" s="12"/>
      <c r="J32" s="13" t="s">
        <v>23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x14ac:dyDescent="0.55000000000000004">
      <c r="A33" s="10" t="s">
        <v>49</v>
      </c>
      <c r="B33" s="37"/>
      <c r="C33" s="37"/>
      <c r="D33" s="37"/>
      <c r="E33" s="37"/>
      <c r="F33" s="37"/>
      <c r="G33" s="11"/>
      <c r="H33" s="11"/>
      <c r="I33" s="12"/>
      <c r="J33" s="13" t="s">
        <v>23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</row>
    <row r="34" spans="1:21" x14ac:dyDescent="0.55000000000000004">
      <c r="A34" s="10" t="s">
        <v>50</v>
      </c>
      <c r="B34" s="37"/>
      <c r="C34" s="37"/>
      <c r="D34" s="37"/>
      <c r="E34" s="37"/>
      <c r="F34" s="37"/>
      <c r="G34" s="11"/>
      <c r="H34" s="11"/>
      <c r="I34" s="12"/>
      <c r="J34" s="13" t="s">
        <v>23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spans="1:21" x14ac:dyDescent="0.55000000000000004">
      <c r="A35" s="10" t="s">
        <v>51</v>
      </c>
      <c r="B35" s="37"/>
      <c r="C35" s="37"/>
      <c r="D35" s="37"/>
      <c r="E35" s="37"/>
      <c r="F35" s="37"/>
      <c r="G35" s="11"/>
      <c r="H35" s="11"/>
      <c r="I35" s="12"/>
      <c r="J35" s="13" t="s">
        <v>23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</row>
    <row r="36" spans="1:21" x14ac:dyDescent="0.55000000000000004">
      <c r="A36" s="10" t="s">
        <v>52</v>
      </c>
      <c r="B36" s="37"/>
      <c r="C36" s="37"/>
      <c r="D36" s="37"/>
      <c r="E36" s="37"/>
      <c r="F36" s="37"/>
      <c r="G36" s="11"/>
      <c r="H36" s="11"/>
      <c r="I36" s="12"/>
      <c r="J36" s="13" t="s">
        <v>23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</row>
    <row r="37" spans="1:21" x14ac:dyDescent="0.55000000000000004">
      <c r="A37" s="10" t="s">
        <v>53</v>
      </c>
      <c r="B37" s="37"/>
      <c r="C37" s="37"/>
      <c r="D37" s="37"/>
      <c r="E37" s="37"/>
      <c r="F37" s="37"/>
      <c r="G37" s="11"/>
      <c r="H37" s="11"/>
      <c r="I37" s="12"/>
      <c r="J37" s="13" t="s">
        <v>23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</row>
    <row r="38" spans="1:21" x14ac:dyDescent="0.55000000000000004">
      <c r="A38" s="10" t="s">
        <v>54</v>
      </c>
      <c r="B38" s="37"/>
      <c r="C38" s="37"/>
      <c r="D38" s="37"/>
      <c r="E38" s="37"/>
      <c r="F38" s="37"/>
      <c r="G38" s="11"/>
      <c r="H38" s="11"/>
      <c r="I38" s="12"/>
      <c r="J38" s="13" t="s">
        <v>23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</row>
    <row r="39" spans="1:21" x14ac:dyDescent="0.55000000000000004">
      <c r="A39" s="10" t="s">
        <v>55</v>
      </c>
      <c r="B39" s="37"/>
      <c r="C39" s="37"/>
      <c r="D39" s="37"/>
      <c r="E39" s="37"/>
      <c r="F39" s="37"/>
      <c r="G39" s="11"/>
      <c r="H39" s="11"/>
      <c r="I39" s="12"/>
      <c r="J39" s="13" t="s">
        <v>23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</row>
    <row r="40" spans="1:21" x14ac:dyDescent="0.55000000000000004">
      <c r="A40" s="10" t="s">
        <v>56</v>
      </c>
      <c r="B40" s="37"/>
      <c r="C40" s="37"/>
      <c r="D40" s="37"/>
      <c r="E40" s="37"/>
      <c r="F40" s="37"/>
      <c r="G40" s="11"/>
      <c r="H40" s="11"/>
      <c r="I40" s="12"/>
      <c r="J40" s="13" t="s">
        <v>23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</row>
    <row r="41" spans="1:21" x14ac:dyDescent="0.55000000000000004">
      <c r="A41" s="10" t="s">
        <v>57</v>
      </c>
      <c r="B41" s="37"/>
      <c r="C41" s="37"/>
      <c r="D41" s="37"/>
      <c r="E41" s="37"/>
      <c r="F41" s="37"/>
      <c r="G41" s="11"/>
      <c r="H41" s="11"/>
      <c r="I41" s="12"/>
      <c r="J41" s="13" t="s">
        <v>23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</row>
    <row r="42" spans="1:21" x14ac:dyDescent="0.55000000000000004">
      <c r="A42" s="10" t="s">
        <v>58</v>
      </c>
      <c r="B42" s="37"/>
      <c r="C42" s="37"/>
      <c r="D42" s="37"/>
      <c r="E42" s="37"/>
      <c r="F42" s="37"/>
      <c r="G42" s="11"/>
      <c r="H42" s="11"/>
      <c r="I42" s="12"/>
      <c r="J42" s="13" t="s">
        <v>23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1:21" x14ac:dyDescent="0.55000000000000004">
      <c r="A43" s="10" t="s">
        <v>59</v>
      </c>
      <c r="B43" s="37"/>
      <c r="C43" s="37"/>
      <c r="D43" s="37"/>
      <c r="E43" s="37"/>
      <c r="F43" s="37"/>
      <c r="G43" s="11"/>
      <c r="H43" s="11"/>
      <c r="I43" s="12"/>
      <c r="J43" s="13" t="s">
        <v>23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</row>
    <row r="44" spans="1:21" x14ac:dyDescent="0.55000000000000004">
      <c r="A44" s="10" t="s">
        <v>60</v>
      </c>
      <c r="B44" s="37"/>
      <c r="C44" s="37"/>
      <c r="D44" s="37"/>
      <c r="E44" s="37"/>
      <c r="F44" s="37"/>
      <c r="G44" s="11"/>
      <c r="H44" s="11"/>
      <c r="I44" s="12"/>
      <c r="J44" s="13" t="s">
        <v>23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</row>
    <row r="45" spans="1:21" x14ac:dyDescent="0.55000000000000004">
      <c r="A45" s="10" t="s">
        <v>61</v>
      </c>
      <c r="B45" s="37"/>
      <c r="C45" s="37"/>
      <c r="D45" s="37"/>
      <c r="E45" s="37"/>
      <c r="F45" s="37"/>
      <c r="G45" s="11"/>
      <c r="H45" s="11"/>
      <c r="I45" s="12"/>
      <c r="J45" s="13" t="s">
        <v>23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</row>
    <row r="46" spans="1:21" x14ac:dyDescent="0.55000000000000004">
      <c r="A46" s="10" t="s">
        <v>62</v>
      </c>
      <c r="B46" s="37"/>
      <c r="C46" s="37"/>
      <c r="D46" s="37"/>
      <c r="E46" s="37"/>
      <c r="F46" s="37"/>
      <c r="G46" s="11"/>
      <c r="H46" s="11"/>
      <c r="I46" s="12"/>
      <c r="J46" s="13" t="s">
        <v>23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</row>
    <row r="47" spans="1:21" x14ac:dyDescent="0.55000000000000004">
      <c r="A47" s="10" t="s">
        <v>63</v>
      </c>
      <c r="B47" s="37"/>
      <c r="C47" s="37"/>
      <c r="D47" s="37"/>
      <c r="E47" s="37"/>
      <c r="F47" s="37"/>
      <c r="G47" s="11"/>
      <c r="H47" s="11"/>
      <c r="I47" s="12"/>
      <c r="J47" s="13" t="s">
        <v>23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</row>
    <row r="48" spans="1:21" x14ac:dyDescent="0.55000000000000004">
      <c r="A48" s="10" t="s">
        <v>64</v>
      </c>
      <c r="B48" s="37"/>
      <c r="C48" s="37"/>
      <c r="D48" s="37"/>
      <c r="E48" s="37"/>
      <c r="F48" s="37"/>
      <c r="G48" s="11"/>
      <c r="H48" s="11"/>
      <c r="I48" s="12"/>
      <c r="J48" s="13" t="s">
        <v>23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</row>
    <row r="49" spans="1:21" x14ac:dyDescent="0.55000000000000004">
      <c r="A49" s="10" t="s">
        <v>65</v>
      </c>
      <c r="B49" s="37"/>
      <c r="C49" s="37"/>
      <c r="D49" s="37"/>
      <c r="E49" s="37"/>
      <c r="F49" s="37"/>
      <c r="G49" s="11"/>
      <c r="H49" s="11"/>
      <c r="I49" s="12"/>
      <c r="J49" s="13" t="s">
        <v>23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</row>
    <row r="50" spans="1:21" x14ac:dyDescent="0.55000000000000004">
      <c r="A50" s="10" t="s">
        <v>66</v>
      </c>
      <c r="B50" s="37"/>
      <c r="C50" s="37"/>
      <c r="D50" s="37"/>
      <c r="E50" s="37"/>
      <c r="F50" s="37"/>
      <c r="G50" s="11"/>
      <c r="H50" s="11"/>
      <c r="I50" s="12"/>
      <c r="J50" s="13" t="s">
        <v>23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</row>
    <row r="51" spans="1:21" x14ac:dyDescent="0.55000000000000004">
      <c r="A51" s="10" t="s">
        <v>67</v>
      </c>
      <c r="B51" s="37"/>
      <c r="C51" s="37"/>
      <c r="D51" s="37"/>
      <c r="E51" s="37"/>
      <c r="F51" s="37"/>
      <c r="G51" s="11"/>
      <c r="H51" s="11"/>
      <c r="I51" s="12"/>
      <c r="J51" s="13" t="s">
        <v>23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1:21" x14ac:dyDescent="0.55000000000000004">
      <c r="A52" s="10" t="s">
        <v>68</v>
      </c>
      <c r="B52" s="37"/>
      <c r="C52" s="37"/>
      <c r="D52" s="37"/>
      <c r="E52" s="37"/>
      <c r="F52" s="37"/>
      <c r="G52" s="11"/>
      <c r="H52" s="11"/>
      <c r="I52" s="12"/>
      <c r="J52" s="13" t="s">
        <v>23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spans="1:21" x14ac:dyDescent="0.55000000000000004">
      <c r="A53" s="10" t="s">
        <v>69</v>
      </c>
      <c r="B53" s="37"/>
      <c r="C53" s="37"/>
      <c r="D53" s="37"/>
      <c r="E53" s="37"/>
      <c r="F53" s="37"/>
      <c r="G53" s="11"/>
      <c r="H53" s="11"/>
      <c r="I53" s="12"/>
      <c r="J53" s="13" t="s">
        <v>23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21" x14ac:dyDescent="0.55000000000000004">
      <c r="A54" s="10" t="s">
        <v>70</v>
      </c>
      <c r="B54" s="37"/>
      <c r="C54" s="37"/>
      <c r="D54" s="37"/>
      <c r="E54" s="37"/>
      <c r="F54" s="37"/>
      <c r="G54" s="11"/>
      <c r="H54" s="11"/>
      <c r="I54" s="12"/>
      <c r="J54" s="13" t="s">
        <v>23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</row>
    <row r="55" spans="1:21" x14ac:dyDescent="0.55000000000000004">
      <c r="A55" s="10" t="s">
        <v>71</v>
      </c>
      <c r="B55" s="37"/>
      <c r="C55" s="37"/>
      <c r="D55" s="37"/>
      <c r="E55" s="37"/>
      <c r="F55" s="37"/>
      <c r="G55" s="11"/>
      <c r="H55" s="11"/>
      <c r="I55" s="12"/>
      <c r="J55" s="13" t="s">
        <v>23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</row>
    <row r="56" spans="1:21" x14ac:dyDescent="0.55000000000000004">
      <c r="A56" s="10" t="s">
        <v>72</v>
      </c>
      <c r="B56" s="37"/>
      <c r="C56" s="37"/>
      <c r="D56" s="37"/>
      <c r="E56" s="37"/>
      <c r="F56" s="37"/>
      <c r="G56" s="11"/>
      <c r="H56" s="11"/>
      <c r="I56" s="12"/>
      <c r="J56" s="13" t="s">
        <v>23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</row>
    <row r="57" spans="1:21" x14ac:dyDescent="0.55000000000000004">
      <c r="A57" s="10" t="s">
        <v>73</v>
      </c>
      <c r="B57" s="37"/>
      <c r="C57" s="37"/>
      <c r="D57" s="37"/>
      <c r="E57" s="37"/>
      <c r="F57" s="37"/>
      <c r="G57" s="11"/>
      <c r="H57" s="11"/>
      <c r="I57" s="12"/>
      <c r="J57" s="13" t="s">
        <v>23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</row>
    <row r="58" spans="1:21" x14ac:dyDescent="0.55000000000000004">
      <c r="A58" s="10" t="s">
        <v>74</v>
      </c>
      <c r="B58" s="37"/>
      <c r="C58" s="37"/>
      <c r="D58" s="37"/>
      <c r="E58" s="37"/>
      <c r="F58" s="37"/>
      <c r="G58" s="11"/>
      <c r="H58" s="11"/>
      <c r="I58" s="12"/>
      <c r="J58" s="13" t="s">
        <v>23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21" x14ac:dyDescent="0.55000000000000004">
      <c r="A59" s="10" t="s">
        <v>75</v>
      </c>
      <c r="B59" s="37"/>
      <c r="C59" s="37"/>
      <c r="D59" s="37"/>
      <c r="E59" s="37"/>
      <c r="F59" s="37"/>
      <c r="G59" s="11"/>
      <c r="H59" s="11"/>
      <c r="I59" s="12"/>
      <c r="J59" s="13" t="s">
        <v>23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</row>
    <row r="60" spans="1:21" x14ac:dyDescent="0.55000000000000004">
      <c r="A60" s="10" t="s">
        <v>76</v>
      </c>
      <c r="B60" s="37"/>
      <c r="C60" s="37"/>
      <c r="D60" s="37"/>
      <c r="E60" s="37"/>
      <c r="F60" s="37"/>
      <c r="G60" s="11"/>
      <c r="H60" s="11"/>
      <c r="I60" s="12"/>
      <c r="J60" s="13" t="s">
        <v>23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1" x14ac:dyDescent="0.55000000000000004">
      <c r="A61" s="10" t="s">
        <v>77</v>
      </c>
      <c r="B61" s="37"/>
      <c r="C61" s="37"/>
      <c r="D61" s="37"/>
      <c r="E61" s="37"/>
      <c r="F61" s="37"/>
      <c r="G61" s="11"/>
      <c r="H61" s="11"/>
      <c r="I61" s="12"/>
      <c r="J61" s="13" t="s">
        <v>23</v>
      </c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</row>
    <row r="62" spans="1:21" x14ac:dyDescent="0.55000000000000004">
      <c r="A62" s="10" t="s">
        <v>78</v>
      </c>
      <c r="B62" s="37"/>
      <c r="C62" s="37"/>
      <c r="D62" s="37"/>
      <c r="E62" s="37"/>
      <c r="F62" s="37"/>
      <c r="G62" s="11"/>
      <c r="H62" s="11"/>
      <c r="I62" s="12"/>
      <c r="J62" s="13" t="s">
        <v>23</v>
      </c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</row>
    <row r="63" spans="1:21" x14ac:dyDescent="0.55000000000000004">
      <c r="A63" s="10" t="s">
        <v>79</v>
      </c>
      <c r="B63" s="37"/>
      <c r="C63" s="37"/>
      <c r="D63" s="37"/>
      <c r="E63" s="37"/>
      <c r="F63" s="37"/>
      <c r="G63" s="11"/>
      <c r="H63" s="11"/>
      <c r="I63" s="12"/>
      <c r="J63" s="13" t="s">
        <v>23</v>
      </c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</row>
    <row r="64" spans="1:21" x14ac:dyDescent="0.55000000000000004">
      <c r="A64" s="10" t="s">
        <v>80</v>
      </c>
      <c r="B64" s="37"/>
      <c r="C64" s="37"/>
      <c r="D64" s="37"/>
      <c r="E64" s="37"/>
      <c r="F64" s="37"/>
      <c r="G64" s="11"/>
      <c r="H64" s="11"/>
      <c r="I64" s="12"/>
      <c r="J64" s="13" t="s">
        <v>23</v>
      </c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</row>
    <row r="65" spans="1:21" x14ac:dyDescent="0.55000000000000004">
      <c r="A65" s="10" t="s">
        <v>81</v>
      </c>
      <c r="B65" s="37"/>
      <c r="C65" s="37"/>
      <c r="D65" s="37"/>
      <c r="E65" s="37"/>
      <c r="F65" s="37"/>
      <c r="G65" s="11"/>
      <c r="H65" s="11"/>
      <c r="I65" s="12"/>
      <c r="J65" s="13" t="s">
        <v>23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x14ac:dyDescent="0.55000000000000004">
      <c r="A66" s="10" t="s">
        <v>82</v>
      </c>
      <c r="B66" s="37"/>
      <c r="C66" s="37"/>
      <c r="D66" s="37"/>
      <c r="E66" s="37"/>
      <c r="F66" s="37"/>
      <c r="G66" s="11"/>
      <c r="H66" s="11"/>
      <c r="I66" s="12"/>
      <c r="J66" s="13" t="s">
        <v>23</v>
      </c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</row>
    <row r="67" spans="1:21" x14ac:dyDescent="0.55000000000000004">
      <c r="A67" s="10" t="s">
        <v>83</v>
      </c>
      <c r="B67" s="37"/>
      <c r="C67" s="37"/>
      <c r="D67" s="37"/>
      <c r="E67" s="37"/>
      <c r="F67" s="37"/>
      <c r="G67" s="11"/>
      <c r="H67" s="11"/>
      <c r="I67" s="12"/>
      <c r="J67" s="13" t="s">
        <v>23</v>
      </c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</row>
    <row r="68" spans="1:21" x14ac:dyDescent="0.55000000000000004">
      <c r="A68" s="10" t="s">
        <v>84</v>
      </c>
      <c r="B68" s="37"/>
      <c r="C68" s="37"/>
      <c r="D68" s="37"/>
      <c r="E68" s="37"/>
      <c r="F68" s="37"/>
      <c r="G68" s="11"/>
      <c r="H68" s="11"/>
      <c r="I68" s="12"/>
      <c r="J68" s="13" t="s">
        <v>23</v>
      </c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</row>
    <row r="69" spans="1:21" x14ac:dyDescent="0.55000000000000004">
      <c r="A69" s="10" t="s">
        <v>85</v>
      </c>
      <c r="B69" s="37"/>
      <c r="C69" s="37"/>
      <c r="D69" s="37"/>
      <c r="E69" s="37"/>
      <c r="F69" s="37"/>
      <c r="G69" s="11"/>
      <c r="H69" s="11"/>
      <c r="I69" s="12"/>
      <c r="J69" s="13" t="s">
        <v>23</v>
      </c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  <row r="70" spans="1:21" x14ac:dyDescent="0.55000000000000004">
      <c r="A70" s="10" t="s">
        <v>86</v>
      </c>
      <c r="B70" s="37"/>
      <c r="C70" s="37"/>
      <c r="D70" s="37"/>
      <c r="E70" s="37"/>
      <c r="F70" s="37"/>
      <c r="G70" s="11"/>
      <c r="H70" s="11"/>
      <c r="I70" s="12"/>
      <c r="J70" s="13" t="s">
        <v>23</v>
      </c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</row>
    <row r="71" spans="1:21" x14ac:dyDescent="0.55000000000000004">
      <c r="A71" s="10" t="s">
        <v>87</v>
      </c>
      <c r="B71" s="37"/>
      <c r="C71" s="37"/>
      <c r="D71" s="37"/>
      <c r="E71" s="37"/>
      <c r="F71" s="37"/>
      <c r="G71" s="11"/>
      <c r="H71" s="11"/>
      <c r="I71" s="12"/>
      <c r="J71" s="13" t="s">
        <v>23</v>
      </c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</row>
    <row r="72" spans="1:21" x14ac:dyDescent="0.55000000000000004">
      <c r="A72" s="10" t="s">
        <v>88</v>
      </c>
      <c r="B72" s="37"/>
      <c r="C72" s="37"/>
      <c r="D72" s="37"/>
      <c r="E72" s="37"/>
      <c r="F72" s="37"/>
      <c r="G72" s="11"/>
      <c r="H72" s="11"/>
      <c r="I72" s="12"/>
      <c r="J72" s="13" t="s">
        <v>23</v>
      </c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</row>
    <row r="73" spans="1:21" x14ac:dyDescent="0.55000000000000004">
      <c r="A73" s="10" t="s">
        <v>89</v>
      </c>
      <c r="B73" s="37"/>
      <c r="C73" s="37"/>
      <c r="D73" s="37"/>
      <c r="E73" s="37"/>
      <c r="F73" s="37"/>
      <c r="G73" s="11"/>
      <c r="H73" s="11"/>
      <c r="I73" s="12"/>
      <c r="J73" s="13" t="s">
        <v>23</v>
      </c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</row>
    <row r="74" spans="1:21" x14ac:dyDescent="0.55000000000000004">
      <c r="A74" s="10" t="s">
        <v>90</v>
      </c>
      <c r="B74" s="37"/>
      <c r="C74" s="37"/>
      <c r="D74" s="37"/>
      <c r="E74" s="37"/>
      <c r="F74" s="37"/>
      <c r="G74" s="11"/>
      <c r="H74" s="11"/>
      <c r="I74" s="12"/>
      <c r="J74" s="13" t="s">
        <v>23</v>
      </c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</row>
    <row r="75" spans="1:21" x14ac:dyDescent="0.55000000000000004">
      <c r="A75" s="10" t="s">
        <v>91</v>
      </c>
      <c r="B75" s="37"/>
      <c r="C75" s="37"/>
      <c r="D75" s="37"/>
      <c r="E75" s="37"/>
      <c r="F75" s="37"/>
      <c r="G75" s="11"/>
      <c r="H75" s="11"/>
      <c r="I75" s="12"/>
      <c r="J75" s="13" t="s">
        <v>23</v>
      </c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</row>
    <row r="76" spans="1:21" x14ac:dyDescent="0.55000000000000004">
      <c r="A76" s="10" t="s">
        <v>92</v>
      </c>
      <c r="B76" s="37"/>
      <c r="C76" s="37"/>
      <c r="D76" s="37"/>
      <c r="E76" s="37"/>
      <c r="F76" s="37"/>
      <c r="G76" s="11"/>
      <c r="H76" s="11"/>
      <c r="I76" s="12"/>
      <c r="J76" s="13" t="s">
        <v>23</v>
      </c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</row>
    <row r="77" spans="1:21" x14ac:dyDescent="0.55000000000000004">
      <c r="A77" s="10" t="s">
        <v>93</v>
      </c>
      <c r="B77" s="37"/>
      <c r="C77" s="37"/>
      <c r="D77" s="37"/>
      <c r="E77" s="37"/>
      <c r="F77" s="37"/>
      <c r="G77" s="11"/>
      <c r="H77" s="11"/>
      <c r="I77" s="12"/>
      <c r="J77" s="13" t="s">
        <v>23</v>
      </c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</row>
    <row r="78" spans="1:21" x14ac:dyDescent="0.55000000000000004">
      <c r="A78" s="10" t="s">
        <v>94</v>
      </c>
      <c r="B78" s="37"/>
      <c r="C78" s="37"/>
      <c r="D78" s="37"/>
      <c r="E78" s="37"/>
      <c r="F78" s="37"/>
      <c r="G78" s="11"/>
      <c r="H78" s="11"/>
      <c r="I78" s="12"/>
      <c r="J78" s="13" t="s">
        <v>23</v>
      </c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</row>
    <row r="79" spans="1:21" x14ac:dyDescent="0.55000000000000004">
      <c r="A79" s="10" t="s">
        <v>95</v>
      </c>
      <c r="B79" s="37"/>
      <c r="C79" s="37"/>
      <c r="D79" s="37"/>
      <c r="E79" s="37"/>
      <c r="F79" s="37"/>
      <c r="G79" s="11"/>
      <c r="H79" s="11"/>
      <c r="I79" s="12"/>
      <c r="J79" s="13" t="s">
        <v>23</v>
      </c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</row>
    <row r="80" spans="1:21" x14ac:dyDescent="0.55000000000000004">
      <c r="A80" s="10" t="s">
        <v>96</v>
      </c>
      <c r="B80" s="37"/>
      <c r="C80" s="37"/>
      <c r="D80" s="37"/>
      <c r="E80" s="37"/>
      <c r="F80" s="37"/>
      <c r="G80" s="11"/>
      <c r="H80" s="11"/>
      <c r="I80" s="12"/>
      <c r="J80" s="13" t="s">
        <v>23</v>
      </c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</row>
    <row r="81" spans="1:21" x14ac:dyDescent="0.55000000000000004">
      <c r="A81" s="10" t="s">
        <v>97</v>
      </c>
      <c r="B81" s="37"/>
      <c r="C81" s="37"/>
      <c r="D81" s="37"/>
      <c r="E81" s="37"/>
      <c r="F81" s="37"/>
      <c r="G81" s="11"/>
      <c r="H81" s="11"/>
      <c r="I81" s="12"/>
      <c r="J81" s="13" t="s">
        <v>23</v>
      </c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</row>
    <row r="82" spans="1:21" x14ac:dyDescent="0.55000000000000004">
      <c r="A82" s="10" t="s">
        <v>98</v>
      </c>
      <c r="B82" s="37"/>
      <c r="C82" s="37"/>
      <c r="D82" s="37"/>
      <c r="E82" s="37"/>
      <c r="F82" s="37"/>
      <c r="G82" s="11"/>
      <c r="H82" s="11"/>
      <c r="I82" s="12"/>
      <c r="J82" s="13" t="s">
        <v>23</v>
      </c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</row>
    <row r="83" spans="1:21" x14ac:dyDescent="0.55000000000000004">
      <c r="A83" s="10" t="s">
        <v>99</v>
      </c>
      <c r="B83" s="37"/>
      <c r="C83" s="37"/>
      <c r="D83" s="37"/>
      <c r="E83" s="37"/>
      <c r="F83" s="37"/>
      <c r="G83" s="11"/>
      <c r="H83" s="11"/>
      <c r="I83" s="12"/>
      <c r="J83" s="13" t="s">
        <v>23</v>
      </c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</row>
    <row r="84" spans="1:21" x14ac:dyDescent="0.55000000000000004">
      <c r="A84" s="10" t="s">
        <v>100</v>
      </c>
      <c r="B84" s="37"/>
      <c r="C84" s="37"/>
      <c r="D84" s="37"/>
      <c r="E84" s="37"/>
      <c r="F84" s="37"/>
      <c r="G84" s="11"/>
      <c r="H84" s="11"/>
      <c r="I84" s="12"/>
      <c r="J84" s="13" t="s">
        <v>23</v>
      </c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</row>
    <row r="85" spans="1:21" x14ac:dyDescent="0.55000000000000004">
      <c r="A85" s="10" t="s">
        <v>101</v>
      </c>
      <c r="B85" s="37"/>
      <c r="C85" s="37"/>
      <c r="D85" s="37"/>
      <c r="E85" s="37"/>
      <c r="F85" s="37"/>
      <c r="G85" s="11"/>
      <c r="H85" s="11"/>
      <c r="I85" s="12"/>
      <c r="J85" s="13" t="s">
        <v>23</v>
      </c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</row>
    <row r="86" spans="1:21" x14ac:dyDescent="0.55000000000000004">
      <c r="A86" s="10" t="s">
        <v>102</v>
      </c>
      <c r="B86" s="37"/>
      <c r="C86" s="37"/>
      <c r="D86" s="37"/>
      <c r="E86" s="37"/>
      <c r="F86" s="37"/>
      <c r="G86" s="11"/>
      <c r="H86" s="11"/>
      <c r="I86" s="12"/>
      <c r="J86" s="13" t="s">
        <v>23</v>
      </c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</row>
    <row r="87" spans="1:21" x14ac:dyDescent="0.55000000000000004">
      <c r="A87" s="10" t="s">
        <v>103</v>
      </c>
      <c r="B87" s="37"/>
      <c r="C87" s="37"/>
      <c r="D87" s="37"/>
      <c r="E87" s="37"/>
      <c r="F87" s="37"/>
      <c r="G87" s="11"/>
      <c r="H87" s="11"/>
      <c r="I87" s="12"/>
      <c r="J87" s="13" t="s">
        <v>23</v>
      </c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</row>
    <row r="88" spans="1:21" x14ac:dyDescent="0.55000000000000004">
      <c r="A88" s="10" t="s">
        <v>104</v>
      </c>
      <c r="B88" s="37"/>
      <c r="C88" s="37"/>
      <c r="D88" s="37"/>
      <c r="E88" s="37"/>
      <c r="F88" s="37"/>
      <c r="G88" s="11"/>
      <c r="H88" s="11"/>
      <c r="I88" s="12"/>
      <c r="J88" s="13" t="s">
        <v>23</v>
      </c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</row>
    <row r="89" spans="1:21" x14ac:dyDescent="0.55000000000000004">
      <c r="A89" s="10" t="s">
        <v>105</v>
      </c>
      <c r="B89" s="37"/>
      <c r="C89" s="37"/>
      <c r="D89" s="37"/>
      <c r="E89" s="37"/>
      <c r="F89" s="37"/>
      <c r="G89" s="11"/>
      <c r="H89" s="11"/>
      <c r="I89" s="12"/>
      <c r="J89" s="13" t="s">
        <v>23</v>
      </c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</row>
    <row r="90" spans="1:21" x14ac:dyDescent="0.55000000000000004">
      <c r="A90" s="10" t="s">
        <v>106</v>
      </c>
      <c r="B90" s="37"/>
      <c r="C90" s="37"/>
      <c r="D90" s="37"/>
      <c r="E90" s="37"/>
      <c r="F90" s="37"/>
      <c r="G90" s="11"/>
      <c r="H90" s="11"/>
      <c r="I90" s="12"/>
      <c r="J90" s="13" t="s">
        <v>23</v>
      </c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</row>
    <row r="91" spans="1:21" x14ac:dyDescent="0.55000000000000004">
      <c r="A91" s="10" t="s">
        <v>107</v>
      </c>
      <c r="B91" s="37"/>
      <c r="C91" s="37"/>
      <c r="D91" s="37"/>
      <c r="E91" s="37"/>
      <c r="F91" s="37"/>
      <c r="G91" s="11"/>
      <c r="H91" s="11"/>
      <c r="I91" s="12"/>
      <c r="J91" s="13" t="s">
        <v>23</v>
      </c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</row>
    <row r="92" spans="1:21" x14ac:dyDescent="0.55000000000000004">
      <c r="A92" s="10" t="s">
        <v>108</v>
      </c>
      <c r="B92" s="37"/>
      <c r="C92" s="37"/>
      <c r="D92" s="37"/>
      <c r="E92" s="37"/>
      <c r="F92" s="37"/>
      <c r="G92" s="11"/>
      <c r="H92" s="11"/>
      <c r="I92" s="12"/>
      <c r="J92" s="13" t="s">
        <v>23</v>
      </c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</row>
    <row r="93" spans="1:21" x14ac:dyDescent="0.55000000000000004">
      <c r="A93" s="10" t="s">
        <v>109</v>
      </c>
      <c r="B93" s="37"/>
      <c r="C93" s="37"/>
      <c r="D93" s="37"/>
      <c r="E93" s="37"/>
      <c r="F93" s="37"/>
      <c r="G93" s="11"/>
      <c r="H93" s="11"/>
      <c r="I93" s="12"/>
      <c r="J93" s="13" t="s">
        <v>23</v>
      </c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</row>
    <row r="94" spans="1:21" x14ac:dyDescent="0.55000000000000004">
      <c r="A94" s="10" t="s">
        <v>110</v>
      </c>
      <c r="B94" s="37"/>
      <c r="C94" s="37"/>
      <c r="D94" s="37"/>
      <c r="E94" s="37"/>
      <c r="F94" s="37"/>
      <c r="G94" s="11"/>
      <c r="H94" s="11"/>
      <c r="I94" s="12"/>
      <c r="J94" s="13" t="s">
        <v>23</v>
      </c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</row>
    <row r="95" spans="1:21" x14ac:dyDescent="0.55000000000000004">
      <c r="A95" s="10" t="s">
        <v>111</v>
      </c>
      <c r="B95" s="37"/>
      <c r="C95" s="37"/>
      <c r="D95" s="37"/>
      <c r="E95" s="37"/>
      <c r="F95" s="37"/>
      <c r="G95" s="11"/>
      <c r="H95" s="11"/>
      <c r="I95" s="12"/>
      <c r="J95" s="13" t="s">
        <v>23</v>
      </c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</row>
    <row r="96" spans="1:21" x14ac:dyDescent="0.55000000000000004">
      <c r="A96" s="10" t="s">
        <v>112</v>
      </c>
      <c r="B96" s="37"/>
      <c r="C96" s="37"/>
      <c r="D96" s="37"/>
      <c r="E96" s="37"/>
      <c r="F96" s="37"/>
      <c r="G96" s="11"/>
      <c r="H96" s="11"/>
      <c r="I96" s="12"/>
      <c r="J96" s="13" t="s">
        <v>23</v>
      </c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</row>
    <row r="97" spans="1:21" x14ac:dyDescent="0.55000000000000004">
      <c r="A97" s="10" t="s">
        <v>113</v>
      </c>
      <c r="B97" s="37"/>
      <c r="C97" s="37"/>
      <c r="D97" s="37"/>
      <c r="E97" s="37"/>
      <c r="F97" s="37"/>
      <c r="G97" s="11"/>
      <c r="H97" s="11"/>
      <c r="I97" s="12"/>
      <c r="J97" s="13" t="s">
        <v>23</v>
      </c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</row>
    <row r="98" spans="1:21" x14ac:dyDescent="0.55000000000000004">
      <c r="A98" s="10" t="s">
        <v>114</v>
      </c>
      <c r="B98" s="37"/>
      <c r="C98" s="37"/>
      <c r="D98" s="37"/>
      <c r="E98" s="37"/>
      <c r="F98" s="37"/>
      <c r="G98" s="11"/>
      <c r="H98" s="11"/>
      <c r="I98" s="12"/>
      <c r="J98" s="13" t="s">
        <v>23</v>
      </c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</row>
    <row r="99" spans="1:21" x14ac:dyDescent="0.55000000000000004">
      <c r="A99" s="10" t="s">
        <v>115</v>
      </c>
      <c r="B99" s="37"/>
      <c r="C99" s="37"/>
      <c r="D99" s="37"/>
      <c r="E99" s="37"/>
      <c r="F99" s="37"/>
      <c r="G99" s="11"/>
      <c r="H99" s="11"/>
      <c r="I99" s="12"/>
      <c r="J99" s="13" t="s">
        <v>23</v>
      </c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</row>
    <row r="100" spans="1:21" x14ac:dyDescent="0.55000000000000004">
      <c r="A100" s="10" t="s">
        <v>116</v>
      </c>
      <c r="B100" s="37"/>
      <c r="C100" s="37"/>
      <c r="D100" s="37"/>
      <c r="E100" s="37"/>
      <c r="F100" s="37"/>
      <c r="G100" s="11"/>
      <c r="H100" s="11"/>
      <c r="I100" s="12"/>
      <c r="J100" s="13" t="s">
        <v>23</v>
      </c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</row>
    <row r="101" spans="1:21" x14ac:dyDescent="0.55000000000000004">
      <c r="A101" s="10" t="s">
        <v>117</v>
      </c>
      <c r="B101" s="37"/>
      <c r="C101" s="37"/>
      <c r="D101" s="37"/>
      <c r="E101" s="37"/>
      <c r="F101" s="37"/>
      <c r="G101" s="11"/>
      <c r="H101" s="11"/>
      <c r="I101" s="12"/>
      <c r="J101" s="13" t="s">
        <v>23</v>
      </c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</row>
    <row r="102" spans="1:21" x14ac:dyDescent="0.55000000000000004">
      <c r="A102" s="10" t="s">
        <v>118</v>
      </c>
      <c r="B102" s="37"/>
      <c r="C102" s="37"/>
      <c r="D102" s="37"/>
      <c r="E102" s="37"/>
      <c r="F102" s="37"/>
      <c r="G102" s="11"/>
      <c r="H102" s="11"/>
      <c r="I102" s="12"/>
      <c r="J102" s="13" t="s">
        <v>23</v>
      </c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</row>
    <row r="103" spans="1:21" x14ac:dyDescent="0.55000000000000004">
      <c r="A103" s="10" t="s">
        <v>119</v>
      </c>
      <c r="B103" s="37"/>
      <c r="C103" s="37"/>
      <c r="D103" s="37"/>
      <c r="E103" s="37"/>
      <c r="F103" s="37"/>
      <c r="G103" s="11"/>
      <c r="H103" s="11"/>
      <c r="I103" s="12"/>
      <c r="J103" s="13" t="s">
        <v>23</v>
      </c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</row>
    <row r="104" spans="1:21" x14ac:dyDescent="0.55000000000000004">
      <c r="A104" s="10" t="s">
        <v>120</v>
      </c>
      <c r="B104" s="37"/>
      <c r="C104" s="37"/>
      <c r="D104" s="37"/>
      <c r="E104" s="37"/>
      <c r="F104" s="37"/>
      <c r="G104" s="11"/>
      <c r="H104" s="11"/>
      <c r="I104" s="12"/>
      <c r="J104" s="13" t="s">
        <v>23</v>
      </c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</row>
    <row r="105" spans="1:21" x14ac:dyDescent="0.55000000000000004">
      <c r="A105" s="10" t="s">
        <v>121</v>
      </c>
      <c r="B105" s="37"/>
      <c r="C105" s="37"/>
      <c r="D105" s="37"/>
      <c r="E105" s="37"/>
      <c r="F105" s="37"/>
      <c r="G105" s="11"/>
      <c r="H105" s="11"/>
      <c r="I105" s="12"/>
      <c r="J105" s="13" t="s">
        <v>23</v>
      </c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</row>
    <row r="106" spans="1:21" x14ac:dyDescent="0.55000000000000004">
      <c r="A106" s="10" t="s">
        <v>122</v>
      </c>
      <c r="B106" s="37"/>
      <c r="C106" s="37"/>
      <c r="D106" s="37"/>
      <c r="E106" s="37"/>
      <c r="F106" s="37"/>
      <c r="G106" s="11"/>
      <c r="H106" s="11"/>
      <c r="I106" s="12"/>
      <c r="J106" s="13" t="s">
        <v>23</v>
      </c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</row>
    <row r="107" spans="1:21" x14ac:dyDescent="0.55000000000000004">
      <c r="A107" s="10" t="s">
        <v>123</v>
      </c>
      <c r="B107" s="37"/>
      <c r="C107" s="37"/>
      <c r="D107" s="37"/>
      <c r="E107" s="37"/>
      <c r="F107" s="37"/>
      <c r="G107" s="11"/>
      <c r="H107" s="11"/>
      <c r="I107" s="12"/>
      <c r="J107" s="13" t="s">
        <v>23</v>
      </c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</row>
  </sheetData>
  <mergeCells count="627">
    <mergeCell ref="B107:D107"/>
    <mergeCell ref="E107:F107"/>
    <mergeCell ref="K107:L107"/>
    <mergeCell ref="M107:Q107"/>
    <mergeCell ref="R107:S107"/>
    <mergeCell ref="T107:U107"/>
    <mergeCell ref="B106:D106"/>
    <mergeCell ref="E106:F106"/>
    <mergeCell ref="K106:L106"/>
    <mergeCell ref="M106:Q106"/>
    <mergeCell ref="R106:S106"/>
    <mergeCell ref="T106:U106"/>
    <mergeCell ref="B105:D105"/>
    <mergeCell ref="E105:F105"/>
    <mergeCell ref="K105:L105"/>
    <mergeCell ref="M105:Q105"/>
    <mergeCell ref="R105:S105"/>
    <mergeCell ref="T105:U105"/>
    <mergeCell ref="B104:D104"/>
    <mergeCell ref="E104:F104"/>
    <mergeCell ref="K104:L104"/>
    <mergeCell ref="M104:Q104"/>
    <mergeCell ref="R104:S104"/>
    <mergeCell ref="T104:U104"/>
    <mergeCell ref="B103:D103"/>
    <mergeCell ref="E103:F103"/>
    <mergeCell ref="K103:L103"/>
    <mergeCell ref="M103:Q103"/>
    <mergeCell ref="R103:S103"/>
    <mergeCell ref="T103:U103"/>
    <mergeCell ref="B102:D102"/>
    <mergeCell ref="E102:F102"/>
    <mergeCell ref="K102:L102"/>
    <mergeCell ref="M102:Q102"/>
    <mergeCell ref="R102:S102"/>
    <mergeCell ref="T102:U102"/>
    <mergeCell ref="B101:D101"/>
    <mergeCell ref="E101:F101"/>
    <mergeCell ref="K101:L101"/>
    <mergeCell ref="M101:Q101"/>
    <mergeCell ref="R101:S101"/>
    <mergeCell ref="T101:U101"/>
    <mergeCell ref="B100:D100"/>
    <mergeCell ref="E100:F100"/>
    <mergeCell ref="K100:L100"/>
    <mergeCell ref="M100:Q100"/>
    <mergeCell ref="R100:S100"/>
    <mergeCell ref="T100:U100"/>
    <mergeCell ref="B99:D99"/>
    <mergeCell ref="E99:F99"/>
    <mergeCell ref="K99:L99"/>
    <mergeCell ref="M99:Q99"/>
    <mergeCell ref="R99:S99"/>
    <mergeCell ref="T99:U99"/>
    <mergeCell ref="B98:D98"/>
    <mergeCell ref="E98:F98"/>
    <mergeCell ref="K98:L98"/>
    <mergeCell ref="M98:Q98"/>
    <mergeCell ref="R98:S98"/>
    <mergeCell ref="T98:U98"/>
    <mergeCell ref="B97:D97"/>
    <mergeCell ref="E97:F97"/>
    <mergeCell ref="K97:L97"/>
    <mergeCell ref="M97:Q97"/>
    <mergeCell ref="R97:S97"/>
    <mergeCell ref="T97:U97"/>
    <mergeCell ref="B96:D96"/>
    <mergeCell ref="E96:F96"/>
    <mergeCell ref="K96:L96"/>
    <mergeCell ref="M96:Q96"/>
    <mergeCell ref="R96:S96"/>
    <mergeCell ref="T96:U96"/>
    <mergeCell ref="B95:D95"/>
    <mergeCell ref="E95:F95"/>
    <mergeCell ref="K95:L95"/>
    <mergeCell ref="M95:Q95"/>
    <mergeCell ref="R95:S95"/>
    <mergeCell ref="T95:U95"/>
    <mergeCell ref="B94:D94"/>
    <mergeCell ref="E94:F94"/>
    <mergeCell ref="K94:L94"/>
    <mergeCell ref="M94:Q94"/>
    <mergeCell ref="R94:S94"/>
    <mergeCell ref="T94:U94"/>
    <mergeCell ref="B93:D93"/>
    <mergeCell ref="E93:F93"/>
    <mergeCell ref="K93:L93"/>
    <mergeCell ref="M93:Q93"/>
    <mergeCell ref="R93:S93"/>
    <mergeCell ref="T93:U93"/>
    <mergeCell ref="B92:D92"/>
    <mergeCell ref="E92:F92"/>
    <mergeCell ref="K92:L92"/>
    <mergeCell ref="M92:Q92"/>
    <mergeCell ref="R92:S92"/>
    <mergeCell ref="T92:U92"/>
    <mergeCell ref="B91:D91"/>
    <mergeCell ref="E91:F91"/>
    <mergeCell ref="K91:L91"/>
    <mergeCell ref="M91:Q91"/>
    <mergeCell ref="R91:S91"/>
    <mergeCell ref="T91:U91"/>
    <mergeCell ref="B90:D90"/>
    <mergeCell ref="E90:F90"/>
    <mergeCell ref="K90:L90"/>
    <mergeCell ref="M90:Q90"/>
    <mergeCell ref="R90:S90"/>
    <mergeCell ref="T90:U90"/>
    <mergeCell ref="B89:D89"/>
    <mergeCell ref="E89:F89"/>
    <mergeCell ref="K89:L89"/>
    <mergeCell ref="M89:Q89"/>
    <mergeCell ref="R89:S89"/>
    <mergeCell ref="T89:U89"/>
    <mergeCell ref="B88:D88"/>
    <mergeCell ref="E88:F88"/>
    <mergeCell ref="K88:L88"/>
    <mergeCell ref="M88:Q88"/>
    <mergeCell ref="R88:S88"/>
    <mergeCell ref="T88:U88"/>
    <mergeCell ref="B87:D87"/>
    <mergeCell ref="E87:F87"/>
    <mergeCell ref="K87:L87"/>
    <mergeCell ref="M87:Q87"/>
    <mergeCell ref="R87:S87"/>
    <mergeCell ref="T87:U87"/>
    <mergeCell ref="B86:D86"/>
    <mergeCell ref="E86:F86"/>
    <mergeCell ref="K86:L86"/>
    <mergeCell ref="M86:Q86"/>
    <mergeCell ref="R86:S86"/>
    <mergeCell ref="T86:U86"/>
    <mergeCell ref="B85:D85"/>
    <mergeCell ref="E85:F85"/>
    <mergeCell ref="K85:L85"/>
    <mergeCell ref="M85:Q85"/>
    <mergeCell ref="R85:S85"/>
    <mergeCell ref="T85:U85"/>
    <mergeCell ref="B84:D84"/>
    <mergeCell ref="E84:F84"/>
    <mergeCell ref="K84:L84"/>
    <mergeCell ref="M84:Q84"/>
    <mergeCell ref="R84:S84"/>
    <mergeCell ref="T84:U84"/>
    <mergeCell ref="B83:D83"/>
    <mergeCell ref="E83:F83"/>
    <mergeCell ref="K83:L83"/>
    <mergeCell ref="M83:Q83"/>
    <mergeCell ref="R83:S83"/>
    <mergeCell ref="T83:U83"/>
    <mergeCell ref="B82:D82"/>
    <mergeCell ref="E82:F82"/>
    <mergeCell ref="K82:L82"/>
    <mergeCell ref="M82:Q82"/>
    <mergeCell ref="R82:S82"/>
    <mergeCell ref="T82:U82"/>
    <mergeCell ref="B81:D81"/>
    <mergeCell ref="E81:F81"/>
    <mergeCell ref="K81:L81"/>
    <mergeCell ref="M81:Q81"/>
    <mergeCell ref="R81:S81"/>
    <mergeCell ref="T81:U81"/>
    <mergeCell ref="B80:D80"/>
    <mergeCell ref="E80:F80"/>
    <mergeCell ref="K80:L80"/>
    <mergeCell ref="M80:Q80"/>
    <mergeCell ref="R80:S80"/>
    <mergeCell ref="T80:U80"/>
    <mergeCell ref="B79:D79"/>
    <mergeCell ref="E79:F79"/>
    <mergeCell ref="K79:L79"/>
    <mergeCell ref="M79:Q79"/>
    <mergeCell ref="R79:S79"/>
    <mergeCell ref="T79:U79"/>
    <mergeCell ref="B78:D78"/>
    <mergeCell ref="E78:F78"/>
    <mergeCell ref="K78:L78"/>
    <mergeCell ref="M78:Q78"/>
    <mergeCell ref="R78:S78"/>
    <mergeCell ref="T78:U78"/>
    <mergeCell ref="B77:D77"/>
    <mergeCell ref="E77:F77"/>
    <mergeCell ref="K77:L77"/>
    <mergeCell ref="M77:Q77"/>
    <mergeCell ref="R77:S77"/>
    <mergeCell ref="T77:U77"/>
    <mergeCell ref="B76:D76"/>
    <mergeCell ref="E76:F76"/>
    <mergeCell ref="K76:L76"/>
    <mergeCell ref="M76:Q76"/>
    <mergeCell ref="R76:S76"/>
    <mergeCell ref="T76:U76"/>
    <mergeCell ref="B75:D75"/>
    <mergeCell ref="E75:F75"/>
    <mergeCell ref="K75:L75"/>
    <mergeCell ref="M75:Q75"/>
    <mergeCell ref="R75:S75"/>
    <mergeCell ref="T75:U75"/>
    <mergeCell ref="B74:D74"/>
    <mergeCell ref="E74:F74"/>
    <mergeCell ref="K74:L74"/>
    <mergeCell ref="M74:Q74"/>
    <mergeCell ref="R74:S74"/>
    <mergeCell ref="T74:U74"/>
    <mergeCell ref="B73:D73"/>
    <mergeCell ref="E73:F73"/>
    <mergeCell ref="K73:L73"/>
    <mergeCell ref="M73:Q73"/>
    <mergeCell ref="R73:S73"/>
    <mergeCell ref="T73:U73"/>
    <mergeCell ref="B72:D72"/>
    <mergeCell ref="E72:F72"/>
    <mergeCell ref="K72:L72"/>
    <mergeCell ref="M72:Q72"/>
    <mergeCell ref="R72:S72"/>
    <mergeCell ref="T72:U72"/>
    <mergeCell ref="B71:D71"/>
    <mergeCell ref="E71:F71"/>
    <mergeCell ref="K71:L71"/>
    <mergeCell ref="M71:Q71"/>
    <mergeCell ref="R71:S71"/>
    <mergeCell ref="T71:U71"/>
    <mergeCell ref="B70:D70"/>
    <mergeCell ref="E70:F70"/>
    <mergeCell ref="K70:L70"/>
    <mergeCell ref="M70:Q70"/>
    <mergeCell ref="R70:S70"/>
    <mergeCell ref="T70:U70"/>
    <mergeCell ref="B69:D69"/>
    <mergeCell ref="E69:F69"/>
    <mergeCell ref="K69:L69"/>
    <mergeCell ref="M69:Q69"/>
    <mergeCell ref="R69:S69"/>
    <mergeCell ref="T69:U69"/>
    <mergeCell ref="B68:D68"/>
    <mergeCell ref="E68:F68"/>
    <mergeCell ref="K68:L68"/>
    <mergeCell ref="M68:Q68"/>
    <mergeCell ref="R68:S68"/>
    <mergeCell ref="T68:U68"/>
    <mergeCell ref="B67:D67"/>
    <mergeCell ref="E67:F67"/>
    <mergeCell ref="K67:L67"/>
    <mergeCell ref="M67:Q67"/>
    <mergeCell ref="R67:S67"/>
    <mergeCell ref="T67:U67"/>
    <mergeCell ref="B66:D66"/>
    <mergeCell ref="E66:F66"/>
    <mergeCell ref="K66:L66"/>
    <mergeCell ref="M66:Q66"/>
    <mergeCell ref="R66:S66"/>
    <mergeCell ref="T66:U66"/>
    <mergeCell ref="B65:D65"/>
    <mergeCell ref="E65:F65"/>
    <mergeCell ref="K65:L65"/>
    <mergeCell ref="M65:Q65"/>
    <mergeCell ref="R65:S65"/>
    <mergeCell ref="T65:U65"/>
    <mergeCell ref="B64:D64"/>
    <mergeCell ref="E64:F64"/>
    <mergeCell ref="K64:L64"/>
    <mergeCell ref="M64:Q64"/>
    <mergeCell ref="R64:S64"/>
    <mergeCell ref="T64:U64"/>
    <mergeCell ref="B63:D63"/>
    <mergeCell ref="E63:F63"/>
    <mergeCell ref="K63:L63"/>
    <mergeCell ref="M63:Q63"/>
    <mergeCell ref="R63:S63"/>
    <mergeCell ref="T63:U63"/>
    <mergeCell ref="B62:D62"/>
    <mergeCell ref="E62:F62"/>
    <mergeCell ref="K62:L62"/>
    <mergeCell ref="M62:Q62"/>
    <mergeCell ref="R62:S62"/>
    <mergeCell ref="T62:U62"/>
    <mergeCell ref="B61:D61"/>
    <mergeCell ref="E61:F61"/>
    <mergeCell ref="K61:L61"/>
    <mergeCell ref="M61:Q61"/>
    <mergeCell ref="R61:S61"/>
    <mergeCell ref="T61:U61"/>
    <mergeCell ref="B60:D60"/>
    <mergeCell ref="E60:F60"/>
    <mergeCell ref="K60:L60"/>
    <mergeCell ref="M60:Q60"/>
    <mergeCell ref="R60:S60"/>
    <mergeCell ref="T60:U60"/>
    <mergeCell ref="B59:D59"/>
    <mergeCell ref="E59:F59"/>
    <mergeCell ref="K59:L59"/>
    <mergeCell ref="M59:Q59"/>
    <mergeCell ref="R59:S59"/>
    <mergeCell ref="T59:U59"/>
    <mergeCell ref="B58:D58"/>
    <mergeCell ref="E58:F58"/>
    <mergeCell ref="K58:L58"/>
    <mergeCell ref="M58:Q58"/>
    <mergeCell ref="R58:S58"/>
    <mergeCell ref="T58:U58"/>
    <mergeCell ref="B57:D57"/>
    <mergeCell ref="E57:F57"/>
    <mergeCell ref="K57:L57"/>
    <mergeCell ref="M57:Q57"/>
    <mergeCell ref="R57:S57"/>
    <mergeCell ref="T57:U57"/>
    <mergeCell ref="B56:D56"/>
    <mergeCell ref="E56:F56"/>
    <mergeCell ref="K56:L56"/>
    <mergeCell ref="M56:Q56"/>
    <mergeCell ref="R56:S56"/>
    <mergeCell ref="T56:U56"/>
    <mergeCell ref="B55:D55"/>
    <mergeCell ref="E55:F55"/>
    <mergeCell ref="K55:L55"/>
    <mergeCell ref="M55:Q55"/>
    <mergeCell ref="R55:S55"/>
    <mergeCell ref="T55:U55"/>
    <mergeCell ref="B54:D54"/>
    <mergeCell ref="E54:F54"/>
    <mergeCell ref="K54:L54"/>
    <mergeCell ref="M54:Q54"/>
    <mergeCell ref="R54:S54"/>
    <mergeCell ref="T54:U54"/>
    <mergeCell ref="B53:D53"/>
    <mergeCell ref="E53:F53"/>
    <mergeCell ref="K53:L53"/>
    <mergeCell ref="M53:Q53"/>
    <mergeCell ref="R53:S53"/>
    <mergeCell ref="T53:U53"/>
    <mergeCell ref="B52:D52"/>
    <mergeCell ref="E52:F52"/>
    <mergeCell ref="K52:L52"/>
    <mergeCell ref="M52:Q52"/>
    <mergeCell ref="R52:S52"/>
    <mergeCell ref="T52:U52"/>
    <mergeCell ref="B51:D51"/>
    <mergeCell ref="E51:F51"/>
    <mergeCell ref="K51:L51"/>
    <mergeCell ref="M51:Q51"/>
    <mergeCell ref="R51:S51"/>
    <mergeCell ref="T51:U51"/>
    <mergeCell ref="B50:D50"/>
    <mergeCell ref="E50:F50"/>
    <mergeCell ref="K50:L50"/>
    <mergeCell ref="M50:Q50"/>
    <mergeCell ref="R50:S50"/>
    <mergeCell ref="T50:U50"/>
    <mergeCell ref="B49:D49"/>
    <mergeCell ref="E49:F49"/>
    <mergeCell ref="K49:L49"/>
    <mergeCell ref="M49:Q49"/>
    <mergeCell ref="R49:S49"/>
    <mergeCell ref="T49:U49"/>
    <mergeCell ref="B48:D48"/>
    <mergeCell ref="E48:F48"/>
    <mergeCell ref="K48:L48"/>
    <mergeCell ref="M48:Q48"/>
    <mergeCell ref="R48:S48"/>
    <mergeCell ref="T48:U48"/>
    <mergeCell ref="B47:D47"/>
    <mergeCell ref="E47:F47"/>
    <mergeCell ref="K47:L47"/>
    <mergeCell ref="M47:Q47"/>
    <mergeCell ref="R47:S47"/>
    <mergeCell ref="T47:U47"/>
    <mergeCell ref="B46:D46"/>
    <mergeCell ref="E46:F46"/>
    <mergeCell ref="K46:L46"/>
    <mergeCell ref="M46:Q46"/>
    <mergeCell ref="R46:S46"/>
    <mergeCell ref="T46:U46"/>
    <mergeCell ref="B45:D45"/>
    <mergeCell ref="E45:F45"/>
    <mergeCell ref="K45:L45"/>
    <mergeCell ref="M45:Q45"/>
    <mergeCell ref="R45:S45"/>
    <mergeCell ref="T45:U45"/>
    <mergeCell ref="B44:D44"/>
    <mergeCell ref="E44:F44"/>
    <mergeCell ref="K44:L44"/>
    <mergeCell ref="M44:Q44"/>
    <mergeCell ref="R44:S44"/>
    <mergeCell ref="T44:U44"/>
    <mergeCell ref="B43:D43"/>
    <mergeCell ref="E43:F43"/>
    <mergeCell ref="K43:L43"/>
    <mergeCell ref="M43:Q43"/>
    <mergeCell ref="R43:S43"/>
    <mergeCell ref="T43:U43"/>
    <mergeCell ref="B42:D42"/>
    <mergeCell ref="E42:F42"/>
    <mergeCell ref="K42:L42"/>
    <mergeCell ref="M42:Q42"/>
    <mergeCell ref="R42:S42"/>
    <mergeCell ref="T42:U42"/>
    <mergeCell ref="B41:D41"/>
    <mergeCell ref="E41:F41"/>
    <mergeCell ref="K41:L41"/>
    <mergeCell ref="M41:Q41"/>
    <mergeCell ref="R41:S41"/>
    <mergeCell ref="T41:U41"/>
    <mergeCell ref="B40:D40"/>
    <mergeCell ref="E40:F40"/>
    <mergeCell ref="K40:L40"/>
    <mergeCell ref="M40:Q40"/>
    <mergeCell ref="R40:S40"/>
    <mergeCell ref="T40:U40"/>
    <mergeCell ref="B39:D39"/>
    <mergeCell ref="E39:F39"/>
    <mergeCell ref="K39:L39"/>
    <mergeCell ref="M39:Q39"/>
    <mergeCell ref="R39:S39"/>
    <mergeCell ref="T39:U39"/>
    <mergeCell ref="B38:D38"/>
    <mergeCell ref="E38:F38"/>
    <mergeCell ref="K38:L38"/>
    <mergeCell ref="M38:Q38"/>
    <mergeCell ref="R38:S38"/>
    <mergeCell ref="T38:U38"/>
    <mergeCell ref="B37:D37"/>
    <mergeCell ref="E37:F37"/>
    <mergeCell ref="K37:L37"/>
    <mergeCell ref="M37:Q37"/>
    <mergeCell ref="R37:S37"/>
    <mergeCell ref="T37:U37"/>
    <mergeCell ref="B36:D36"/>
    <mergeCell ref="E36:F36"/>
    <mergeCell ref="K36:L36"/>
    <mergeCell ref="M36:Q36"/>
    <mergeCell ref="R36:S36"/>
    <mergeCell ref="T36:U36"/>
    <mergeCell ref="B35:D35"/>
    <mergeCell ref="E35:F35"/>
    <mergeCell ref="K35:L35"/>
    <mergeCell ref="M35:Q35"/>
    <mergeCell ref="R35:S35"/>
    <mergeCell ref="T35:U35"/>
    <mergeCell ref="B34:D34"/>
    <mergeCell ref="E34:F34"/>
    <mergeCell ref="K34:L34"/>
    <mergeCell ref="M34:Q34"/>
    <mergeCell ref="R34:S34"/>
    <mergeCell ref="T34:U34"/>
    <mergeCell ref="B33:D33"/>
    <mergeCell ref="E33:F33"/>
    <mergeCell ref="K33:L33"/>
    <mergeCell ref="M33:Q33"/>
    <mergeCell ref="R33:S33"/>
    <mergeCell ref="T33:U33"/>
    <mergeCell ref="B32:D32"/>
    <mergeCell ref="E32:F32"/>
    <mergeCell ref="K32:L32"/>
    <mergeCell ref="M32:Q32"/>
    <mergeCell ref="R32:S32"/>
    <mergeCell ref="T32:U32"/>
    <mergeCell ref="B31:D31"/>
    <mergeCell ref="E31:F31"/>
    <mergeCell ref="K31:L31"/>
    <mergeCell ref="M31:Q31"/>
    <mergeCell ref="R31:S31"/>
    <mergeCell ref="T31:U31"/>
    <mergeCell ref="B30:D30"/>
    <mergeCell ref="E30:F30"/>
    <mergeCell ref="K30:L30"/>
    <mergeCell ref="M30:Q30"/>
    <mergeCell ref="R30:S30"/>
    <mergeCell ref="T30:U30"/>
    <mergeCell ref="B29:D29"/>
    <mergeCell ref="E29:F29"/>
    <mergeCell ref="K29:L29"/>
    <mergeCell ref="M29:Q29"/>
    <mergeCell ref="R29:S29"/>
    <mergeCell ref="T29:U29"/>
    <mergeCell ref="B28:D28"/>
    <mergeCell ref="E28:F28"/>
    <mergeCell ref="K28:L28"/>
    <mergeCell ref="M28:Q28"/>
    <mergeCell ref="R28:S28"/>
    <mergeCell ref="T28:U28"/>
    <mergeCell ref="B27:D27"/>
    <mergeCell ref="E27:F27"/>
    <mergeCell ref="K27:L27"/>
    <mergeCell ref="M27:Q27"/>
    <mergeCell ref="R27:S27"/>
    <mergeCell ref="T27:U27"/>
    <mergeCell ref="B26:D26"/>
    <mergeCell ref="E26:F26"/>
    <mergeCell ref="K26:L26"/>
    <mergeCell ref="M26:Q26"/>
    <mergeCell ref="R26:S26"/>
    <mergeCell ref="T26:U26"/>
    <mergeCell ref="B25:D25"/>
    <mergeCell ref="E25:F25"/>
    <mergeCell ref="K25:L25"/>
    <mergeCell ref="M25:Q25"/>
    <mergeCell ref="R25:S25"/>
    <mergeCell ref="T25:U25"/>
    <mergeCell ref="B24:D24"/>
    <mergeCell ref="E24:F24"/>
    <mergeCell ref="K24:L24"/>
    <mergeCell ref="M24:Q24"/>
    <mergeCell ref="R24:S24"/>
    <mergeCell ref="T24:U24"/>
    <mergeCell ref="B23:D23"/>
    <mergeCell ref="E23:F23"/>
    <mergeCell ref="K23:L23"/>
    <mergeCell ref="M23:Q23"/>
    <mergeCell ref="R23:S23"/>
    <mergeCell ref="T23:U23"/>
    <mergeCell ref="B22:D22"/>
    <mergeCell ref="E22:F22"/>
    <mergeCell ref="K22:L22"/>
    <mergeCell ref="M22:Q22"/>
    <mergeCell ref="R22:S22"/>
    <mergeCell ref="T22:U22"/>
    <mergeCell ref="B21:D21"/>
    <mergeCell ref="E21:F21"/>
    <mergeCell ref="K21:L21"/>
    <mergeCell ref="M21:Q21"/>
    <mergeCell ref="R21:S21"/>
    <mergeCell ref="T21:U21"/>
    <mergeCell ref="B20:D20"/>
    <mergeCell ref="E20:F20"/>
    <mergeCell ref="K20:L20"/>
    <mergeCell ref="M20:Q20"/>
    <mergeCell ref="R20:S20"/>
    <mergeCell ref="T20:U20"/>
    <mergeCell ref="B19:D19"/>
    <mergeCell ref="E19:F19"/>
    <mergeCell ref="K19:L19"/>
    <mergeCell ref="M19:Q19"/>
    <mergeCell ref="R19:S19"/>
    <mergeCell ref="T19:U19"/>
    <mergeCell ref="B18:D18"/>
    <mergeCell ref="E18:F18"/>
    <mergeCell ref="K18:L18"/>
    <mergeCell ref="M18:Q18"/>
    <mergeCell ref="R18:S18"/>
    <mergeCell ref="T18:U18"/>
    <mergeCell ref="B17:D17"/>
    <mergeCell ref="E17:F17"/>
    <mergeCell ref="K17:L17"/>
    <mergeCell ref="M17:Q17"/>
    <mergeCell ref="R17:S17"/>
    <mergeCell ref="T17:U17"/>
    <mergeCell ref="B16:D16"/>
    <mergeCell ref="E16:F16"/>
    <mergeCell ref="K16:L16"/>
    <mergeCell ref="M16:Q16"/>
    <mergeCell ref="R16:S16"/>
    <mergeCell ref="T16:U16"/>
    <mergeCell ref="B15:D15"/>
    <mergeCell ref="E15:F15"/>
    <mergeCell ref="K15:L15"/>
    <mergeCell ref="M15:Q15"/>
    <mergeCell ref="R15:S15"/>
    <mergeCell ref="T15:U15"/>
    <mergeCell ref="B14:D14"/>
    <mergeCell ref="E14:F14"/>
    <mergeCell ref="K14:L14"/>
    <mergeCell ref="M14:Q14"/>
    <mergeCell ref="R14:S14"/>
    <mergeCell ref="T14:U14"/>
    <mergeCell ref="B13:D13"/>
    <mergeCell ref="E13:F13"/>
    <mergeCell ref="K13:L13"/>
    <mergeCell ref="M13:Q13"/>
    <mergeCell ref="R13:S13"/>
    <mergeCell ref="T13:U13"/>
    <mergeCell ref="B12:D12"/>
    <mergeCell ref="E12:F12"/>
    <mergeCell ref="K12:L12"/>
    <mergeCell ref="M12:Q12"/>
    <mergeCell ref="R12:S12"/>
    <mergeCell ref="T12:U12"/>
    <mergeCell ref="B11:D11"/>
    <mergeCell ref="E11:F11"/>
    <mergeCell ref="K11:L11"/>
    <mergeCell ref="M11:Q11"/>
    <mergeCell ref="R11:S11"/>
    <mergeCell ref="T11:U11"/>
    <mergeCell ref="B10:D10"/>
    <mergeCell ref="E10:F10"/>
    <mergeCell ref="K10:L10"/>
    <mergeCell ref="M10:Q10"/>
    <mergeCell ref="R10:S10"/>
    <mergeCell ref="T10:U10"/>
    <mergeCell ref="B9:D9"/>
    <mergeCell ref="E9:F9"/>
    <mergeCell ref="K9:L9"/>
    <mergeCell ref="M9:Q9"/>
    <mergeCell ref="R9:S9"/>
    <mergeCell ref="T9:U9"/>
    <mergeCell ref="B8:D8"/>
    <mergeCell ref="E8:F8"/>
    <mergeCell ref="K8:L8"/>
    <mergeCell ref="M8:Q8"/>
    <mergeCell ref="R8:S8"/>
    <mergeCell ref="T8:U8"/>
    <mergeCell ref="B7:D7"/>
    <mergeCell ref="E7:F7"/>
    <mergeCell ref="K7:L7"/>
    <mergeCell ref="M7:Q7"/>
    <mergeCell ref="R7:S7"/>
    <mergeCell ref="T7:U7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P2:Q2"/>
    <mergeCell ref="R2:U2"/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</mergeCells>
  <phoneticPr fontId="2"/>
  <conditionalFormatting sqref="M8:U107">
    <cfRule type="expression" dxfId="1" priority="2">
      <formula>$K8=1</formula>
    </cfRule>
  </conditionalFormatting>
  <conditionalFormatting sqref="R8:U107">
    <cfRule type="expression" dxfId="0" priority="1">
      <formula>OR($M8=1,$M8=2,$M8=9)</formula>
    </cfRule>
  </conditionalFormatting>
  <dataValidations count="6">
    <dataValidation type="decimal" errorStyle="warning" allowBlank="1" showInputMessage="1" showErrorMessage="1" error="数値のみ記入してください。_x000a_1週間の勤務時間を記入してください。" sqref="I8:I107" xr:uid="{D1F5700A-5F4B-4991-8674-781C9750F56F}">
      <formula1>0</formula1>
      <formula2>100</formula2>
    </dataValidation>
    <dataValidation type="list" allowBlank="1" showInputMessage="1" showErrorMessage="1" sqref="R8:U107" xr:uid="{2CCC42C7-0E14-448C-8C28-59C1D05AB2CE}">
      <formula1>"1,2,3"</formula1>
    </dataValidation>
    <dataValidation type="list" allowBlank="1" showInputMessage="1" showErrorMessage="1" sqref="M8:Q107" xr:uid="{2B705966-3EC6-48DE-99E3-3C4988C842F7}">
      <formula1>"1,2,3,4,5,6,7,8,9"</formula1>
    </dataValidation>
    <dataValidation type="list" allowBlank="1" showInputMessage="1" showErrorMessage="1" sqref="H8:H107" xr:uid="{96DB0023-2E47-4FC5-AD0E-3958C6487B13}">
      <formula1>"1,2,3,4,5,6,7,8"</formula1>
    </dataValidation>
    <dataValidation type="list" allowBlank="1" showInputMessage="1" showErrorMessage="1" sqref="E8:G107 K8:L107" xr:uid="{1E8AADD6-6560-46A5-BF2B-753D89185A3C}">
      <formula1>"1,2"</formula1>
    </dataValidation>
    <dataValidation type="list" allowBlank="1" showInputMessage="1" showErrorMessage="1" sqref="B8:D107" xr:uid="{1BC8A915-6AED-48EA-8B0A-D71199C4AAEC}">
      <formula1>"1,2,3,4"</formula1>
    </dataValidation>
  </dataValidations>
  <pageMargins left="0.51181102362204722" right="0.51181102362204722" top="0.74803149606299213" bottom="0.55118110236220474" header="0.31496062992125984" footer="0.31496062992125984"/>
  <pageSetup paperSize="9"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C982-2B6F-4FB6-A7E7-6359FFE14FB6}">
  <dimension ref="A1:M104"/>
  <sheetViews>
    <sheetView workbookViewId="0">
      <selection activeCell="H5" sqref="H5"/>
    </sheetView>
  </sheetViews>
  <sheetFormatPr defaultRowHeight="18" x14ac:dyDescent="0.55000000000000004"/>
  <cols>
    <col min="2" max="2" width="0" hidden="1" customWidth="1"/>
  </cols>
  <sheetData>
    <row r="1" spans="1:13" x14ac:dyDescent="0.55000000000000004">
      <c r="A1" s="14">
        <v>1</v>
      </c>
      <c r="B1" s="14">
        <v>2</v>
      </c>
      <c r="C1" s="14">
        <v>3</v>
      </c>
      <c r="D1" s="14">
        <v>4</v>
      </c>
      <c r="E1" s="14">
        <v>5</v>
      </c>
      <c r="F1" s="14">
        <v>6</v>
      </c>
      <c r="G1" s="14">
        <v>7</v>
      </c>
      <c r="H1" s="14">
        <v>8</v>
      </c>
      <c r="I1" s="14">
        <v>9</v>
      </c>
      <c r="J1" s="14">
        <v>10</v>
      </c>
      <c r="K1" s="14">
        <v>11</v>
      </c>
    </row>
    <row r="2" spans="1:13" x14ac:dyDescent="0.55000000000000004">
      <c r="A2" s="15" t="s">
        <v>124</v>
      </c>
      <c r="B2" s="14">
        <v>1</v>
      </c>
      <c r="C2" s="14">
        <v>40</v>
      </c>
      <c r="D2" s="14">
        <v>41</v>
      </c>
      <c r="E2" s="14">
        <v>42</v>
      </c>
      <c r="F2" s="14">
        <v>43</v>
      </c>
      <c r="G2" s="14">
        <v>44</v>
      </c>
      <c r="H2" s="14">
        <v>45</v>
      </c>
      <c r="I2" s="14">
        <v>46</v>
      </c>
      <c r="J2" s="14">
        <v>47</v>
      </c>
      <c r="K2" s="14">
        <v>48</v>
      </c>
    </row>
    <row r="3" spans="1:13" ht="82.5" x14ac:dyDescent="0.55000000000000004">
      <c r="A3" s="16" t="s">
        <v>125</v>
      </c>
      <c r="B3" s="17" t="s">
        <v>126</v>
      </c>
      <c r="C3" s="18" t="s">
        <v>127</v>
      </c>
      <c r="D3" s="18" t="s">
        <v>128</v>
      </c>
      <c r="E3" s="18" t="s">
        <v>129</v>
      </c>
      <c r="F3" s="18" t="s">
        <v>130</v>
      </c>
      <c r="G3" s="18" t="s">
        <v>131</v>
      </c>
      <c r="H3" s="18" t="s">
        <v>132</v>
      </c>
      <c r="I3" s="18" t="s">
        <v>133</v>
      </c>
      <c r="J3" s="18" t="s">
        <v>134</v>
      </c>
      <c r="K3" s="18" t="s">
        <v>135</v>
      </c>
      <c r="M3" s="19"/>
    </row>
    <row r="4" spans="1:13" x14ac:dyDescent="0.55000000000000004">
      <c r="A4" s="20" t="s">
        <v>136</v>
      </c>
      <c r="B4" s="21" t="s">
        <v>137</v>
      </c>
      <c r="C4" s="21" t="s">
        <v>137</v>
      </c>
      <c r="D4" s="21" t="s">
        <v>139</v>
      </c>
      <c r="E4" s="21" t="s">
        <v>138</v>
      </c>
      <c r="F4" s="21" t="s">
        <v>138</v>
      </c>
      <c r="G4" s="21" t="s">
        <v>140</v>
      </c>
      <c r="H4" s="21" t="s">
        <v>138</v>
      </c>
      <c r="I4" s="21" t="s">
        <v>138</v>
      </c>
      <c r="J4" s="21" t="s">
        <v>138</v>
      </c>
      <c r="K4" s="21" t="s">
        <v>138</v>
      </c>
    </row>
    <row r="5" spans="1:13" x14ac:dyDescent="0.55000000000000004">
      <c r="A5" s="22" t="str">
        <f>IF(SUM(C5:K5)=0,"",1)</f>
        <v/>
      </c>
      <c r="B5" s="23"/>
      <c r="C5" s="23" t="str">
        <f>IF('調査票（Q5）'!B8="","-",'調査票（Q5）'!B8)</f>
        <v>-</v>
      </c>
      <c r="D5" s="23" t="str">
        <f>IF('調査票（Q5）'!E8="","-",'調査票（Q5）'!E8)</f>
        <v>-</v>
      </c>
      <c r="E5" s="23" t="str">
        <f>IF('調査票（Q5）'!G8="","-",'調査票（Q5）'!G8)</f>
        <v>-</v>
      </c>
      <c r="F5" s="23" t="str">
        <f>IF('調査票（Q5）'!H8="","-",'調査票（Q5）'!H8)</f>
        <v>-</v>
      </c>
      <c r="G5" s="23" t="str">
        <f>IF('調査票（Q5）'!I8="","-",'調査票（Q5）'!I8)</f>
        <v>-</v>
      </c>
      <c r="H5" s="23" t="str">
        <f>IF('調査票（Q5）'!K8="","-",'調査票（Q5）'!K8)</f>
        <v>-</v>
      </c>
      <c r="I5" s="23" t="str">
        <f>IF('調査票（Q5）'!K8=1,"*",IF('調査票（Q5）'!M8="","-",'調査票（Q5）'!M8))</f>
        <v>-</v>
      </c>
      <c r="J5" s="23" t="str">
        <f>IF('調査票（Q5）'!K8=1,"*",IF(OR('調査票（Q5）'!M8=1,'調査票（Q5）'!M8=2,'調査票（Q5）'!M8=9),"*",IF('調査票（Q5）'!R8="","-",'調査票（Q5）'!R8)))</f>
        <v>-</v>
      </c>
      <c r="K5" s="23" t="str">
        <f>IF('調査票（Q5）'!K8=1,"*",IF(OR('調査票（Q5）'!M8=1,'調査票（Q5）'!M8=2,'調査票（Q5）'!M8=9),"*",IF('調査票（Q5）'!T8="","-",'調査票（Q5）'!T8)))</f>
        <v>-</v>
      </c>
    </row>
    <row r="6" spans="1:13" x14ac:dyDescent="0.55000000000000004">
      <c r="A6" s="22" t="str">
        <f>IF(SUM(C6:K6)=0,"",2)</f>
        <v/>
      </c>
      <c r="B6" s="23"/>
      <c r="C6" s="23" t="str">
        <f>IF('調査票（Q5）'!B9="","-",'調査票（Q5）'!B9)</f>
        <v>-</v>
      </c>
      <c r="D6" s="23" t="str">
        <f>IF('調査票（Q5）'!E9="","-",'調査票（Q5）'!E9)</f>
        <v>-</v>
      </c>
      <c r="E6" s="23" t="str">
        <f>IF('調査票（Q5）'!G9="","-",'調査票（Q5）'!G9)</f>
        <v>-</v>
      </c>
      <c r="F6" s="23" t="str">
        <f>IF('調査票（Q5）'!H9="","-",'調査票（Q5）'!H9)</f>
        <v>-</v>
      </c>
      <c r="G6" s="23" t="str">
        <f>IF('調査票（Q5）'!I9="","-",'調査票（Q5）'!I9)</f>
        <v>-</v>
      </c>
      <c r="H6" s="23" t="str">
        <f>IF('調査票（Q5）'!K9="","-",'調査票（Q5）'!K9)</f>
        <v>-</v>
      </c>
      <c r="I6" s="23" t="str">
        <f>IF('調査票（Q5）'!K9=1,"*",IF('調査票（Q5）'!M9="","-",'調査票（Q5）'!M9))</f>
        <v>-</v>
      </c>
      <c r="J6" s="23" t="str">
        <f>IF('調査票（Q5）'!K9=1,"*",IF(OR('調査票（Q5）'!M9=1,'調査票（Q5）'!M9=2,'調査票（Q5）'!M9=9),"*",IF('調査票（Q5）'!R9="","-",'調査票（Q5）'!R9)))</f>
        <v>-</v>
      </c>
      <c r="K6" s="23" t="str">
        <f>IF('調査票（Q5）'!K9=1,"*",IF(OR('調査票（Q5）'!M9=1,'調査票（Q5）'!M9=2,'調査票（Q5）'!M9=9),"*",IF('調査票（Q5）'!T9="","-",'調査票（Q5）'!T9)))</f>
        <v>-</v>
      </c>
    </row>
    <row r="7" spans="1:13" x14ac:dyDescent="0.55000000000000004">
      <c r="A7" s="22" t="str">
        <f>IF(SUM(C7:K7)=0,"",3)</f>
        <v/>
      </c>
      <c r="B7" s="23"/>
      <c r="C7" s="23" t="str">
        <f>IF('調査票（Q5）'!B10="","-",'調査票（Q5）'!B10)</f>
        <v>-</v>
      </c>
      <c r="D7" s="23" t="str">
        <f>IF('調査票（Q5）'!E10="","-",'調査票（Q5）'!E10)</f>
        <v>-</v>
      </c>
      <c r="E7" s="23" t="str">
        <f>IF('調査票（Q5）'!G10="","-",'調査票（Q5）'!G10)</f>
        <v>-</v>
      </c>
      <c r="F7" s="23" t="str">
        <f>IF('調査票（Q5）'!H10="","-",'調査票（Q5）'!H10)</f>
        <v>-</v>
      </c>
      <c r="G7" s="23" t="str">
        <f>IF('調査票（Q5）'!I10="","-",'調査票（Q5）'!I10)</f>
        <v>-</v>
      </c>
      <c r="H7" s="23" t="str">
        <f>IF('調査票（Q5）'!K10="","-",'調査票（Q5）'!K10)</f>
        <v>-</v>
      </c>
      <c r="I7" s="23" t="str">
        <f>IF('調査票（Q5）'!K10=1,"*",IF('調査票（Q5）'!M10="","-",'調査票（Q5）'!M10))</f>
        <v>-</v>
      </c>
      <c r="J7" s="23" t="str">
        <f>IF('調査票（Q5）'!K10=1,"*",IF(OR('調査票（Q5）'!M10=1,'調査票（Q5）'!M10=2,'調査票（Q5）'!M10=9),"*",IF('調査票（Q5）'!R10="","-",'調査票（Q5）'!R10)))</f>
        <v>-</v>
      </c>
      <c r="K7" s="23" t="str">
        <f>IF('調査票（Q5）'!K10=1,"*",IF(OR('調査票（Q5）'!M10=1,'調査票（Q5）'!M10=2,'調査票（Q5）'!M10=9),"*",IF('調査票（Q5）'!T10="","-",'調査票（Q5）'!T10)))</f>
        <v>-</v>
      </c>
    </row>
    <row r="8" spans="1:13" x14ac:dyDescent="0.55000000000000004">
      <c r="A8" s="22" t="str">
        <f>IF(SUM(C8:K8)=0,"",4)</f>
        <v/>
      </c>
      <c r="B8" s="23"/>
      <c r="C8" s="23" t="str">
        <f>IF('調査票（Q5）'!B11="","-",'調査票（Q5）'!B11)</f>
        <v>-</v>
      </c>
      <c r="D8" s="23" t="str">
        <f>IF('調査票（Q5）'!E11="","-",'調査票（Q5）'!E11)</f>
        <v>-</v>
      </c>
      <c r="E8" s="23" t="str">
        <f>IF('調査票（Q5）'!G11="","-",'調査票（Q5）'!G11)</f>
        <v>-</v>
      </c>
      <c r="F8" s="23" t="str">
        <f>IF('調査票（Q5）'!H11="","-",'調査票（Q5）'!H11)</f>
        <v>-</v>
      </c>
      <c r="G8" s="23" t="str">
        <f>IF('調査票（Q5）'!I11="","-",'調査票（Q5）'!I11)</f>
        <v>-</v>
      </c>
      <c r="H8" s="23" t="str">
        <f>IF('調査票（Q5）'!K11="","-",'調査票（Q5）'!K11)</f>
        <v>-</v>
      </c>
      <c r="I8" s="23" t="str">
        <f>IF('調査票（Q5）'!K11=1,"*",IF('調査票（Q5）'!M11="","-",'調査票（Q5）'!M11))</f>
        <v>-</v>
      </c>
      <c r="J8" s="23" t="str">
        <f>IF('調査票（Q5）'!K11=1,"*",IF(OR('調査票（Q5）'!M11=1,'調査票（Q5）'!M11=2,'調査票（Q5）'!M11=9),"*",IF('調査票（Q5）'!R11="","-",'調査票（Q5）'!R11)))</f>
        <v>-</v>
      </c>
      <c r="K8" s="23" t="str">
        <f>IF('調査票（Q5）'!K11=1,"*",IF(OR('調査票（Q5）'!M11=1,'調査票（Q5）'!M11=2,'調査票（Q5）'!M11=9),"*",IF('調査票（Q5）'!T11="","-",'調査票（Q5）'!T11)))</f>
        <v>-</v>
      </c>
    </row>
    <row r="9" spans="1:13" x14ac:dyDescent="0.55000000000000004">
      <c r="A9" s="22" t="str">
        <f>IF(SUM(C9:K9)=0,"",5)</f>
        <v/>
      </c>
      <c r="B9" s="23"/>
      <c r="C9" s="23" t="str">
        <f>IF('調査票（Q5）'!B12="","-",'調査票（Q5）'!B12)</f>
        <v>-</v>
      </c>
      <c r="D9" s="23" t="str">
        <f>IF('調査票（Q5）'!E12="","-",'調査票（Q5）'!E12)</f>
        <v>-</v>
      </c>
      <c r="E9" s="23" t="str">
        <f>IF('調査票（Q5）'!G12="","-",'調査票（Q5）'!G12)</f>
        <v>-</v>
      </c>
      <c r="F9" s="23" t="str">
        <f>IF('調査票（Q5）'!H12="","-",'調査票（Q5）'!H12)</f>
        <v>-</v>
      </c>
      <c r="G9" s="23" t="str">
        <f>IF('調査票（Q5）'!I12="","-",'調査票（Q5）'!I12)</f>
        <v>-</v>
      </c>
      <c r="H9" s="23" t="str">
        <f>IF('調査票（Q5）'!K12="","-",'調査票（Q5）'!K12)</f>
        <v>-</v>
      </c>
      <c r="I9" s="23" t="str">
        <f>IF('調査票（Q5）'!K12=1,"*",IF('調査票（Q5）'!M12="","-",'調査票（Q5）'!M12))</f>
        <v>-</v>
      </c>
      <c r="J9" s="23" t="str">
        <f>IF('調査票（Q5）'!K12=1,"*",IF(OR('調査票（Q5）'!M12=1,'調査票（Q5）'!M12=2,'調査票（Q5）'!M12=9),"*",IF('調査票（Q5）'!R12="","-",'調査票（Q5）'!R12)))</f>
        <v>-</v>
      </c>
      <c r="K9" s="23" t="str">
        <f>IF('調査票（Q5）'!K12=1,"*",IF(OR('調査票（Q5）'!M12=1,'調査票（Q5）'!M12=2,'調査票（Q5）'!M12=9),"*",IF('調査票（Q5）'!T12="","-",'調査票（Q5）'!T12)))</f>
        <v>-</v>
      </c>
    </row>
    <row r="10" spans="1:13" x14ac:dyDescent="0.55000000000000004">
      <c r="A10" s="22" t="str">
        <f>IF(SUM(C10:K10)=0,"",6)</f>
        <v/>
      </c>
      <c r="B10" s="23"/>
      <c r="C10" s="23" t="str">
        <f>IF('調査票（Q5）'!B13="","-",'調査票（Q5）'!B13)</f>
        <v>-</v>
      </c>
      <c r="D10" s="23" t="str">
        <f>IF('調査票（Q5）'!E13="","-",'調査票（Q5）'!E13)</f>
        <v>-</v>
      </c>
      <c r="E10" s="23" t="str">
        <f>IF('調査票（Q5）'!G13="","-",'調査票（Q5）'!G13)</f>
        <v>-</v>
      </c>
      <c r="F10" s="23" t="str">
        <f>IF('調査票（Q5）'!H13="","-",'調査票（Q5）'!H13)</f>
        <v>-</v>
      </c>
      <c r="G10" s="23" t="str">
        <f>IF('調査票（Q5）'!I13="","-",'調査票（Q5）'!I13)</f>
        <v>-</v>
      </c>
      <c r="H10" s="23" t="str">
        <f>IF('調査票（Q5）'!K13="","-",'調査票（Q5）'!K13)</f>
        <v>-</v>
      </c>
      <c r="I10" s="23" t="str">
        <f>IF('調査票（Q5）'!K13=1,"*",IF('調査票（Q5）'!M13="","-",'調査票（Q5）'!M13))</f>
        <v>-</v>
      </c>
      <c r="J10" s="23" t="str">
        <f>IF('調査票（Q5）'!K13=1,"*",IF(OR('調査票（Q5）'!M13=1,'調査票（Q5）'!M13=2,'調査票（Q5）'!M13=9),"*",IF('調査票（Q5）'!R13="","-",'調査票（Q5）'!R13)))</f>
        <v>-</v>
      </c>
      <c r="K10" s="23" t="str">
        <f>IF('調査票（Q5）'!K13=1,"*",IF(OR('調査票（Q5）'!M13=1,'調査票（Q5）'!M13=2,'調査票（Q5）'!M13=9),"*",IF('調査票（Q5）'!T13="","-",'調査票（Q5）'!T13)))</f>
        <v>-</v>
      </c>
    </row>
    <row r="11" spans="1:13" x14ac:dyDescent="0.55000000000000004">
      <c r="A11" s="22" t="str">
        <f>IF(SUM(C11:K11)=0,"",7)</f>
        <v/>
      </c>
      <c r="B11" s="23"/>
      <c r="C11" s="23" t="str">
        <f>IF('調査票（Q5）'!B14="","-",'調査票（Q5）'!B14)</f>
        <v>-</v>
      </c>
      <c r="D11" s="23" t="str">
        <f>IF('調査票（Q5）'!E14="","-",'調査票（Q5）'!E14)</f>
        <v>-</v>
      </c>
      <c r="E11" s="23" t="str">
        <f>IF('調査票（Q5）'!G14="","-",'調査票（Q5）'!G14)</f>
        <v>-</v>
      </c>
      <c r="F11" s="23" t="str">
        <f>IF('調査票（Q5）'!H14="","-",'調査票（Q5）'!H14)</f>
        <v>-</v>
      </c>
      <c r="G11" s="23" t="str">
        <f>IF('調査票（Q5）'!I14="","-",'調査票（Q5）'!I14)</f>
        <v>-</v>
      </c>
      <c r="H11" s="23" t="str">
        <f>IF('調査票（Q5）'!K14="","-",'調査票（Q5）'!K14)</f>
        <v>-</v>
      </c>
      <c r="I11" s="23" t="str">
        <f>IF('調査票（Q5）'!K14=1,"*",IF('調査票（Q5）'!M14="","-",'調査票（Q5）'!M14))</f>
        <v>-</v>
      </c>
      <c r="J11" s="23" t="str">
        <f>IF('調査票（Q5）'!K14=1,"*",IF(OR('調査票（Q5）'!M14=1,'調査票（Q5）'!M14=2,'調査票（Q5）'!M14=9),"*",IF('調査票（Q5）'!R14="","-",'調査票（Q5）'!R14)))</f>
        <v>-</v>
      </c>
      <c r="K11" s="23" t="str">
        <f>IF('調査票（Q5）'!K14=1,"*",IF(OR('調査票（Q5）'!M14=1,'調査票（Q5）'!M14=2,'調査票（Q5）'!M14=9),"*",IF('調査票（Q5）'!T14="","-",'調査票（Q5）'!T14)))</f>
        <v>-</v>
      </c>
    </row>
    <row r="12" spans="1:13" x14ac:dyDescent="0.55000000000000004">
      <c r="A12" s="22" t="str">
        <f>IF(SUM(C12:K12)=0,"",8)</f>
        <v/>
      </c>
      <c r="B12" s="23"/>
      <c r="C12" s="23" t="str">
        <f>IF('調査票（Q5）'!B15="","-",'調査票（Q5）'!B15)</f>
        <v>-</v>
      </c>
      <c r="D12" s="23" t="str">
        <f>IF('調査票（Q5）'!E15="","-",'調査票（Q5）'!E15)</f>
        <v>-</v>
      </c>
      <c r="E12" s="23" t="str">
        <f>IF('調査票（Q5）'!G15="","-",'調査票（Q5）'!G15)</f>
        <v>-</v>
      </c>
      <c r="F12" s="23" t="str">
        <f>IF('調査票（Q5）'!H15="","-",'調査票（Q5）'!H15)</f>
        <v>-</v>
      </c>
      <c r="G12" s="23" t="str">
        <f>IF('調査票（Q5）'!I15="","-",'調査票（Q5）'!I15)</f>
        <v>-</v>
      </c>
      <c r="H12" s="23" t="str">
        <f>IF('調査票（Q5）'!K15="","-",'調査票（Q5）'!K15)</f>
        <v>-</v>
      </c>
      <c r="I12" s="23" t="str">
        <f>IF('調査票（Q5）'!K15=1,"*",IF('調査票（Q5）'!M15="","-",'調査票（Q5）'!M15))</f>
        <v>-</v>
      </c>
      <c r="J12" s="23" t="str">
        <f>IF('調査票（Q5）'!K15=1,"*",IF(OR('調査票（Q5）'!M15=1,'調査票（Q5）'!M15=2,'調査票（Q5）'!M15=9),"*",IF('調査票（Q5）'!R15="","-",'調査票（Q5）'!R15)))</f>
        <v>-</v>
      </c>
      <c r="K12" s="23" t="str">
        <f>IF('調査票（Q5）'!K15=1,"*",IF(OR('調査票（Q5）'!M15=1,'調査票（Q5）'!M15=2,'調査票（Q5）'!M15=9),"*",IF('調査票（Q5）'!T15="","-",'調査票（Q5）'!T15)))</f>
        <v>-</v>
      </c>
    </row>
    <row r="13" spans="1:13" x14ac:dyDescent="0.55000000000000004">
      <c r="A13" s="22" t="str">
        <f>IF(SUM(C13:K13)=0,"",9)</f>
        <v/>
      </c>
      <c r="B13" s="23"/>
      <c r="C13" s="23" t="str">
        <f>IF('調査票（Q5）'!B16="","-",'調査票（Q5）'!B16)</f>
        <v>-</v>
      </c>
      <c r="D13" s="23" t="str">
        <f>IF('調査票（Q5）'!E16="","-",'調査票（Q5）'!E16)</f>
        <v>-</v>
      </c>
      <c r="E13" s="23" t="str">
        <f>IF('調査票（Q5）'!G16="","-",'調査票（Q5）'!G16)</f>
        <v>-</v>
      </c>
      <c r="F13" s="23" t="str">
        <f>IF('調査票（Q5）'!H16="","-",'調査票（Q5）'!H16)</f>
        <v>-</v>
      </c>
      <c r="G13" s="23" t="str">
        <f>IF('調査票（Q5）'!I16="","-",'調査票（Q5）'!I16)</f>
        <v>-</v>
      </c>
      <c r="H13" s="23" t="str">
        <f>IF('調査票（Q5）'!K16="","-",'調査票（Q5）'!K16)</f>
        <v>-</v>
      </c>
      <c r="I13" s="23" t="str">
        <f>IF('調査票（Q5）'!K16=1,"*",IF('調査票（Q5）'!M16="","-",'調査票（Q5）'!M16))</f>
        <v>-</v>
      </c>
      <c r="J13" s="23" t="str">
        <f>IF('調査票（Q5）'!K16=1,"*",IF(OR('調査票（Q5）'!M16=1,'調査票（Q5）'!M16=2,'調査票（Q5）'!M16=9),"*",IF('調査票（Q5）'!R16="","-",'調査票（Q5）'!R16)))</f>
        <v>-</v>
      </c>
      <c r="K13" s="23" t="str">
        <f>IF('調査票（Q5）'!K16=1,"*",IF(OR('調査票（Q5）'!M16=1,'調査票（Q5）'!M16=2,'調査票（Q5）'!M16=9),"*",IF('調査票（Q5）'!T16="","-",'調査票（Q5）'!T16)))</f>
        <v>-</v>
      </c>
    </row>
    <row r="14" spans="1:13" x14ac:dyDescent="0.55000000000000004">
      <c r="A14" s="22" t="str">
        <f>IF(SUM(C14:K14)=0,"",10)</f>
        <v/>
      </c>
      <c r="B14" s="23"/>
      <c r="C14" s="23" t="str">
        <f>IF('調査票（Q5）'!B17="","-",'調査票（Q5）'!B17)</f>
        <v>-</v>
      </c>
      <c r="D14" s="23" t="str">
        <f>IF('調査票（Q5）'!E17="","-",'調査票（Q5）'!E17)</f>
        <v>-</v>
      </c>
      <c r="E14" s="23" t="str">
        <f>IF('調査票（Q5）'!G17="","-",'調査票（Q5）'!G17)</f>
        <v>-</v>
      </c>
      <c r="F14" s="23" t="str">
        <f>IF('調査票（Q5）'!H17="","-",'調査票（Q5）'!H17)</f>
        <v>-</v>
      </c>
      <c r="G14" s="23" t="str">
        <f>IF('調査票（Q5）'!I17="","-",'調査票（Q5）'!I17)</f>
        <v>-</v>
      </c>
      <c r="H14" s="23" t="str">
        <f>IF('調査票（Q5）'!K17="","-",'調査票（Q5）'!K17)</f>
        <v>-</v>
      </c>
      <c r="I14" s="23" t="str">
        <f>IF('調査票（Q5）'!K17=1,"*",IF('調査票（Q5）'!M17="","-",'調査票（Q5）'!M17))</f>
        <v>-</v>
      </c>
      <c r="J14" s="23" t="str">
        <f>IF('調査票（Q5）'!K17=1,"*",IF(OR('調査票（Q5）'!M17=1,'調査票（Q5）'!M17=2,'調査票（Q5）'!M17=9),"*",IF('調査票（Q5）'!R17="","-",'調査票（Q5）'!R17)))</f>
        <v>-</v>
      </c>
      <c r="K14" s="23" t="str">
        <f>IF('調査票（Q5）'!K17=1,"*",IF(OR('調査票（Q5）'!M17=1,'調査票（Q5）'!M17=2,'調査票（Q5）'!M17=9),"*",IF('調査票（Q5）'!T17="","-",'調査票（Q5）'!T17)))</f>
        <v>-</v>
      </c>
    </row>
    <row r="15" spans="1:13" x14ac:dyDescent="0.55000000000000004">
      <c r="A15" s="22" t="str">
        <f>IF(SUM(C15:K15)=0,"",11)</f>
        <v/>
      </c>
      <c r="B15" s="23"/>
      <c r="C15" s="23" t="str">
        <f>IF('調査票（Q5）'!B18="","-",'調査票（Q5）'!B18)</f>
        <v>-</v>
      </c>
      <c r="D15" s="23" t="str">
        <f>IF('調査票（Q5）'!E18="","-",'調査票（Q5）'!E18)</f>
        <v>-</v>
      </c>
      <c r="E15" s="23" t="str">
        <f>IF('調査票（Q5）'!G18="","-",'調査票（Q5）'!G18)</f>
        <v>-</v>
      </c>
      <c r="F15" s="23" t="str">
        <f>IF('調査票（Q5）'!H18="","-",'調査票（Q5）'!H18)</f>
        <v>-</v>
      </c>
      <c r="G15" s="23" t="str">
        <f>IF('調査票（Q5）'!I18="","-",'調査票（Q5）'!I18)</f>
        <v>-</v>
      </c>
      <c r="H15" s="23" t="str">
        <f>IF('調査票（Q5）'!K18="","-",'調査票（Q5）'!K18)</f>
        <v>-</v>
      </c>
      <c r="I15" s="23" t="str">
        <f>IF('調査票（Q5）'!K18=1,"*",IF('調査票（Q5）'!M18="","-",'調査票（Q5）'!M18))</f>
        <v>-</v>
      </c>
      <c r="J15" s="23" t="str">
        <f>IF('調査票（Q5）'!K18=1,"*",IF(OR('調査票（Q5）'!M18=1,'調査票（Q5）'!M18=2,'調査票（Q5）'!M18=9),"*",IF('調査票（Q5）'!R18="","-",'調査票（Q5）'!R18)))</f>
        <v>-</v>
      </c>
      <c r="K15" s="23" t="str">
        <f>IF('調査票（Q5）'!K18=1,"*",IF(OR('調査票（Q5）'!M18=1,'調査票（Q5）'!M18=2,'調査票（Q5）'!M18=9),"*",IF('調査票（Q5）'!T18="","-",'調査票（Q5）'!T18)))</f>
        <v>-</v>
      </c>
    </row>
    <row r="16" spans="1:13" x14ac:dyDescent="0.55000000000000004">
      <c r="A16" s="22" t="str">
        <f>IF(SUM(C16:K16)=0,"",12)</f>
        <v/>
      </c>
      <c r="B16" s="23"/>
      <c r="C16" s="23" t="str">
        <f>IF('調査票（Q5）'!B19="","-",'調査票（Q5）'!B19)</f>
        <v>-</v>
      </c>
      <c r="D16" s="23" t="str">
        <f>IF('調査票（Q5）'!E19="","-",'調査票（Q5）'!E19)</f>
        <v>-</v>
      </c>
      <c r="E16" s="23" t="str">
        <f>IF('調査票（Q5）'!G19="","-",'調査票（Q5）'!G19)</f>
        <v>-</v>
      </c>
      <c r="F16" s="23" t="str">
        <f>IF('調査票（Q5）'!H19="","-",'調査票（Q5）'!H19)</f>
        <v>-</v>
      </c>
      <c r="G16" s="23" t="str">
        <f>IF('調査票（Q5）'!I19="","-",'調査票（Q5）'!I19)</f>
        <v>-</v>
      </c>
      <c r="H16" s="23" t="str">
        <f>IF('調査票（Q5）'!K19="","-",'調査票（Q5）'!K19)</f>
        <v>-</v>
      </c>
      <c r="I16" s="23" t="str">
        <f>IF('調査票（Q5）'!K19=1,"*",IF('調査票（Q5）'!M19="","-",'調査票（Q5）'!M19))</f>
        <v>-</v>
      </c>
      <c r="J16" s="23" t="str">
        <f>IF('調査票（Q5）'!K19=1,"*",IF(OR('調査票（Q5）'!M19=1,'調査票（Q5）'!M19=2,'調査票（Q5）'!M19=9),"*",IF('調査票（Q5）'!R19="","-",'調査票（Q5）'!R19)))</f>
        <v>-</v>
      </c>
      <c r="K16" s="23" t="str">
        <f>IF('調査票（Q5）'!K19=1,"*",IF(OR('調査票（Q5）'!M19=1,'調査票（Q5）'!M19=2,'調査票（Q5）'!M19=9),"*",IF('調査票（Q5）'!T19="","-",'調査票（Q5）'!T19)))</f>
        <v>-</v>
      </c>
    </row>
    <row r="17" spans="1:11" x14ac:dyDescent="0.55000000000000004">
      <c r="A17" s="22" t="str">
        <f>IF(SUM(C17:K17)=0,"",13)</f>
        <v/>
      </c>
      <c r="B17" s="23"/>
      <c r="C17" s="23" t="str">
        <f>IF('調査票（Q5）'!B20="","-",'調査票（Q5）'!B20)</f>
        <v>-</v>
      </c>
      <c r="D17" s="23" t="str">
        <f>IF('調査票（Q5）'!E20="","-",'調査票（Q5）'!E20)</f>
        <v>-</v>
      </c>
      <c r="E17" s="23" t="str">
        <f>IF('調査票（Q5）'!G20="","-",'調査票（Q5）'!G20)</f>
        <v>-</v>
      </c>
      <c r="F17" s="23" t="str">
        <f>IF('調査票（Q5）'!H20="","-",'調査票（Q5）'!H20)</f>
        <v>-</v>
      </c>
      <c r="G17" s="23" t="str">
        <f>IF('調査票（Q5）'!I20="","-",'調査票（Q5）'!I20)</f>
        <v>-</v>
      </c>
      <c r="H17" s="23" t="str">
        <f>IF('調査票（Q5）'!K20="","-",'調査票（Q5）'!K20)</f>
        <v>-</v>
      </c>
      <c r="I17" s="23" t="str">
        <f>IF('調査票（Q5）'!K20=1,"*",IF('調査票（Q5）'!M20="","-",'調査票（Q5）'!M20))</f>
        <v>-</v>
      </c>
      <c r="J17" s="23" t="str">
        <f>IF('調査票（Q5）'!K20=1,"*",IF(OR('調査票（Q5）'!M20=1,'調査票（Q5）'!M20=2,'調査票（Q5）'!M20=9),"*",IF('調査票（Q5）'!R20="","-",'調査票（Q5）'!R20)))</f>
        <v>-</v>
      </c>
      <c r="K17" s="23" t="str">
        <f>IF('調査票（Q5）'!K20=1,"*",IF(OR('調査票（Q5）'!M20=1,'調査票（Q5）'!M20=2,'調査票（Q5）'!M20=9),"*",IF('調査票（Q5）'!T20="","-",'調査票（Q5）'!T20)))</f>
        <v>-</v>
      </c>
    </row>
    <row r="18" spans="1:11" x14ac:dyDescent="0.55000000000000004">
      <c r="A18" s="22" t="str">
        <f>IF(SUM(C18:K18)=0,"",14)</f>
        <v/>
      </c>
      <c r="B18" s="23"/>
      <c r="C18" s="23" t="str">
        <f>IF('調査票（Q5）'!B21="","-",'調査票（Q5）'!B21)</f>
        <v>-</v>
      </c>
      <c r="D18" s="23" t="str">
        <f>IF('調査票（Q5）'!E21="","-",'調査票（Q5）'!E21)</f>
        <v>-</v>
      </c>
      <c r="E18" s="23" t="str">
        <f>IF('調査票（Q5）'!G21="","-",'調査票（Q5）'!G21)</f>
        <v>-</v>
      </c>
      <c r="F18" s="23" t="str">
        <f>IF('調査票（Q5）'!H21="","-",'調査票（Q5）'!H21)</f>
        <v>-</v>
      </c>
      <c r="G18" s="23" t="str">
        <f>IF('調査票（Q5）'!I21="","-",'調査票（Q5）'!I21)</f>
        <v>-</v>
      </c>
      <c r="H18" s="23" t="str">
        <f>IF('調査票（Q5）'!K21="","-",'調査票（Q5）'!K21)</f>
        <v>-</v>
      </c>
      <c r="I18" s="23" t="str">
        <f>IF('調査票（Q5）'!K21=1,"*",IF('調査票（Q5）'!M21="","-",'調査票（Q5）'!M21))</f>
        <v>-</v>
      </c>
      <c r="J18" s="23" t="str">
        <f>IF('調査票（Q5）'!K21=1,"*",IF(OR('調査票（Q5）'!M21=1,'調査票（Q5）'!M21=2,'調査票（Q5）'!M21=9),"*",IF('調査票（Q5）'!R21="","-",'調査票（Q5）'!R21)))</f>
        <v>-</v>
      </c>
      <c r="K18" s="23" t="str">
        <f>IF('調査票（Q5）'!K21=1,"*",IF(OR('調査票（Q5）'!M21=1,'調査票（Q5）'!M21=2,'調査票（Q5）'!M21=9),"*",IF('調査票（Q5）'!T21="","-",'調査票（Q5）'!T21)))</f>
        <v>-</v>
      </c>
    </row>
    <row r="19" spans="1:11" x14ac:dyDescent="0.55000000000000004">
      <c r="A19" s="22" t="str">
        <f>IF(SUM(C19:K19)=0,"",15)</f>
        <v/>
      </c>
      <c r="B19" s="23"/>
      <c r="C19" s="23" t="str">
        <f>IF('調査票（Q5）'!B22="","-",'調査票（Q5）'!B22)</f>
        <v>-</v>
      </c>
      <c r="D19" s="23" t="str">
        <f>IF('調査票（Q5）'!E22="","-",'調査票（Q5）'!E22)</f>
        <v>-</v>
      </c>
      <c r="E19" s="23" t="str">
        <f>IF('調査票（Q5）'!G22="","-",'調査票（Q5）'!G22)</f>
        <v>-</v>
      </c>
      <c r="F19" s="23" t="str">
        <f>IF('調査票（Q5）'!H22="","-",'調査票（Q5）'!H22)</f>
        <v>-</v>
      </c>
      <c r="G19" s="23" t="str">
        <f>IF('調査票（Q5）'!I22="","-",'調査票（Q5）'!I22)</f>
        <v>-</v>
      </c>
      <c r="H19" s="23" t="str">
        <f>IF('調査票（Q5）'!K22="","-",'調査票（Q5）'!K22)</f>
        <v>-</v>
      </c>
      <c r="I19" s="23" t="str">
        <f>IF('調査票（Q5）'!K22=1,"*",IF('調査票（Q5）'!M22="","-",'調査票（Q5）'!M22))</f>
        <v>-</v>
      </c>
      <c r="J19" s="23" t="str">
        <f>IF('調査票（Q5）'!K22=1,"*",IF(OR('調査票（Q5）'!M22=1,'調査票（Q5）'!M22=2,'調査票（Q5）'!M22=9),"*",IF('調査票（Q5）'!R22="","-",'調査票（Q5）'!R22)))</f>
        <v>-</v>
      </c>
      <c r="K19" s="23" t="str">
        <f>IF('調査票（Q5）'!K22=1,"*",IF(OR('調査票（Q5）'!M22=1,'調査票（Q5）'!M22=2,'調査票（Q5）'!M22=9),"*",IF('調査票（Q5）'!T22="","-",'調査票（Q5）'!T22)))</f>
        <v>-</v>
      </c>
    </row>
    <row r="20" spans="1:11" x14ac:dyDescent="0.55000000000000004">
      <c r="A20" s="22" t="str">
        <f>IF(SUM(C20:K20)=0,"",16)</f>
        <v/>
      </c>
      <c r="B20" s="23"/>
      <c r="C20" s="23" t="str">
        <f>IF('調査票（Q5）'!B23="","-",'調査票（Q5）'!B23)</f>
        <v>-</v>
      </c>
      <c r="D20" s="23" t="str">
        <f>IF('調査票（Q5）'!E23="","-",'調査票（Q5）'!E23)</f>
        <v>-</v>
      </c>
      <c r="E20" s="23" t="str">
        <f>IF('調査票（Q5）'!G23="","-",'調査票（Q5）'!G23)</f>
        <v>-</v>
      </c>
      <c r="F20" s="23" t="str">
        <f>IF('調査票（Q5）'!H23="","-",'調査票（Q5）'!H23)</f>
        <v>-</v>
      </c>
      <c r="G20" s="23" t="str">
        <f>IF('調査票（Q5）'!I23="","-",'調査票（Q5）'!I23)</f>
        <v>-</v>
      </c>
      <c r="H20" s="23" t="str">
        <f>IF('調査票（Q5）'!K23="","-",'調査票（Q5）'!K23)</f>
        <v>-</v>
      </c>
      <c r="I20" s="23" t="str">
        <f>IF('調査票（Q5）'!K23=1,"*",IF('調査票（Q5）'!M23="","-",'調査票（Q5）'!M23))</f>
        <v>-</v>
      </c>
      <c r="J20" s="23" t="str">
        <f>IF('調査票（Q5）'!K23=1,"*",IF(OR('調査票（Q5）'!M23=1,'調査票（Q5）'!M23=2,'調査票（Q5）'!M23=9),"*",IF('調査票（Q5）'!R23="","-",'調査票（Q5）'!R23)))</f>
        <v>-</v>
      </c>
      <c r="K20" s="23" t="str">
        <f>IF('調査票（Q5）'!K23=1,"*",IF(OR('調査票（Q5）'!M23=1,'調査票（Q5）'!M23=2,'調査票（Q5）'!M23=9),"*",IF('調査票（Q5）'!T23="","-",'調査票（Q5）'!T23)))</f>
        <v>-</v>
      </c>
    </row>
    <row r="21" spans="1:11" x14ac:dyDescent="0.55000000000000004">
      <c r="A21" s="22" t="str">
        <f>IF(SUM(C21:K21)=0,"",17)</f>
        <v/>
      </c>
      <c r="B21" s="23"/>
      <c r="C21" s="23" t="str">
        <f>IF('調査票（Q5）'!B24="","-",'調査票（Q5）'!B24)</f>
        <v>-</v>
      </c>
      <c r="D21" s="23" t="str">
        <f>IF('調査票（Q5）'!E24="","-",'調査票（Q5）'!E24)</f>
        <v>-</v>
      </c>
      <c r="E21" s="23" t="str">
        <f>IF('調査票（Q5）'!G24="","-",'調査票（Q5）'!G24)</f>
        <v>-</v>
      </c>
      <c r="F21" s="23" t="str">
        <f>IF('調査票（Q5）'!H24="","-",'調査票（Q5）'!H24)</f>
        <v>-</v>
      </c>
      <c r="G21" s="23" t="str">
        <f>IF('調査票（Q5）'!I24="","-",'調査票（Q5）'!I24)</f>
        <v>-</v>
      </c>
      <c r="H21" s="23" t="str">
        <f>IF('調査票（Q5）'!K24="","-",'調査票（Q5）'!K24)</f>
        <v>-</v>
      </c>
      <c r="I21" s="23" t="str">
        <f>IF('調査票（Q5）'!K24=1,"*",IF('調査票（Q5）'!M24="","-",'調査票（Q5）'!M24))</f>
        <v>-</v>
      </c>
      <c r="J21" s="23" t="str">
        <f>IF('調査票（Q5）'!K24=1,"*",IF(OR('調査票（Q5）'!M24=1,'調査票（Q5）'!M24=2,'調査票（Q5）'!M24=9),"*",IF('調査票（Q5）'!R24="","-",'調査票（Q5）'!R24)))</f>
        <v>-</v>
      </c>
      <c r="K21" s="23" t="str">
        <f>IF('調査票（Q5）'!K24=1,"*",IF(OR('調査票（Q5）'!M24=1,'調査票（Q5）'!M24=2,'調査票（Q5）'!M24=9),"*",IF('調査票（Q5）'!T24="","-",'調査票（Q5）'!T24)))</f>
        <v>-</v>
      </c>
    </row>
    <row r="22" spans="1:11" x14ac:dyDescent="0.55000000000000004">
      <c r="A22" s="22" t="str">
        <f>IF(SUM(C22:K22)=0,"",18)</f>
        <v/>
      </c>
      <c r="B22" s="23"/>
      <c r="C22" s="23" t="str">
        <f>IF('調査票（Q5）'!B25="","-",'調査票（Q5）'!B25)</f>
        <v>-</v>
      </c>
      <c r="D22" s="23" t="str">
        <f>IF('調査票（Q5）'!E25="","-",'調査票（Q5）'!E25)</f>
        <v>-</v>
      </c>
      <c r="E22" s="23" t="str">
        <f>IF('調査票（Q5）'!G25="","-",'調査票（Q5）'!G25)</f>
        <v>-</v>
      </c>
      <c r="F22" s="23" t="str">
        <f>IF('調査票（Q5）'!H25="","-",'調査票（Q5）'!H25)</f>
        <v>-</v>
      </c>
      <c r="G22" s="23" t="str">
        <f>IF('調査票（Q5）'!I25="","-",'調査票（Q5）'!I25)</f>
        <v>-</v>
      </c>
      <c r="H22" s="23" t="str">
        <f>IF('調査票（Q5）'!K25="","-",'調査票（Q5）'!K25)</f>
        <v>-</v>
      </c>
      <c r="I22" s="23" t="str">
        <f>IF('調査票（Q5）'!K25=1,"*",IF('調査票（Q5）'!M25="","-",'調査票（Q5）'!M25))</f>
        <v>-</v>
      </c>
      <c r="J22" s="23" t="str">
        <f>IF('調査票（Q5）'!K25=1,"*",IF(OR('調査票（Q5）'!M25=1,'調査票（Q5）'!M25=2,'調査票（Q5）'!M25=9),"*",IF('調査票（Q5）'!R25="","-",'調査票（Q5）'!R25)))</f>
        <v>-</v>
      </c>
      <c r="K22" s="23" t="str">
        <f>IF('調査票（Q5）'!K25=1,"*",IF(OR('調査票（Q5）'!M25=1,'調査票（Q5）'!M25=2,'調査票（Q5）'!M25=9),"*",IF('調査票（Q5）'!T25="","-",'調査票（Q5）'!T25)))</f>
        <v>-</v>
      </c>
    </row>
    <row r="23" spans="1:11" x14ac:dyDescent="0.55000000000000004">
      <c r="A23" s="22" t="str">
        <f>IF(SUM(C23:K23)=0,"",19)</f>
        <v/>
      </c>
      <c r="B23" s="23"/>
      <c r="C23" s="23" t="str">
        <f>IF('調査票（Q5）'!B26="","-",'調査票（Q5）'!B26)</f>
        <v>-</v>
      </c>
      <c r="D23" s="23" t="str">
        <f>IF('調査票（Q5）'!E26="","-",'調査票（Q5）'!E26)</f>
        <v>-</v>
      </c>
      <c r="E23" s="23" t="str">
        <f>IF('調査票（Q5）'!G26="","-",'調査票（Q5）'!G26)</f>
        <v>-</v>
      </c>
      <c r="F23" s="23" t="str">
        <f>IF('調査票（Q5）'!H26="","-",'調査票（Q5）'!H26)</f>
        <v>-</v>
      </c>
      <c r="G23" s="23" t="str">
        <f>IF('調査票（Q5）'!I26="","-",'調査票（Q5）'!I26)</f>
        <v>-</v>
      </c>
      <c r="H23" s="23" t="str">
        <f>IF('調査票（Q5）'!K26="","-",'調査票（Q5）'!K26)</f>
        <v>-</v>
      </c>
      <c r="I23" s="23" t="str">
        <f>IF('調査票（Q5）'!K26=1,"*",IF('調査票（Q5）'!M26="","-",'調査票（Q5）'!M26))</f>
        <v>-</v>
      </c>
      <c r="J23" s="23" t="str">
        <f>IF('調査票（Q5）'!K26=1,"*",IF(OR('調査票（Q5）'!M26=1,'調査票（Q5）'!M26=2,'調査票（Q5）'!M26=9),"*",IF('調査票（Q5）'!R26="","-",'調査票（Q5）'!R26)))</f>
        <v>-</v>
      </c>
      <c r="K23" s="23" t="str">
        <f>IF('調査票（Q5）'!K26=1,"*",IF(OR('調査票（Q5）'!M26=1,'調査票（Q5）'!M26=2,'調査票（Q5）'!M26=9),"*",IF('調査票（Q5）'!T26="","-",'調査票（Q5）'!T26)))</f>
        <v>-</v>
      </c>
    </row>
    <row r="24" spans="1:11" x14ac:dyDescent="0.55000000000000004">
      <c r="A24" s="22" t="str">
        <f>IF(SUM(C24:K24)=0,"",20)</f>
        <v/>
      </c>
      <c r="B24" s="23"/>
      <c r="C24" s="23" t="str">
        <f>IF('調査票（Q5）'!B27="","-",'調査票（Q5）'!B27)</f>
        <v>-</v>
      </c>
      <c r="D24" s="23" t="str">
        <f>IF('調査票（Q5）'!E27="","-",'調査票（Q5）'!E27)</f>
        <v>-</v>
      </c>
      <c r="E24" s="23" t="str">
        <f>IF('調査票（Q5）'!G27="","-",'調査票（Q5）'!G27)</f>
        <v>-</v>
      </c>
      <c r="F24" s="23" t="str">
        <f>IF('調査票（Q5）'!H27="","-",'調査票（Q5）'!H27)</f>
        <v>-</v>
      </c>
      <c r="G24" s="23" t="str">
        <f>IF('調査票（Q5）'!I27="","-",'調査票（Q5）'!I27)</f>
        <v>-</v>
      </c>
      <c r="H24" s="23" t="str">
        <f>IF('調査票（Q5）'!K27="","-",'調査票（Q5）'!K27)</f>
        <v>-</v>
      </c>
      <c r="I24" s="23" t="str">
        <f>IF('調査票（Q5）'!K27=1,"*",IF('調査票（Q5）'!M27="","-",'調査票（Q5）'!M27))</f>
        <v>-</v>
      </c>
      <c r="J24" s="23" t="str">
        <f>IF('調査票（Q5）'!K27=1,"*",IF(OR('調査票（Q5）'!M27=1,'調査票（Q5）'!M27=2,'調査票（Q5）'!M27=9),"*",IF('調査票（Q5）'!R27="","-",'調査票（Q5）'!R27)))</f>
        <v>-</v>
      </c>
      <c r="K24" s="23" t="str">
        <f>IF('調査票（Q5）'!K27=1,"*",IF(OR('調査票（Q5）'!M27=1,'調査票（Q5）'!M27=2,'調査票（Q5）'!M27=9),"*",IF('調査票（Q5）'!T27="","-",'調査票（Q5）'!T27)))</f>
        <v>-</v>
      </c>
    </row>
    <row r="25" spans="1:11" x14ac:dyDescent="0.55000000000000004">
      <c r="A25" s="22" t="str">
        <f>IF(SUM(C25:K25)=0,"",21)</f>
        <v/>
      </c>
      <c r="B25" s="23"/>
      <c r="C25" s="23" t="str">
        <f>IF('調査票（Q5）'!B28="","-",'調査票（Q5）'!B28)</f>
        <v>-</v>
      </c>
      <c r="D25" s="23" t="str">
        <f>IF('調査票（Q5）'!E28="","-",'調査票（Q5）'!E28)</f>
        <v>-</v>
      </c>
      <c r="E25" s="23" t="str">
        <f>IF('調査票（Q5）'!G28="","-",'調査票（Q5）'!G28)</f>
        <v>-</v>
      </c>
      <c r="F25" s="23" t="str">
        <f>IF('調査票（Q5）'!H28="","-",'調査票（Q5）'!H28)</f>
        <v>-</v>
      </c>
      <c r="G25" s="23" t="str">
        <f>IF('調査票（Q5）'!I28="","-",'調査票（Q5）'!I28)</f>
        <v>-</v>
      </c>
      <c r="H25" s="23" t="str">
        <f>IF('調査票（Q5）'!K28="","-",'調査票（Q5）'!K28)</f>
        <v>-</v>
      </c>
      <c r="I25" s="23" t="str">
        <f>IF('調査票（Q5）'!K28=1,"*",IF('調査票（Q5）'!M28="","-",'調査票（Q5）'!M28))</f>
        <v>-</v>
      </c>
      <c r="J25" s="23" t="str">
        <f>IF('調査票（Q5）'!K28=1,"*",IF(OR('調査票（Q5）'!M28=1,'調査票（Q5）'!M28=2,'調査票（Q5）'!M28=9),"*",IF('調査票（Q5）'!R28="","-",'調査票（Q5）'!R28)))</f>
        <v>-</v>
      </c>
      <c r="K25" s="23" t="str">
        <f>IF('調査票（Q5）'!K28=1,"*",IF(OR('調査票（Q5）'!M28=1,'調査票（Q5）'!M28=2,'調査票（Q5）'!M28=9),"*",IF('調査票（Q5）'!T28="","-",'調査票（Q5）'!T28)))</f>
        <v>-</v>
      </c>
    </row>
    <row r="26" spans="1:11" x14ac:dyDescent="0.55000000000000004">
      <c r="A26" s="22" t="str">
        <f>IF(SUM(C26:K26)=0,"",22)</f>
        <v/>
      </c>
      <c r="B26" s="23"/>
      <c r="C26" s="23" t="str">
        <f>IF('調査票（Q5）'!B29="","-",'調査票（Q5）'!B29)</f>
        <v>-</v>
      </c>
      <c r="D26" s="23" t="str">
        <f>IF('調査票（Q5）'!E29="","-",'調査票（Q5）'!E29)</f>
        <v>-</v>
      </c>
      <c r="E26" s="23" t="str">
        <f>IF('調査票（Q5）'!G29="","-",'調査票（Q5）'!G29)</f>
        <v>-</v>
      </c>
      <c r="F26" s="23" t="str">
        <f>IF('調査票（Q5）'!H29="","-",'調査票（Q5）'!H29)</f>
        <v>-</v>
      </c>
      <c r="G26" s="23" t="str">
        <f>IF('調査票（Q5）'!I29="","-",'調査票（Q5）'!I29)</f>
        <v>-</v>
      </c>
      <c r="H26" s="23" t="str">
        <f>IF('調査票（Q5）'!K29="","-",'調査票（Q5）'!K29)</f>
        <v>-</v>
      </c>
      <c r="I26" s="23" t="str">
        <f>IF('調査票（Q5）'!K29=1,"*",IF('調査票（Q5）'!M29="","-",'調査票（Q5）'!M29))</f>
        <v>-</v>
      </c>
      <c r="J26" s="23" t="str">
        <f>IF('調査票（Q5）'!K29=1,"*",IF(OR('調査票（Q5）'!M29=1,'調査票（Q5）'!M29=2,'調査票（Q5）'!M29=9),"*",IF('調査票（Q5）'!R29="","-",'調査票（Q5）'!R29)))</f>
        <v>-</v>
      </c>
      <c r="K26" s="23" t="str">
        <f>IF('調査票（Q5）'!K29=1,"*",IF(OR('調査票（Q5）'!M29=1,'調査票（Q5）'!M29=2,'調査票（Q5）'!M29=9),"*",IF('調査票（Q5）'!T29="","-",'調査票（Q5）'!T29)))</f>
        <v>-</v>
      </c>
    </row>
    <row r="27" spans="1:11" x14ac:dyDescent="0.55000000000000004">
      <c r="A27" s="22" t="str">
        <f>IF(SUM(C27:K27)=0,"",23)</f>
        <v/>
      </c>
      <c r="B27" s="23"/>
      <c r="C27" s="23" t="str">
        <f>IF('調査票（Q5）'!B30="","-",'調査票（Q5）'!B30)</f>
        <v>-</v>
      </c>
      <c r="D27" s="23" t="str">
        <f>IF('調査票（Q5）'!E30="","-",'調査票（Q5）'!E30)</f>
        <v>-</v>
      </c>
      <c r="E27" s="23" t="str">
        <f>IF('調査票（Q5）'!G30="","-",'調査票（Q5）'!G30)</f>
        <v>-</v>
      </c>
      <c r="F27" s="23" t="str">
        <f>IF('調査票（Q5）'!H30="","-",'調査票（Q5）'!H30)</f>
        <v>-</v>
      </c>
      <c r="G27" s="23" t="str">
        <f>IF('調査票（Q5）'!I30="","-",'調査票（Q5）'!I30)</f>
        <v>-</v>
      </c>
      <c r="H27" s="23" t="str">
        <f>IF('調査票（Q5）'!K30="","-",'調査票（Q5）'!K30)</f>
        <v>-</v>
      </c>
      <c r="I27" s="23" t="str">
        <f>IF('調査票（Q5）'!K30=1,"*",IF('調査票（Q5）'!M30="","-",'調査票（Q5）'!M30))</f>
        <v>-</v>
      </c>
      <c r="J27" s="23" t="str">
        <f>IF('調査票（Q5）'!K30=1,"*",IF(OR('調査票（Q5）'!M30=1,'調査票（Q5）'!M30=2,'調査票（Q5）'!M30=9),"*",IF('調査票（Q5）'!R30="","-",'調査票（Q5）'!R30)))</f>
        <v>-</v>
      </c>
      <c r="K27" s="23" t="str">
        <f>IF('調査票（Q5）'!K30=1,"*",IF(OR('調査票（Q5）'!M30=1,'調査票（Q5）'!M30=2,'調査票（Q5）'!M30=9),"*",IF('調査票（Q5）'!T30="","-",'調査票（Q5）'!T30)))</f>
        <v>-</v>
      </c>
    </row>
    <row r="28" spans="1:11" x14ac:dyDescent="0.55000000000000004">
      <c r="A28" s="22" t="str">
        <f>IF(SUM(C28:K28)=0,"",24)</f>
        <v/>
      </c>
      <c r="B28" s="23"/>
      <c r="C28" s="23" t="str">
        <f>IF('調査票（Q5）'!B31="","-",'調査票（Q5）'!B31)</f>
        <v>-</v>
      </c>
      <c r="D28" s="23" t="str">
        <f>IF('調査票（Q5）'!E31="","-",'調査票（Q5）'!E31)</f>
        <v>-</v>
      </c>
      <c r="E28" s="23" t="str">
        <f>IF('調査票（Q5）'!G31="","-",'調査票（Q5）'!G31)</f>
        <v>-</v>
      </c>
      <c r="F28" s="23" t="str">
        <f>IF('調査票（Q5）'!H31="","-",'調査票（Q5）'!H31)</f>
        <v>-</v>
      </c>
      <c r="G28" s="23" t="str">
        <f>IF('調査票（Q5）'!I31="","-",'調査票（Q5）'!I31)</f>
        <v>-</v>
      </c>
      <c r="H28" s="23" t="str">
        <f>IF('調査票（Q5）'!K31="","-",'調査票（Q5）'!K31)</f>
        <v>-</v>
      </c>
      <c r="I28" s="23" t="str">
        <f>IF('調査票（Q5）'!K31=1,"*",IF('調査票（Q5）'!M31="","-",'調査票（Q5）'!M31))</f>
        <v>-</v>
      </c>
      <c r="J28" s="23" t="str">
        <f>IF('調査票（Q5）'!K31=1,"*",IF(OR('調査票（Q5）'!M31=1,'調査票（Q5）'!M31=2,'調査票（Q5）'!M31=9),"*",IF('調査票（Q5）'!R31="","-",'調査票（Q5）'!R31)))</f>
        <v>-</v>
      </c>
      <c r="K28" s="23" t="str">
        <f>IF('調査票（Q5）'!K31=1,"*",IF(OR('調査票（Q5）'!M31=1,'調査票（Q5）'!M31=2,'調査票（Q5）'!M31=9),"*",IF('調査票（Q5）'!T31="","-",'調査票（Q5）'!T31)))</f>
        <v>-</v>
      </c>
    </row>
    <row r="29" spans="1:11" x14ac:dyDescent="0.55000000000000004">
      <c r="A29" s="22" t="str">
        <f>IF(SUM(C29:K29)=0,"",25)</f>
        <v/>
      </c>
      <c r="B29" s="23"/>
      <c r="C29" s="23" t="str">
        <f>IF('調査票（Q5）'!B32="","-",'調査票（Q5）'!B32)</f>
        <v>-</v>
      </c>
      <c r="D29" s="23" t="str">
        <f>IF('調査票（Q5）'!E32="","-",'調査票（Q5）'!E32)</f>
        <v>-</v>
      </c>
      <c r="E29" s="23" t="str">
        <f>IF('調査票（Q5）'!G32="","-",'調査票（Q5）'!G32)</f>
        <v>-</v>
      </c>
      <c r="F29" s="23" t="str">
        <f>IF('調査票（Q5）'!H32="","-",'調査票（Q5）'!H32)</f>
        <v>-</v>
      </c>
      <c r="G29" s="23" t="str">
        <f>IF('調査票（Q5）'!I32="","-",'調査票（Q5）'!I32)</f>
        <v>-</v>
      </c>
      <c r="H29" s="23" t="str">
        <f>IF('調査票（Q5）'!K32="","-",'調査票（Q5）'!K32)</f>
        <v>-</v>
      </c>
      <c r="I29" s="23" t="str">
        <f>IF('調査票（Q5）'!K32=1,"*",IF('調査票（Q5）'!M32="","-",'調査票（Q5）'!M32))</f>
        <v>-</v>
      </c>
      <c r="J29" s="23" t="str">
        <f>IF('調査票（Q5）'!K32=1,"*",IF(OR('調査票（Q5）'!M32=1,'調査票（Q5）'!M32=2,'調査票（Q5）'!M32=9),"*",IF('調査票（Q5）'!R32="","-",'調査票（Q5）'!R32)))</f>
        <v>-</v>
      </c>
      <c r="K29" s="23" t="str">
        <f>IF('調査票（Q5）'!K32=1,"*",IF(OR('調査票（Q5）'!M32=1,'調査票（Q5）'!M32=2,'調査票（Q5）'!M32=9),"*",IF('調査票（Q5）'!T32="","-",'調査票（Q5）'!T32)))</f>
        <v>-</v>
      </c>
    </row>
    <row r="30" spans="1:11" x14ac:dyDescent="0.55000000000000004">
      <c r="A30" s="22" t="str">
        <f>IF(SUM(C30:K30)=0,"",26)</f>
        <v/>
      </c>
      <c r="B30" s="23"/>
      <c r="C30" s="23" t="str">
        <f>IF('調査票（Q5）'!B33="","-",'調査票（Q5）'!B33)</f>
        <v>-</v>
      </c>
      <c r="D30" s="23" t="str">
        <f>IF('調査票（Q5）'!E33="","-",'調査票（Q5）'!E33)</f>
        <v>-</v>
      </c>
      <c r="E30" s="23" t="str">
        <f>IF('調査票（Q5）'!G33="","-",'調査票（Q5）'!G33)</f>
        <v>-</v>
      </c>
      <c r="F30" s="23" t="str">
        <f>IF('調査票（Q5）'!H33="","-",'調査票（Q5）'!H33)</f>
        <v>-</v>
      </c>
      <c r="G30" s="23" t="str">
        <f>IF('調査票（Q5）'!I33="","-",'調査票（Q5）'!I33)</f>
        <v>-</v>
      </c>
      <c r="H30" s="23" t="str">
        <f>IF('調査票（Q5）'!K33="","-",'調査票（Q5）'!K33)</f>
        <v>-</v>
      </c>
      <c r="I30" s="23" t="str">
        <f>IF('調査票（Q5）'!K33=1,"*",IF('調査票（Q5）'!M33="","-",'調査票（Q5）'!M33))</f>
        <v>-</v>
      </c>
      <c r="J30" s="23" t="str">
        <f>IF('調査票（Q5）'!K33=1,"*",IF(OR('調査票（Q5）'!M33=1,'調査票（Q5）'!M33=2,'調査票（Q5）'!M33=9),"*",IF('調査票（Q5）'!R33="","-",'調査票（Q5）'!R33)))</f>
        <v>-</v>
      </c>
      <c r="K30" s="23" t="str">
        <f>IF('調査票（Q5）'!K33=1,"*",IF(OR('調査票（Q5）'!M33=1,'調査票（Q5）'!M33=2,'調査票（Q5）'!M33=9),"*",IF('調査票（Q5）'!T33="","-",'調査票（Q5）'!T33)))</f>
        <v>-</v>
      </c>
    </row>
    <row r="31" spans="1:11" x14ac:dyDescent="0.55000000000000004">
      <c r="A31" s="22" t="str">
        <f>IF(SUM(C31:K31)=0,"",27)</f>
        <v/>
      </c>
      <c r="B31" s="23"/>
      <c r="C31" s="23" t="str">
        <f>IF('調査票（Q5）'!B34="","-",'調査票（Q5）'!B34)</f>
        <v>-</v>
      </c>
      <c r="D31" s="23" t="str">
        <f>IF('調査票（Q5）'!E34="","-",'調査票（Q5）'!E34)</f>
        <v>-</v>
      </c>
      <c r="E31" s="23" t="str">
        <f>IF('調査票（Q5）'!G34="","-",'調査票（Q5）'!G34)</f>
        <v>-</v>
      </c>
      <c r="F31" s="23" t="str">
        <f>IF('調査票（Q5）'!H34="","-",'調査票（Q5）'!H34)</f>
        <v>-</v>
      </c>
      <c r="G31" s="23" t="str">
        <f>IF('調査票（Q5）'!I34="","-",'調査票（Q5）'!I34)</f>
        <v>-</v>
      </c>
      <c r="H31" s="23" t="str">
        <f>IF('調査票（Q5）'!K34="","-",'調査票（Q5）'!K34)</f>
        <v>-</v>
      </c>
      <c r="I31" s="23" t="str">
        <f>IF('調査票（Q5）'!K34=1,"*",IF('調査票（Q5）'!M34="","-",'調査票（Q5）'!M34))</f>
        <v>-</v>
      </c>
      <c r="J31" s="23" t="str">
        <f>IF('調査票（Q5）'!K34=1,"*",IF(OR('調査票（Q5）'!M34=1,'調査票（Q5）'!M34=2,'調査票（Q5）'!M34=9),"*",IF('調査票（Q5）'!R34="","-",'調査票（Q5）'!R34)))</f>
        <v>-</v>
      </c>
      <c r="K31" s="23" t="str">
        <f>IF('調査票（Q5）'!K34=1,"*",IF(OR('調査票（Q5）'!M34=1,'調査票（Q5）'!M34=2,'調査票（Q5）'!M34=9),"*",IF('調査票（Q5）'!T34="","-",'調査票（Q5）'!T34)))</f>
        <v>-</v>
      </c>
    </row>
    <row r="32" spans="1:11" x14ac:dyDescent="0.55000000000000004">
      <c r="A32" s="22" t="str">
        <f>IF(SUM(C32:K32)=0,"",28)</f>
        <v/>
      </c>
      <c r="B32" s="23"/>
      <c r="C32" s="23" t="str">
        <f>IF('調査票（Q5）'!B35="","-",'調査票（Q5）'!B35)</f>
        <v>-</v>
      </c>
      <c r="D32" s="23" t="str">
        <f>IF('調査票（Q5）'!E35="","-",'調査票（Q5）'!E35)</f>
        <v>-</v>
      </c>
      <c r="E32" s="23" t="str">
        <f>IF('調査票（Q5）'!G35="","-",'調査票（Q5）'!G35)</f>
        <v>-</v>
      </c>
      <c r="F32" s="23" t="str">
        <f>IF('調査票（Q5）'!H35="","-",'調査票（Q5）'!H35)</f>
        <v>-</v>
      </c>
      <c r="G32" s="23" t="str">
        <f>IF('調査票（Q5）'!I35="","-",'調査票（Q5）'!I35)</f>
        <v>-</v>
      </c>
      <c r="H32" s="23" t="str">
        <f>IF('調査票（Q5）'!K35="","-",'調査票（Q5）'!K35)</f>
        <v>-</v>
      </c>
      <c r="I32" s="23" t="str">
        <f>IF('調査票（Q5）'!K35=1,"*",IF('調査票（Q5）'!M35="","-",'調査票（Q5）'!M35))</f>
        <v>-</v>
      </c>
      <c r="J32" s="23" t="str">
        <f>IF('調査票（Q5）'!K35=1,"*",IF(OR('調査票（Q5）'!M35=1,'調査票（Q5）'!M35=2,'調査票（Q5）'!M35=9),"*",IF('調査票（Q5）'!R35="","-",'調査票（Q5）'!R35)))</f>
        <v>-</v>
      </c>
      <c r="K32" s="23" t="str">
        <f>IF('調査票（Q5）'!K35=1,"*",IF(OR('調査票（Q5）'!M35=1,'調査票（Q5）'!M35=2,'調査票（Q5）'!M35=9),"*",IF('調査票（Q5）'!T35="","-",'調査票（Q5）'!T35)))</f>
        <v>-</v>
      </c>
    </row>
    <row r="33" spans="1:11" x14ac:dyDescent="0.55000000000000004">
      <c r="A33" s="22" t="str">
        <f>IF(SUM(C33:K33)=0,"",29)</f>
        <v/>
      </c>
      <c r="B33" s="23"/>
      <c r="C33" s="23" t="str">
        <f>IF('調査票（Q5）'!B36="","-",'調査票（Q5）'!B36)</f>
        <v>-</v>
      </c>
      <c r="D33" s="23" t="str">
        <f>IF('調査票（Q5）'!E36="","-",'調査票（Q5）'!E36)</f>
        <v>-</v>
      </c>
      <c r="E33" s="23" t="str">
        <f>IF('調査票（Q5）'!G36="","-",'調査票（Q5）'!G36)</f>
        <v>-</v>
      </c>
      <c r="F33" s="23" t="str">
        <f>IF('調査票（Q5）'!H36="","-",'調査票（Q5）'!H36)</f>
        <v>-</v>
      </c>
      <c r="G33" s="23" t="str">
        <f>IF('調査票（Q5）'!I36="","-",'調査票（Q5）'!I36)</f>
        <v>-</v>
      </c>
      <c r="H33" s="23" t="str">
        <f>IF('調査票（Q5）'!K36="","-",'調査票（Q5）'!K36)</f>
        <v>-</v>
      </c>
      <c r="I33" s="23" t="str">
        <f>IF('調査票（Q5）'!K36=1,"*",IF('調査票（Q5）'!M36="","-",'調査票（Q5）'!M36))</f>
        <v>-</v>
      </c>
      <c r="J33" s="23" t="str">
        <f>IF('調査票（Q5）'!K36=1,"*",IF(OR('調査票（Q5）'!M36=1,'調査票（Q5）'!M36=2,'調査票（Q5）'!M36=9),"*",IF('調査票（Q5）'!R36="","-",'調査票（Q5）'!R36)))</f>
        <v>-</v>
      </c>
      <c r="K33" s="23" t="str">
        <f>IF('調査票（Q5）'!K36=1,"*",IF(OR('調査票（Q5）'!M36=1,'調査票（Q5）'!M36=2,'調査票（Q5）'!M36=9),"*",IF('調査票（Q5）'!T36="","-",'調査票（Q5）'!T36)))</f>
        <v>-</v>
      </c>
    </row>
    <row r="34" spans="1:11" x14ac:dyDescent="0.55000000000000004">
      <c r="A34" s="22" t="str">
        <f>IF(SUM(C34:K34)=0,"",30)</f>
        <v/>
      </c>
      <c r="B34" s="23"/>
      <c r="C34" s="23" t="str">
        <f>IF('調査票（Q5）'!B37="","-",'調査票（Q5）'!B37)</f>
        <v>-</v>
      </c>
      <c r="D34" s="23" t="str">
        <f>IF('調査票（Q5）'!E37="","-",'調査票（Q5）'!E37)</f>
        <v>-</v>
      </c>
      <c r="E34" s="23" t="str">
        <f>IF('調査票（Q5）'!G37="","-",'調査票（Q5）'!G37)</f>
        <v>-</v>
      </c>
      <c r="F34" s="23" t="str">
        <f>IF('調査票（Q5）'!H37="","-",'調査票（Q5）'!H37)</f>
        <v>-</v>
      </c>
      <c r="G34" s="23" t="str">
        <f>IF('調査票（Q5）'!I37="","-",'調査票（Q5）'!I37)</f>
        <v>-</v>
      </c>
      <c r="H34" s="23" t="str">
        <f>IF('調査票（Q5）'!K37="","-",'調査票（Q5）'!K37)</f>
        <v>-</v>
      </c>
      <c r="I34" s="23" t="str">
        <f>IF('調査票（Q5）'!K37=1,"*",IF('調査票（Q5）'!M37="","-",'調査票（Q5）'!M37))</f>
        <v>-</v>
      </c>
      <c r="J34" s="23" t="str">
        <f>IF('調査票（Q5）'!K37=1,"*",IF(OR('調査票（Q5）'!M37=1,'調査票（Q5）'!M37=2,'調査票（Q5）'!M37=9),"*",IF('調査票（Q5）'!R37="","-",'調査票（Q5）'!R37)))</f>
        <v>-</v>
      </c>
      <c r="K34" s="23" t="str">
        <f>IF('調査票（Q5）'!K37=1,"*",IF(OR('調査票（Q5）'!M37=1,'調査票（Q5）'!M37=2,'調査票（Q5）'!M37=9),"*",IF('調査票（Q5）'!T37="","-",'調査票（Q5）'!T37)))</f>
        <v>-</v>
      </c>
    </row>
    <row r="35" spans="1:11" x14ac:dyDescent="0.55000000000000004">
      <c r="A35" s="22" t="str">
        <f>IF(SUM(C35:K35)=0,"",31)</f>
        <v/>
      </c>
      <c r="B35" s="23"/>
      <c r="C35" s="23" t="str">
        <f>IF('調査票（Q5）'!B38="","-",'調査票（Q5）'!B38)</f>
        <v>-</v>
      </c>
      <c r="D35" s="23" t="str">
        <f>IF('調査票（Q5）'!E38="","-",'調査票（Q5）'!E38)</f>
        <v>-</v>
      </c>
      <c r="E35" s="23" t="str">
        <f>IF('調査票（Q5）'!G38="","-",'調査票（Q5）'!G38)</f>
        <v>-</v>
      </c>
      <c r="F35" s="23" t="str">
        <f>IF('調査票（Q5）'!H38="","-",'調査票（Q5）'!H38)</f>
        <v>-</v>
      </c>
      <c r="G35" s="23" t="str">
        <f>IF('調査票（Q5）'!I38="","-",'調査票（Q5）'!I38)</f>
        <v>-</v>
      </c>
      <c r="H35" s="23" t="str">
        <f>IF('調査票（Q5）'!K38="","-",'調査票（Q5）'!K38)</f>
        <v>-</v>
      </c>
      <c r="I35" s="23" t="str">
        <f>IF('調査票（Q5）'!K38=1,"*",IF('調査票（Q5）'!M38="","-",'調査票（Q5）'!M38))</f>
        <v>-</v>
      </c>
      <c r="J35" s="23" t="str">
        <f>IF('調査票（Q5）'!K38=1,"*",IF(OR('調査票（Q5）'!M38=1,'調査票（Q5）'!M38=2,'調査票（Q5）'!M38=9),"*",IF('調査票（Q5）'!R38="","-",'調査票（Q5）'!R38)))</f>
        <v>-</v>
      </c>
      <c r="K35" s="23" t="str">
        <f>IF('調査票（Q5）'!K38=1,"*",IF(OR('調査票（Q5）'!M38=1,'調査票（Q5）'!M38=2,'調査票（Q5）'!M38=9),"*",IF('調査票（Q5）'!T38="","-",'調査票（Q5）'!T38)))</f>
        <v>-</v>
      </c>
    </row>
    <row r="36" spans="1:11" x14ac:dyDescent="0.55000000000000004">
      <c r="A36" s="22" t="str">
        <f>IF(SUM(C36:K36)=0,"",32)</f>
        <v/>
      </c>
      <c r="B36" s="23"/>
      <c r="C36" s="23" t="str">
        <f>IF('調査票（Q5）'!B39="","-",'調査票（Q5）'!B39)</f>
        <v>-</v>
      </c>
      <c r="D36" s="23" t="str">
        <f>IF('調査票（Q5）'!E39="","-",'調査票（Q5）'!E39)</f>
        <v>-</v>
      </c>
      <c r="E36" s="23" t="str">
        <f>IF('調査票（Q5）'!G39="","-",'調査票（Q5）'!G39)</f>
        <v>-</v>
      </c>
      <c r="F36" s="23" t="str">
        <f>IF('調査票（Q5）'!H39="","-",'調査票（Q5）'!H39)</f>
        <v>-</v>
      </c>
      <c r="G36" s="23" t="str">
        <f>IF('調査票（Q5）'!I39="","-",'調査票（Q5）'!I39)</f>
        <v>-</v>
      </c>
      <c r="H36" s="23" t="str">
        <f>IF('調査票（Q5）'!K39="","-",'調査票（Q5）'!K39)</f>
        <v>-</v>
      </c>
      <c r="I36" s="23" t="str">
        <f>IF('調査票（Q5）'!K39=1,"*",IF('調査票（Q5）'!M39="","-",'調査票（Q5）'!M39))</f>
        <v>-</v>
      </c>
      <c r="J36" s="23" t="str">
        <f>IF('調査票（Q5）'!K39=1,"*",IF(OR('調査票（Q5）'!M39=1,'調査票（Q5）'!M39=2,'調査票（Q5）'!M39=9),"*",IF('調査票（Q5）'!R39="","-",'調査票（Q5）'!R39)))</f>
        <v>-</v>
      </c>
      <c r="K36" s="23" t="str">
        <f>IF('調査票（Q5）'!K39=1,"*",IF(OR('調査票（Q5）'!M39=1,'調査票（Q5）'!M39=2,'調査票（Q5）'!M39=9),"*",IF('調査票（Q5）'!T39="","-",'調査票（Q5）'!T39)))</f>
        <v>-</v>
      </c>
    </row>
    <row r="37" spans="1:11" x14ac:dyDescent="0.55000000000000004">
      <c r="A37" s="22" t="str">
        <f>IF(SUM(C37:K37)=0,"",33)</f>
        <v/>
      </c>
      <c r="B37" s="23"/>
      <c r="C37" s="23" t="str">
        <f>IF('調査票（Q5）'!B40="","-",'調査票（Q5）'!B40)</f>
        <v>-</v>
      </c>
      <c r="D37" s="23" t="str">
        <f>IF('調査票（Q5）'!E40="","-",'調査票（Q5）'!E40)</f>
        <v>-</v>
      </c>
      <c r="E37" s="23" t="str">
        <f>IF('調査票（Q5）'!G40="","-",'調査票（Q5）'!G40)</f>
        <v>-</v>
      </c>
      <c r="F37" s="23" t="str">
        <f>IF('調査票（Q5）'!H40="","-",'調査票（Q5）'!H40)</f>
        <v>-</v>
      </c>
      <c r="G37" s="23" t="str">
        <f>IF('調査票（Q5）'!I40="","-",'調査票（Q5）'!I40)</f>
        <v>-</v>
      </c>
      <c r="H37" s="23" t="str">
        <f>IF('調査票（Q5）'!K40="","-",'調査票（Q5）'!K40)</f>
        <v>-</v>
      </c>
      <c r="I37" s="23" t="str">
        <f>IF('調査票（Q5）'!K40=1,"*",IF('調査票（Q5）'!M40="","-",'調査票（Q5）'!M40))</f>
        <v>-</v>
      </c>
      <c r="J37" s="23" t="str">
        <f>IF('調査票（Q5）'!K40=1,"*",IF(OR('調査票（Q5）'!M40=1,'調査票（Q5）'!M40=2,'調査票（Q5）'!M40=9),"*",IF('調査票（Q5）'!R40="","-",'調査票（Q5）'!R40)))</f>
        <v>-</v>
      </c>
      <c r="K37" s="23" t="str">
        <f>IF('調査票（Q5）'!K40=1,"*",IF(OR('調査票（Q5）'!M40=1,'調査票（Q5）'!M40=2,'調査票（Q5）'!M40=9),"*",IF('調査票（Q5）'!T40="","-",'調査票（Q5）'!T40)))</f>
        <v>-</v>
      </c>
    </row>
    <row r="38" spans="1:11" x14ac:dyDescent="0.55000000000000004">
      <c r="A38" s="22" t="str">
        <f>IF(SUM(C38:K38)=0,"",34)</f>
        <v/>
      </c>
      <c r="B38" s="23"/>
      <c r="C38" s="23" t="str">
        <f>IF('調査票（Q5）'!B41="","-",'調査票（Q5）'!B41)</f>
        <v>-</v>
      </c>
      <c r="D38" s="23" t="str">
        <f>IF('調査票（Q5）'!E41="","-",'調査票（Q5）'!E41)</f>
        <v>-</v>
      </c>
      <c r="E38" s="23" t="str">
        <f>IF('調査票（Q5）'!G41="","-",'調査票（Q5）'!G41)</f>
        <v>-</v>
      </c>
      <c r="F38" s="23" t="str">
        <f>IF('調査票（Q5）'!H41="","-",'調査票（Q5）'!H41)</f>
        <v>-</v>
      </c>
      <c r="G38" s="23" t="str">
        <f>IF('調査票（Q5）'!I41="","-",'調査票（Q5）'!I41)</f>
        <v>-</v>
      </c>
      <c r="H38" s="23" t="str">
        <f>IF('調査票（Q5）'!K41="","-",'調査票（Q5）'!K41)</f>
        <v>-</v>
      </c>
      <c r="I38" s="23" t="str">
        <f>IF('調査票（Q5）'!K41=1,"*",IF('調査票（Q5）'!M41="","-",'調査票（Q5）'!M41))</f>
        <v>-</v>
      </c>
      <c r="J38" s="23" t="str">
        <f>IF('調査票（Q5）'!K41=1,"*",IF(OR('調査票（Q5）'!M41=1,'調査票（Q5）'!M41=2,'調査票（Q5）'!M41=9),"*",IF('調査票（Q5）'!R41="","-",'調査票（Q5）'!R41)))</f>
        <v>-</v>
      </c>
      <c r="K38" s="23" t="str">
        <f>IF('調査票（Q5）'!K41=1,"*",IF(OR('調査票（Q5）'!M41=1,'調査票（Q5）'!M41=2,'調査票（Q5）'!M41=9),"*",IF('調査票（Q5）'!T41="","-",'調査票（Q5）'!T41)))</f>
        <v>-</v>
      </c>
    </row>
    <row r="39" spans="1:11" x14ac:dyDescent="0.55000000000000004">
      <c r="A39" s="22" t="str">
        <f>IF(SUM(C39:K39)=0,"",35)</f>
        <v/>
      </c>
      <c r="B39" s="23"/>
      <c r="C39" s="23" t="str">
        <f>IF('調査票（Q5）'!B42="","-",'調査票（Q5）'!B42)</f>
        <v>-</v>
      </c>
      <c r="D39" s="23" t="str">
        <f>IF('調査票（Q5）'!E42="","-",'調査票（Q5）'!E42)</f>
        <v>-</v>
      </c>
      <c r="E39" s="23" t="str">
        <f>IF('調査票（Q5）'!G42="","-",'調査票（Q5）'!G42)</f>
        <v>-</v>
      </c>
      <c r="F39" s="23" t="str">
        <f>IF('調査票（Q5）'!H42="","-",'調査票（Q5）'!H42)</f>
        <v>-</v>
      </c>
      <c r="G39" s="23" t="str">
        <f>IF('調査票（Q5）'!I42="","-",'調査票（Q5）'!I42)</f>
        <v>-</v>
      </c>
      <c r="H39" s="23" t="str">
        <f>IF('調査票（Q5）'!K42="","-",'調査票（Q5）'!K42)</f>
        <v>-</v>
      </c>
      <c r="I39" s="23" t="str">
        <f>IF('調査票（Q5）'!K42=1,"*",IF('調査票（Q5）'!M42="","-",'調査票（Q5）'!M42))</f>
        <v>-</v>
      </c>
      <c r="J39" s="23" t="str">
        <f>IF('調査票（Q5）'!K42=1,"*",IF(OR('調査票（Q5）'!M42=1,'調査票（Q5）'!M42=2,'調査票（Q5）'!M42=9),"*",IF('調査票（Q5）'!R42="","-",'調査票（Q5）'!R42)))</f>
        <v>-</v>
      </c>
      <c r="K39" s="23" t="str">
        <f>IF('調査票（Q5）'!K42=1,"*",IF(OR('調査票（Q5）'!M42=1,'調査票（Q5）'!M42=2,'調査票（Q5）'!M42=9),"*",IF('調査票（Q5）'!T42="","-",'調査票（Q5）'!T42)))</f>
        <v>-</v>
      </c>
    </row>
    <row r="40" spans="1:11" x14ac:dyDescent="0.55000000000000004">
      <c r="A40" s="22" t="str">
        <f>IF(SUM(C40:K40)=0,"",36)</f>
        <v/>
      </c>
      <c r="B40" s="23"/>
      <c r="C40" s="23" t="str">
        <f>IF('調査票（Q5）'!B43="","-",'調査票（Q5）'!B43)</f>
        <v>-</v>
      </c>
      <c r="D40" s="23" t="str">
        <f>IF('調査票（Q5）'!E43="","-",'調査票（Q5）'!E43)</f>
        <v>-</v>
      </c>
      <c r="E40" s="23" t="str">
        <f>IF('調査票（Q5）'!G43="","-",'調査票（Q5）'!G43)</f>
        <v>-</v>
      </c>
      <c r="F40" s="23" t="str">
        <f>IF('調査票（Q5）'!H43="","-",'調査票（Q5）'!H43)</f>
        <v>-</v>
      </c>
      <c r="G40" s="23" t="str">
        <f>IF('調査票（Q5）'!I43="","-",'調査票（Q5）'!I43)</f>
        <v>-</v>
      </c>
      <c r="H40" s="23" t="str">
        <f>IF('調査票（Q5）'!K43="","-",'調査票（Q5）'!K43)</f>
        <v>-</v>
      </c>
      <c r="I40" s="23" t="str">
        <f>IF('調査票（Q5）'!K43=1,"*",IF('調査票（Q5）'!M43="","-",'調査票（Q5）'!M43))</f>
        <v>-</v>
      </c>
      <c r="J40" s="23" t="str">
        <f>IF('調査票（Q5）'!K43=1,"*",IF(OR('調査票（Q5）'!M43=1,'調査票（Q5）'!M43=2,'調査票（Q5）'!M43=9),"*",IF('調査票（Q5）'!R43="","-",'調査票（Q5）'!R43)))</f>
        <v>-</v>
      </c>
      <c r="K40" s="23" t="str">
        <f>IF('調査票（Q5）'!K43=1,"*",IF(OR('調査票（Q5）'!M43=1,'調査票（Q5）'!M43=2,'調査票（Q5）'!M43=9),"*",IF('調査票（Q5）'!T43="","-",'調査票（Q5）'!T43)))</f>
        <v>-</v>
      </c>
    </row>
    <row r="41" spans="1:11" x14ac:dyDescent="0.55000000000000004">
      <c r="A41" s="22" t="str">
        <f>IF(SUM(C41:K41)=0,"",37)</f>
        <v/>
      </c>
      <c r="B41" s="23"/>
      <c r="C41" s="23" t="str">
        <f>IF('調査票（Q5）'!B44="","-",'調査票（Q5）'!B44)</f>
        <v>-</v>
      </c>
      <c r="D41" s="23" t="str">
        <f>IF('調査票（Q5）'!E44="","-",'調査票（Q5）'!E44)</f>
        <v>-</v>
      </c>
      <c r="E41" s="23" t="str">
        <f>IF('調査票（Q5）'!G44="","-",'調査票（Q5）'!G44)</f>
        <v>-</v>
      </c>
      <c r="F41" s="23" t="str">
        <f>IF('調査票（Q5）'!H44="","-",'調査票（Q5）'!H44)</f>
        <v>-</v>
      </c>
      <c r="G41" s="23" t="str">
        <f>IF('調査票（Q5）'!I44="","-",'調査票（Q5）'!I44)</f>
        <v>-</v>
      </c>
      <c r="H41" s="23" t="str">
        <f>IF('調査票（Q5）'!K44="","-",'調査票（Q5）'!K44)</f>
        <v>-</v>
      </c>
      <c r="I41" s="23" t="str">
        <f>IF('調査票（Q5）'!K44=1,"*",IF('調査票（Q5）'!M44="","-",'調査票（Q5）'!M44))</f>
        <v>-</v>
      </c>
      <c r="J41" s="23" t="str">
        <f>IF('調査票（Q5）'!K44=1,"*",IF(OR('調査票（Q5）'!M44=1,'調査票（Q5）'!M44=2,'調査票（Q5）'!M44=9),"*",IF('調査票（Q5）'!R44="","-",'調査票（Q5）'!R44)))</f>
        <v>-</v>
      </c>
      <c r="K41" s="23" t="str">
        <f>IF('調査票（Q5）'!K44=1,"*",IF(OR('調査票（Q5）'!M44=1,'調査票（Q5）'!M44=2,'調査票（Q5）'!M44=9),"*",IF('調査票（Q5）'!T44="","-",'調査票（Q5）'!T44)))</f>
        <v>-</v>
      </c>
    </row>
    <row r="42" spans="1:11" x14ac:dyDescent="0.55000000000000004">
      <c r="A42" s="22" t="str">
        <f>IF(SUM(C42:K42)=0,"",38)</f>
        <v/>
      </c>
      <c r="B42" s="23"/>
      <c r="C42" s="23" t="str">
        <f>IF('調査票（Q5）'!B45="","-",'調査票（Q5）'!B45)</f>
        <v>-</v>
      </c>
      <c r="D42" s="23" t="str">
        <f>IF('調査票（Q5）'!E45="","-",'調査票（Q5）'!E45)</f>
        <v>-</v>
      </c>
      <c r="E42" s="23" t="str">
        <f>IF('調査票（Q5）'!G45="","-",'調査票（Q5）'!G45)</f>
        <v>-</v>
      </c>
      <c r="F42" s="23" t="str">
        <f>IF('調査票（Q5）'!H45="","-",'調査票（Q5）'!H45)</f>
        <v>-</v>
      </c>
      <c r="G42" s="23" t="str">
        <f>IF('調査票（Q5）'!I45="","-",'調査票（Q5）'!I45)</f>
        <v>-</v>
      </c>
      <c r="H42" s="23" t="str">
        <f>IF('調査票（Q5）'!K45="","-",'調査票（Q5）'!K45)</f>
        <v>-</v>
      </c>
      <c r="I42" s="23" t="str">
        <f>IF('調査票（Q5）'!K45=1,"*",IF('調査票（Q5）'!M45="","-",'調査票（Q5）'!M45))</f>
        <v>-</v>
      </c>
      <c r="J42" s="23" t="str">
        <f>IF('調査票（Q5）'!K45=1,"*",IF(OR('調査票（Q5）'!M45=1,'調査票（Q5）'!M45=2,'調査票（Q5）'!M45=9),"*",IF('調査票（Q5）'!R45="","-",'調査票（Q5）'!R45)))</f>
        <v>-</v>
      </c>
      <c r="K42" s="23" t="str">
        <f>IF('調査票（Q5）'!K45=1,"*",IF(OR('調査票（Q5）'!M45=1,'調査票（Q5）'!M45=2,'調査票（Q5）'!M45=9),"*",IF('調査票（Q5）'!T45="","-",'調査票（Q5）'!T45)))</f>
        <v>-</v>
      </c>
    </row>
    <row r="43" spans="1:11" x14ac:dyDescent="0.55000000000000004">
      <c r="A43" s="22" t="str">
        <f>IF(SUM(C43:K43)=0,"",39)</f>
        <v/>
      </c>
      <c r="B43" s="23"/>
      <c r="C43" s="23" t="str">
        <f>IF('調査票（Q5）'!B46="","-",'調査票（Q5）'!B46)</f>
        <v>-</v>
      </c>
      <c r="D43" s="23" t="str">
        <f>IF('調査票（Q5）'!E46="","-",'調査票（Q5）'!E46)</f>
        <v>-</v>
      </c>
      <c r="E43" s="23" t="str">
        <f>IF('調査票（Q5）'!G46="","-",'調査票（Q5）'!G46)</f>
        <v>-</v>
      </c>
      <c r="F43" s="23" t="str">
        <f>IF('調査票（Q5）'!H46="","-",'調査票（Q5）'!H46)</f>
        <v>-</v>
      </c>
      <c r="G43" s="23" t="str">
        <f>IF('調査票（Q5）'!I46="","-",'調査票（Q5）'!I46)</f>
        <v>-</v>
      </c>
      <c r="H43" s="23" t="str">
        <f>IF('調査票（Q5）'!K46="","-",'調査票（Q5）'!K46)</f>
        <v>-</v>
      </c>
      <c r="I43" s="23" t="str">
        <f>IF('調査票（Q5）'!K46=1,"*",IF('調査票（Q5）'!M46="","-",'調査票（Q5）'!M46))</f>
        <v>-</v>
      </c>
      <c r="J43" s="23" t="str">
        <f>IF('調査票（Q5）'!K46=1,"*",IF(OR('調査票（Q5）'!M46=1,'調査票（Q5）'!M46=2,'調査票（Q5）'!M46=9),"*",IF('調査票（Q5）'!R46="","-",'調査票（Q5）'!R46)))</f>
        <v>-</v>
      </c>
      <c r="K43" s="23" t="str">
        <f>IF('調査票（Q5）'!K46=1,"*",IF(OR('調査票（Q5）'!M46=1,'調査票（Q5）'!M46=2,'調査票（Q5）'!M46=9),"*",IF('調査票（Q5）'!T46="","-",'調査票（Q5）'!T46)))</f>
        <v>-</v>
      </c>
    </row>
    <row r="44" spans="1:11" x14ac:dyDescent="0.55000000000000004">
      <c r="A44" s="22" t="str">
        <f>IF(SUM(C44:K44)=0,"",40)</f>
        <v/>
      </c>
      <c r="B44" s="23"/>
      <c r="C44" s="23" t="str">
        <f>IF('調査票（Q5）'!B47="","-",'調査票（Q5）'!B47)</f>
        <v>-</v>
      </c>
      <c r="D44" s="23" t="str">
        <f>IF('調査票（Q5）'!E47="","-",'調査票（Q5）'!E47)</f>
        <v>-</v>
      </c>
      <c r="E44" s="23" t="str">
        <f>IF('調査票（Q5）'!G47="","-",'調査票（Q5）'!G47)</f>
        <v>-</v>
      </c>
      <c r="F44" s="23" t="str">
        <f>IF('調査票（Q5）'!H47="","-",'調査票（Q5）'!H47)</f>
        <v>-</v>
      </c>
      <c r="G44" s="23" t="str">
        <f>IF('調査票（Q5）'!I47="","-",'調査票（Q5）'!I47)</f>
        <v>-</v>
      </c>
      <c r="H44" s="23" t="str">
        <f>IF('調査票（Q5）'!K47="","-",'調査票（Q5）'!K47)</f>
        <v>-</v>
      </c>
      <c r="I44" s="23" t="str">
        <f>IF('調査票（Q5）'!K47=1,"*",IF('調査票（Q5）'!M47="","-",'調査票（Q5）'!M47))</f>
        <v>-</v>
      </c>
      <c r="J44" s="23" t="str">
        <f>IF('調査票（Q5）'!K47=1,"*",IF(OR('調査票（Q5）'!M47=1,'調査票（Q5）'!M47=2,'調査票（Q5）'!M47=9),"*",IF('調査票（Q5）'!R47="","-",'調査票（Q5）'!R47)))</f>
        <v>-</v>
      </c>
      <c r="K44" s="23" t="str">
        <f>IF('調査票（Q5）'!K47=1,"*",IF(OR('調査票（Q5）'!M47=1,'調査票（Q5）'!M47=2,'調査票（Q5）'!M47=9),"*",IF('調査票（Q5）'!T47="","-",'調査票（Q5）'!T47)))</f>
        <v>-</v>
      </c>
    </row>
    <row r="45" spans="1:11" x14ac:dyDescent="0.55000000000000004">
      <c r="A45" s="22" t="str">
        <f>IF(SUM(C45:K45)=0,"",41)</f>
        <v/>
      </c>
      <c r="B45" s="23"/>
      <c r="C45" s="23" t="str">
        <f>IF('調査票（Q5）'!B48="","-",'調査票（Q5）'!B48)</f>
        <v>-</v>
      </c>
      <c r="D45" s="23" t="str">
        <f>IF('調査票（Q5）'!E48="","-",'調査票（Q5）'!E48)</f>
        <v>-</v>
      </c>
      <c r="E45" s="23" t="str">
        <f>IF('調査票（Q5）'!G48="","-",'調査票（Q5）'!G48)</f>
        <v>-</v>
      </c>
      <c r="F45" s="23" t="str">
        <f>IF('調査票（Q5）'!H48="","-",'調査票（Q5）'!H48)</f>
        <v>-</v>
      </c>
      <c r="G45" s="23" t="str">
        <f>IF('調査票（Q5）'!I48="","-",'調査票（Q5）'!I48)</f>
        <v>-</v>
      </c>
      <c r="H45" s="23" t="str">
        <f>IF('調査票（Q5）'!K48="","-",'調査票（Q5）'!K48)</f>
        <v>-</v>
      </c>
      <c r="I45" s="23" t="str">
        <f>IF('調査票（Q5）'!K48=1,"*",IF('調査票（Q5）'!M48="","-",'調査票（Q5）'!M48))</f>
        <v>-</v>
      </c>
      <c r="J45" s="23" t="str">
        <f>IF('調査票（Q5）'!K48=1,"*",IF(OR('調査票（Q5）'!M48=1,'調査票（Q5）'!M48=2,'調査票（Q5）'!M48=9),"*",IF('調査票（Q5）'!R48="","-",'調査票（Q5）'!R48)))</f>
        <v>-</v>
      </c>
      <c r="K45" s="23" t="str">
        <f>IF('調査票（Q5）'!K48=1,"*",IF(OR('調査票（Q5）'!M48=1,'調査票（Q5）'!M48=2,'調査票（Q5）'!M48=9),"*",IF('調査票（Q5）'!T48="","-",'調査票（Q5）'!T48)))</f>
        <v>-</v>
      </c>
    </row>
    <row r="46" spans="1:11" x14ac:dyDescent="0.55000000000000004">
      <c r="A46" s="22" t="str">
        <f>IF(SUM(C46:K46)=0,"",42)</f>
        <v/>
      </c>
      <c r="B46" s="23"/>
      <c r="C46" s="23" t="str">
        <f>IF('調査票（Q5）'!B49="","-",'調査票（Q5）'!B49)</f>
        <v>-</v>
      </c>
      <c r="D46" s="23" t="str">
        <f>IF('調査票（Q5）'!E49="","-",'調査票（Q5）'!E49)</f>
        <v>-</v>
      </c>
      <c r="E46" s="23" t="str">
        <f>IF('調査票（Q5）'!G49="","-",'調査票（Q5）'!G49)</f>
        <v>-</v>
      </c>
      <c r="F46" s="23" t="str">
        <f>IF('調査票（Q5）'!H49="","-",'調査票（Q5）'!H49)</f>
        <v>-</v>
      </c>
      <c r="G46" s="23" t="str">
        <f>IF('調査票（Q5）'!I49="","-",'調査票（Q5）'!I49)</f>
        <v>-</v>
      </c>
      <c r="H46" s="23" t="str">
        <f>IF('調査票（Q5）'!K49="","-",'調査票（Q5）'!K49)</f>
        <v>-</v>
      </c>
      <c r="I46" s="23" t="str">
        <f>IF('調査票（Q5）'!K49=1,"*",IF('調査票（Q5）'!M49="","-",'調査票（Q5）'!M49))</f>
        <v>-</v>
      </c>
      <c r="J46" s="23" t="str">
        <f>IF('調査票（Q5）'!K49=1,"*",IF(OR('調査票（Q5）'!M49=1,'調査票（Q5）'!M49=2,'調査票（Q5）'!M49=9),"*",IF('調査票（Q5）'!R49="","-",'調査票（Q5）'!R49)))</f>
        <v>-</v>
      </c>
      <c r="K46" s="23" t="str">
        <f>IF('調査票（Q5）'!K49=1,"*",IF(OR('調査票（Q5）'!M49=1,'調査票（Q5）'!M49=2,'調査票（Q5）'!M49=9),"*",IF('調査票（Q5）'!T49="","-",'調査票（Q5）'!T49)))</f>
        <v>-</v>
      </c>
    </row>
    <row r="47" spans="1:11" x14ac:dyDescent="0.55000000000000004">
      <c r="A47" s="22" t="str">
        <f>IF(SUM(C47:K47)=0,"",43)</f>
        <v/>
      </c>
      <c r="B47" s="23"/>
      <c r="C47" s="23" t="str">
        <f>IF('調査票（Q5）'!B50="","-",'調査票（Q5）'!B50)</f>
        <v>-</v>
      </c>
      <c r="D47" s="23" t="str">
        <f>IF('調査票（Q5）'!E50="","-",'調査票（Q5）'!E50)</f>
        <v>-</v>
      </c>
      <c r="E47" s="23" t="str">
        <f>IF('調査票（Q5）'!G50="","-",'調査票（Q5）'!G50)</f>
        <v>-</v>
      </c>
      <c r="F47" s="23" t="str">
        <f>IF('調査票（Q5）'!H50="","-",'調査票（Q5）'!H50)</f>
        <v>-</v>
      </c>
      <c r="G47" s="23" t="str">
        <f>IF('調査票（Q5）'!I50="","-",'調査票（Q5）'!I50)</f>
        <v>-</v>
      </c>
      <c r="H47" s="23" t="str">
        <f>IF('調査票（Q5）'!K50="","-",'調査票（Q5）'!K50)</f>
        <v>-</v>
      </c>
      <c r="I47" s="23" t="str">
        <f>IF('調査票（Q5）'!K50=1,"*",IF('調査票（Q5）'!M50="","-",'調査票（Q5）'!M50))</f>
        <v>-</v>
      </c>
      <c r="J47" s="23" t="str">
        <f>IF('調査票（Q5）'!K50=1,"*",IF(OR('調査票（Q5）'!M50=1,'調査票（Q5）'!M50=2,'調査票（Q5）'!M50=9),"*",IF('調査票（Q5）'!R50="","-",'調査票（Q5）'!R50)))</f>
        <v>-</v>
      </c>
      <c r="K47" s="23" t="str">
        <f>IF('調査票（Q5）'!K50=1,"*",IF(OR('調査票（Q5）'!M50=1,'調査票（Q5）'!M50=2,'調査票（Q5）'!M50=9),"*",IF('調査票（Q5）'!T50="","-",'調査票（Q5）'!T50)))</f>
        <v>-</v>
      </c>
    </row>
    <row r="48" spans="1:11" x14ac:dyDescent="0.55000000000000004">
      <c r="A48" s="22" t="str">
        <f>IF(SUM(C48:K48)=0,"",44)</f>
        <v/>
      </c>
      <c r="B48" s="23"/>
      <c r="C48" s="23" t="str">
        <f>IF('調査票（Q5）'!B51="","-",'調査票（Q5）'!B51)</f>
        <v>-</v>
      </c>
      <c r="D48" s="23" t="str">
        <f>IF('調査票（Q5）'!E51="","-",'調査票（Q5）'!E51)</f>
        <v>-</v>
      </c>
      <c r="E48" s="23" t="str">
        <f>IF('調査票（Q5）'!G51="","-",'調査票（Q5）'!G51)</f>
        <v>-</v>
      </c>
      <c r="F48" s="23" t="str">
        <f>IF('調査票（Q5）'!H51="","-",'調査票（Q5）'!H51)</f>
        <v>-</v>
      </c>
      <c r="G48" s="23" t="str">
        <f>IF('調査票（Q5）'!I51="","-",'調査票（Q5）'!I51)</f>
        <v>-</v>
      </c>
      <c r="H48" s="23" t="str">
        <f>IF('調査票（Q5）'!K51="","-",'調査票（Q5）'!K51)</f>
        <v>-</v>
      </c>
      <c r="I48" s="23" t="str">
        <f>IF('調査票（Q5）'!K51=1,"*",IF('調査票（Q5）'!M51="","-",'調査票（Q5）'!M51))</f>
        <v>-</v>
      </c>
      <c r="J48" s="23" t="str">
        <f>IF('調査票（Q5）'!K51=1,"*",IF(OR('調査票（Q5）'!M51=1,'調査票（Q5）'!M51=2,'調査票（Q5）'!M51=9),"*",IF('調査票（Q5）'!R51="","-",'調査票（Q5）'!R51)))</f>
        <v>-</v>
      </c>
      <c r="K48" s="23" t="str">
        <f>IF('調査票（Q5）'!K51=1,"*",IF(OR('調査票（Q5）'!M51=1,'調査票（Q5）'!M51=2,'調査票（Q5）'!M51=9),"*",IF('調査票（Q5）'!T51="","-",'調査票（Q5）'!T51)))</f>
        <v>-</v>
      </c>
    </row>
    <row r="49" spans="1:11" x14ac:dyDescent="0.55000000000000004">
      <c r="A49" s="22" t="str">
        <f>IF(SUM(C49:K49)=0,"",45)</f>
        <v/>
      </c>
      <c r="B49" s="23"/>
      <c r="C49" s="23" t="str">
        <f>IF('調査票（Q5）'!B52="","-",'調査票（Q5）'!B52)</f>
        <v>-</v>
      </c>
      <c r="D49" s="23" t="str">
        <f>IF('調査票（Q5）'!E52="","-",'調査票（Q5）'!E52)</f>
        <v>-</v>
      </c>
      <c r="E49" s="23" t="str">
        <f>IF('調査票（Q5）'!G52="","-",'調査票（Q5）'!G52)</f>
        <v>-</v>
      </c>
      <c r="F49" s="23" t="str">
        <f>IF('調査票（Q5）'!H52="","-",'調査票（Q5）'!H52)</f>
        <v>-</v>
      </c>
      <c r="G49" s="23" t="str">
        <f>IF('調査票（Q5）'!I52="","-",'調査票（Q5）'!I52)</f>
        <v>-</v>
      </c>
      <c r="H49" s="23" t="str">
        <f>IF('調査票（Q5）'!K52="","-",'調査票（Q5）'!K52)</f>
        <v>-</v>
      </c>
      <c r="I49" s="23" t="str">
        <f>IF('調査票（Q5）'!K52=1,"*",IF('調査票（Q5）'!M52="","-",'調査票（Q5）'!M52))</f>
        <v>-</v>
      </c>
      <c r="J49" s="23" t="str">
        <f>IF('調査票（Q5）'!K52=1,"*",IF(OR('調査票（Q5）'!M52=1,'調査票（Q5）'!M52=2,'調査票（Q5）'!M52=9),"*",IF('調査票（Q5）'!R52="","-",'調査票（Q5）'!R52)))</f>
        <v>-</v>
      </c>
      <c r="K49" s="23" t="str">
        <f>IF('調査票（Q5）'!K52=1,"*",IF(OR('調査票（Q5）'!M52=1,'調査票（Q5）'!M52=2,'調査票（Q5）'!M52=9),"*",IF('調査票（Q5）'!T52="","-",'調査票（Q5）'!T52)))</f>
        <v>-</v>
      </c>
    </row>
    <row r="50" spans="1:11" x14ac:dyDescent="0.55000000000000004">
      <c r="A50" s="22" t="str">
        <f>IF(SUM(C50:K50)=0,"",46)</f>
        <v/>
      </c>
      <c r="B50" s="23"/>
      <c r="C50" s="23" t="str">
        <f>IF('調査票（Q5）'!B53="","-",'調査票（Q5）'!B53)</f>
        <v>-</v>
      </c>
      <c r="D50" s="23" t="str">
        <f>IF('調査票（Q5）'!E53="","-",'調査票（Q5）'!E53)</f>
        <v>-</v>
      </c>
      <c r="E50" s="23" t="str">
        <f>IF('調査票（Q5）'!G53="","-",'調査票（Q5）'!G53)</f>
        <v>-</v>
      </c>
      <c r="F50" s="23" t="str">
        <f>IF('調査票（Q5）'!H53="","-",'調査票（Q5）'!H53)</f>
        <v>-</v>
      </c>
      <c r="G50" s="23" t="str">
        <f>IF('調査票（Q5）'!I53="","-",'調査票（Q5）'!I53)</f>
        <v>-</v>
      </c>
      <c r="H50" s="23" t="str">
        <f>IF('調査票（Q5）'!K53="","-",'調査票（Q5）'!K53)</f>
        <v>-</v>
      </c>
      <c r="I50" s="23" t="str">
        <f>IF('調査票（Q5）'!K53=1,"*",IF('調査票（Q5）'!M53="","-",'調査票（Q5）'!M53))</f>
        <v>-</v>
      </c>
      <c r="J50" s="23" t="str">
        <f>IF('調査票（Q5）'!K53=1,"*",IF(OR('調査票（Q5）'!M53=1,'調査票（Q5）'!M53=2,'調査票（Q5）'!M53=9),"*",IF('調査票（Q5）'!R53="","-",'調査票（Q5）'!R53)))</f>
        <v>-</v>
      </c>
      <c r="K50" s="23" t="str">
        <f>IF('調査票（Q5）'!K53=1,"*",IF(OR('調査票（Q5）'!M53=1,'調査票（Q5）'!M53=2,'調査票（Q5）'!M53=9),"*",IF('調査票（Q5）'!T53="","-",'調査票（Q5）'!T53)))</f>
        <v>-</v>
      </c>
    </row>
    <row r="51" spans="1:11" x14ac:dyDescent="0.55000000000000004">
      <c r="A51" s="22" t="str">
        <f>IF(SUM(C51:K51)=0,"",47)</f>
        <v/>
      </c>
      <c r="B51" s="23"/>
      <c r="C51" s="23" t="str">
        <f>IF('調査票（Q5）'!B54="","-",'調査票（Q5）'!B54)</f>
        <v>-</v>
      </c>
      <c r="D51" s="23" t="str">
        <f>IF('調査票（Q5）'!E54="","-",'調査票（Q5）'!E54)</f>
        <v>-</v>
      </c>
      <c r="E51" s="23" t="str">
        <f>IF('調査票（Q5）'!G54="","-",'調査票（Q5）'!G54)</f>
        <v>-</v>
      </c>
      <c r="F51" s="23" t="str">
        <f>IF('調査票（Q5）'!H54="","-",'調査票（Q5）'!H54)</f>
        <v>-</v>
      </c>
      <c r="G51" s="23" t="str">
        <f>IF('調査票（Q5）'!I54="","-",'調査票（Q5）'!I54)</f>
        <v>-</v>
      </c>
      <c r="H51" s="23" t="str">
        <f>IF('調査票（Q5）'!K54="","-",'調査票（Q5）'!K54)</f>
        <v>-</v>
      </c>
      <c r="I51" s="23" t="str">
        <f>IF('調査票（Q5）'!K54=1,"*",IF('調査票（Q5）'!M54="","-",'調査票（Q5）'!M54))</f>
        <v>-</v>
      </c>
      <c r="J51" s="23" t="str">
        <f>IF('調査票（Q5）'!K54=1,"*",IF(OR('調査票（Q5）'!M54=1,'調査票（Q5）'!M54=2,'調査票（Q5）'!M54=9),"*",IF('調査票（Q5）'!R54="","-",'調査票（Q5）'!R54)))</f>
        <v>-</v>
      </c>
      <c r="K51" s="23" t="str">
        <f>IF('調査票（Q5）'!K54=1,"*",IF(OR('調査票（Q5）'!M54=1,'調査票（Q5）'!M54=2,'調査票（Q5）'!M54=9),"*",IF('調査票（Q5）'!T54="","-",'調査票（Q5）'!T54)))</f>
        <v>-</v>
      </c>
    </row>
    <row r="52" spans="1:11" x14ac:dyDescent="0.55000000000000004">
      <c r="A52" s="22" t="str">
        <f>IF(SUM(C52:K52)=0,"",48)</f>
        <v/>
      </c>
      <c r="B52" s="23"/>
      <c r="C52" s="23" t="str">
        <f>IF('調査票（Q5）'!B55="","-",'調査票（Q5）'!B55)</f>
        <v>-</v>
      </c>
      <c r="D52" s="23" t="str">
        <f>IF('調査票（Q5）'!E55="","-",'調査票（Q5）'!E55)</f>
        <v>-</v>
      </c>
      <c r="E52" s="23" t="str">
        <f>IF('調査票（Q5）'!G55="","-",'調査票（Q5）'!G55)</f>
        <v>-</v>
      </c>
      <c r="F52" s="23" t="str">
        <f>IF('調査票（Q5）'!H55="","-",'調査票（Q5）'!H55)</f>
        <v>-</v>
      </c>
      <c r="G52" s="23" t="str">
        <f>IF('調査票（Q5）'!I55="","-",'調査票（Q5）'!I55)</f>
        <v>-</v>
      </c>
      <c r="H52" s="23" t="str">
        <f>IF('調査票（Q5）'!K55="","-",'調査票（Q5）'!K55)</f>
        <v>-</v>
      </c>
      <c r="I52" s="23" t="str">
        <f>IF('調査票（Q5）'!K55=1,"*",IF('調査票（Q5）'!M55="","-",'調査票（Q5）'!M55))</f>
        <v>-</v>
      </c>
      <c r="J52" s="23" t="str">
        <f>IF('調査票（Q5）'!K55=1,"*",IF(OR('調査票（Q5）'!M55=1,'調査票（Q5）'!M55=2,'調査票（Q5）'!M55=9),"*",IF('調査票（Q5）'!R55="","-",'調査票（Q5）'!R55)))</f>
        <v>-</v>
      </c>
      <c r="K52" s="23" t="str">
        <f>IF('調査票（Q5）'!K55=1,"*",IF(OR('調査票（Q5）'!M55=1,'調査票（Q5）'!M55=2,'調査票（Q5）'!M55=9),"*",IF('調査票（Q5）'!T55="","-",'調査票（Q5）'!T55)))</f>
        <v>-</v>
      </c>
    </row>
    <row r="53" spans="1:11" x14ac:dyDescent="0.55000000000000004">
      <c r="A53" s="22" t="str">
        <f>IF(SUM(C53:K53)=0,"",49)</f>
        <v/>
      </c>
      <c r="B53" s="23"/>
      <c r="C53" s="23" t="str">
        <f>IF('調査票（Q5）'!B56="","-",'調査票（Q5）'!B56)</f>
        <v>-</v>
      </c>
      <c r="D53" s="23" t="str">
        <f>IF('調査票（Q5）'!E56="","-",'調査票（Q5）'!E56)</f>
        <v>-</v>
      </c>
      <c r="E53" s="23" t="str">
        <f>IF('調査票（Q5）'!G56="","-",'調査票（Q5）'!G56)</f>
        <v>-</v>
      </c>
      <c r="F53" s="23" t="str">
        <f>IF('調査票（Q5）'!H56="","-",'調査票（Q5）'!H56)</f>
        <v>-</v>
      </c>
      <c r="G53" s="23" t="str">
        <f>IF('調査票（Q5）'!I56="","-",'調査票（Q5）'!I56)</f>
        <v>-</v>
      </c>
      <c r="H53" s="23" t="str">
        <f>IF('調査票（Q5）'!K56="","-",'調査票（Q5）'!K56)</f>
        <v>-</v>
      </c>
      <c r="I53" s="23" t="str">
        <f>IF('調査票（Q5）'!K56=1,"*",IF('調査票（Q5）'!M56="","-",'調査票（Q5）'!M56))</f>
        <v>-</v>
      </c>
      <c r="J53" s="23" t="str">
        <f>IF('調査票（Q5）'!K56=1,"*",IF(OR('調査票（Q5）'!M56=1,'調査票（Q5）'!M56=2,'調査票（Q5）'!M56=9),"*",IF('調査票（Q5）'!R56="","-",'調査票（Q5）'!R56)))</f>
        <v>-</v>
      </c>
      <c r="K53" s="23" t="str">
        <f>IF('調査票（Q5）'!K56=1,"*",IF(OR('調査票（Q5）'!M56=1,'調査票（Q5）'!M56=2,'調査票（Q5）'!M56=9),"*",IF('調査票（Q5）'!T56="","-",'調査票（Q5）'!T56)))</f>
        <v>-</v>
      </c>
    </row>
    <row r="54" spans="1:11" x14ac:dyDescent="0.55000000000000004">
      <c r="A54" s="22" t="str">
        <f>IF(SUM(C54:K54)=0,"",50)</f>
        <v/>
      </c>
      <c r="B54" s="23"/>
      <c r="C54" s="23" t="str">
        <f>IF('調査票（Q5）'!B57="","-",'調査票（Q5）'!B57)</f>
        <v>-</v>
      </c>
      <c r="D54" s="23" t="str">
        <f>IF('調査票（Q5）'!E57="","-",'調査票（Q5）'!E57)</f>
        <v>-</v>
      </c>
      <c r="E54" s="23" t="str">
        <f>IF('調査票（Q5）'!G57="","-",'調査票（Q5）'!G57)</f>
        <v>-</v>
      </c>
      <c r="F54" s="23" t="str">
        <f>IF('調査票（Q5）'!H57="","-",'調査票（Q5）'!H57)</f>
        <v>-</v>
      </c>
      <c r="G54" s="23" t="str">
        <f>IF('調査票（Q5）'!I57="","-",'調査票（Q5）'!I57)</f>
        <v>-</v>
      </c>
      <c r="H54" s="23" t="str">
        <f>IF('調査票（Q5）'!K57="","-",'調査票（Q5）'!K57)</f>
        <v>-</v>
      </c>
      <c r="I54" s="23" t="str">
        <f>IF('調査票（Q5）'!K57=1,"*",IF('調査票（Q5）'!M57="","-",'調査票（Q5）'!M57))</f>
        <v>-</v>
      </c>
      <c r="J54" s="23" t="str">
        <f>IF('調査票（Q5）'!K57=1,"*",IF(OR('調査票（Q5）'!M57=1,'調査票（Q5）'!M57=2,'調査票（Q5）'!M57=9),"*",IF('調査票（Q5）'!R57="","-",'調査票（Q5）'!R57)))</f>
        <v>-</v>
      </c>
      <c r="K54" s="23" t="str">
        <f>IF('調査票（Q5）'!K57=1,"*",IF(OR('調査票（Q5）'!M57=1,'調査票（Q5）'!M57=2,'調査票（Q5）'!M57=9),"*",IF('調査票（Q5）'!T57="","-",'調査票（Q5）'!T57)))</f>
        <v>-</v>
      </c>
    </row>
    <row r="55" spans="1:11" x14ac:dyDescent="0.55000000000000004">
      <c r="A55" s="22" t="str">
        <f>IF(SUM(C55:K55)=0,"",51)</f>
        <v/>
      </c>
      <c r="B55" s="23"/>
      <c r="C55" s="23" t="str">
        <f>IF('調査票（Q5）'!B58="","-",'調査票（Q5）'!B58)</f>
        <v>-</v>
      </c>
      <c r="D55" s="23" t="str">
        <f>IF('調査票（Q5）'!E58="","-",'調査票（Q5）'!E58)</f>
        <v>-</v>
      </c>
      <c r="E55" s="23" t="str">
        <f>IF('調査票（Q5）'!G58="","-",'調査票（Q5）'!G58)</f>
        <v>-</v>
      </c>
      <c r="F55" s="23" t="str">
        <f>IF('調査票（Q5）'!H58="","-",'調査票（Q5）'!H58)</f>
        <v>-</v>
      </c>
      <c r="G55" s="23" t="str">
        <f>IF('調査票（Q5）'!I58="","-",'調査票（Q5）'!I58)</f>
        <v>-</v>
      </c>
      <c r="H55" s="23" t="str">
        <f>IF('調査票（Q5）'!K58="","-",'調査票（Q5）'!K58)</f>
        <v>-</v>
      </c>
      <c r="I55" s="23" t="str">
        <f>IF('調査票（Q5）'!K58=1,"*",IF('調査票（Q5）'!M58="","-",'調査票（Q5）'!M58))</f>
        <v>-</v>
      </c>
      <c r="J55" s="23" t="str">
        <f>IF('調査票（Q5）'!K58=1,"*",IF(OR('調査票（Q5）'!M58=1,'調査票（Q5）'!M58=2,'調査票（Q5）'!M58=9),"*",IF('調査票（Q5）'!R58="","-",'調査票（Q5）'!R58)))</f>
        <v>-</v>
      </c>
      <c r="K55" s="23" t="str">
        <f>IF('調査票（Q5）'!K58=1,"*",IF(OR('調査票（Q5）'!M58=1,'調査票（Q5）'!M58=2,'調査票（Q5）'!M58=9),"*",IF('調査票（Q5）'!T58="","-",'調査票（Q5）'!T58)))</f>
        <v>-</v>
      </c>
    </row>
    <row r="56" spans="1:11" x14ac:dyDescent="0.55000000000000004">
      <c r="A56" s="22" t="str">
        <f>IF(SUM(C56:K56)=0,"",52)</f>
        <v/>
      </c>
      <c r="B56" s="23"/>
      <c r="C56" s="23" t="str">
        <f>IF('調査票（Q5）'!B59="","-",'調査票（Q5）'!B59)</f>
        <v>-</v>
      </c>
      <c r="D56" s="23" t="str">
        <f>IF('調査票（Q5）'!E59="","-",'調査票（Q5）'!E59)</f>
        <v>-</v>
      </c>
      <c r="E56" s="23" t="str">
        <f>IF('調査票（Q5）'!G59="","-",'調査票（Q5）'!G59)</f>
        <v>-</v>
      </c>
      <c r="F56" s="23" t="str">
        <f>IF('調査票（Q5）'!H59="","-",'調査票（Q5）'!H59)</f>
        <v>-</v>
      </c>
      <c r="G56" s="23" t="str">
        <f>IF('調査票（Q5）'!I59="","-",'調査票（Q5）'!I59)</f>
        <v>-</v>
      </c>
      <c r="H56" s="23" t="str">
        <f>IF('調査票（Q5）'!K59="","-",'調査票（Q5）'!K59)</f>
        <v>-</v>
      </c>
      <c r="I56" s="23" t="str">
        <f>IF('調査票（Q5）'!K59=1,"*",IF('調査票（Q5）'!M59="","-",'調査票（Q5）'!M59))</f>
        <v>-</v>
      </c>
      <c r="J56" s="23" t="str">
        <f>IF('調査票（Q5）'!K59=1,"*",IF(OR('調査票（Q5）'!M59=1,'調査票（Q5）'!M59=2,'調査票（Q5）'!M59=9),"*",IF('調査票（Q5）'!R59="","-",'調査票（Q5）'!R59)))</f>
        <v>-</v>
      </c>
      <c r="K56" s="23" t="str">
        <f>IF('調査票（Q5）'!K59=1,"*",IF(OR('調査票（Q5）'!M59=1,'調査票（Q5）'!M59=2,'調査票（Q5）'!M59=9),"*",IF('調査票（Q5）'!T59="","-",'調査票（Q5）'!T59)))</f>
        <v>-</v>
      </c>
    </row>
    <row r="57" spans="1:11" x14ac:dyDescent="0.55000000000000004">
      <c r="A57" s="22" t="str">
        <f>IF(SUM(C57:K57)=0,"",53)</f>
        <v/>
      </c>
      <c r="B57" s="23"/>
      <c r="C57" s="23" t="str">
        <f>IF('調査票（Q5）'!B60="","-",'調査票（Q5）'!B60)</f>
        <v>-</v>
      </c>
      <c r="D57" s="23" t="str">
        <f>IF('調査票（Q5）'!E60="","-",'調査票（Q5）'!E60)</f>
        <v>-</v>
      </c>
      <c r="E57" s="23" t="str">
        <f>IF('調査票（Q5）'!G60="","-",'調査票（Q5）'!G60)</f>
        <v>-</v>
      </c>
      <c r="F57" s="23" t="str">
        <f>IF('調査票（Q5）'!H60="","-",'調査票（Q5）'!H60)</f>
        <v>-</v>
      </c>
      <c r="G57" s="23" t="str">
        <f>IF('調査票（Q5）'!I60="","-",'調査票（Q5）'!I60)</f>
        <v>-</v>
      </c>
      <c r="H57" s="23" t="str">
        <f>IF('調査票（Q5）'!K60="","-",'調査票（Q5）'!K60)</f>
        <v>-</v>
      </c>
      <c r="I57" s="23" t="str">
        <f>IF('調査票（Q5）'!K60=1,"*",IF('調査票（Q5）'!M60="","-",'調査票（Q5）'!M60))</f>
        <v>-</v>
      </c>
      <c r="J57" s="23" t="str">
        <f>IF('調査票（Q5）'!K60=1,"*",IF(OR('調査票（Q5）'!M60=1,'調査票（Q5）'!M60=2,'調査票（Q5）'!M60=9),"*",IF('調査票（Q5）'!R60="","-",'調査票（Q5）'!R60)))</f>
        <v>-</v>
      </c>
      <c r="K57" s="23" t="str">
        <f>IF('調査票（Q5）'!K60=1,"*",IF(OR('調査票（Q5）'!M60=1,'調査票（Q5）'!M60=2,'調査票（Q5）'!M60=9),"*",IF('調査票（Q5）'!T60="","-",'調査票（Q5）'!T60)))</f>
        <v>-</v>
      </c>
    </row>
    <row r="58" spans="1:11" x14ac:dyDescent="0.55000000000000004">
      <c r="A58" s="22" t="str">
        <f>IF(SUM(C58:K58)=0,"",54)</f>
        <v/>
      </c>
      <c r="B58" s="23"/>
      <c r="C58" s="23" t="str">
        <f>IF('調査票（Q5）'!B61="","-",'調査票（Q5）'!B61)</f>
        <v>-</v>
      </c>
      <c r="D58" s="23" t="str">
        <f>IF('調査票（Q5）'!E61="","-",'調査票（Q5）'!E61)</f>
        <v>-</v>
      </c>
      <c r="E58" s="23" t="str">
        <f>IF('調査票（Q5）'!G61="","-",'調査票（Q5）'!G61)</f>
        <v>-</v>
      </c>
      <c r="F58" s="23" t="str">
        <f>IF('調査票（Q5）'!H61="","-",'調査票（Q5）'!H61)</f>
        <v>-</v>
      </c>
      <c r="G58" s="23" t="str">
        <f>IF('調査票（Q5）'!I61="","-",'調査票（Q5）'!I61)</f>
        <v>-</v>
      </c>
      <c r="H58" s="23" t="str">
        <f>IF('調査票（Q5）'!K61="","-",'調査票（Q5）'!K61)</f>
        <v>-</v>
      </c>
      <c r="I58" s="23" t="str">
        <f>IF('調査票（Q5）'!K61=1,"*",IF('調査票（Q5）'!M61="","-",'調査票（Q5）'!M61))</f>
        <v>-</v>
      </c>
      <c r="J58" s="23" t="str">
        <f>IF('調査票（Q5）'!K61=1,"*",IF(OR('調査票（Q5）'!M61=1,'調査票（Q5）'!M61=2,'調査票（Q5）'!M61=9),"*",IF('調査票（Q5）'!R61="","-",'調査票（Q5）'!R61)))</f>
        <v>-</v>
      </c>
      <c r="K58" s="23" t="str">
        <f>IF('調査票（Q5）'!K61=1,"*",IF(OR('調査票（Q5）'!M61=1,'調査票（Q5）'!M61=2,'調査票（Q5）'!M61=9),"*",IF('調査票（Q5）'!T61="","-",'調査票（Q5）'!T61)))</f>
        <v>-</v>
      </c>
    </row>
    <row r="59" spans="1:11" x14ac:dyDescent="0.55000000000000004">
      <c r="A59" s="22" t="str">
        <f>IF(SUM(C59:K59)=0,"",55)</f>
        <v/>
      </c>
      <c r="B59" s="23"/>
      <c r="C59" s="23" t="str">
        <f>IF('調査票（Q5）'!B62="","-",'調査票（Q5）'!B62)</f>
        <v>-</v>
      </c>
      <c r="D59" s="23" t="str">
        <f>IF('調査票（Q5）'!E62="","-",'調査票（Q5）'!E62)</f>
        <v>-</v>
      </c>
      <c r="E59" s="23" t="str">
        <f>IF('調査票（Q5）'!G62="","-",'調査票（Q5）'!G62)</f>
        <v>-</v>
      </c>
      <c r="F59" s="23" t="str">
        <f>IF('調査票（Q5）'!H62="","-",'調査票（Q5）'!H62)</f>
        <v>-</v>
      </c>
      <c r="G59" s="23" t="str">
        <f>IF('調査票（Q5）'!I62="","-",'調査票（Q5）'!I62)</f>
        <v>-</v>
      </c>
      <c r="H59" s="23" t="str">
        <f>IF('調査票（Q5）'!K62="","-",'調査票（Q5）'!K62)</f>
        <v>-</v>
      </c>
      <c r="I59" s="23" t="str">
        <f>IF('調査票（Q5）'!K62=1,"*",IF('調査票（Q5）'!M62="","-",'調査票（Q5）'!M62))</f>
        <v>-</v>
      </c>
      <c r="J59" s="23" t="str">
        <f>IF('調査票（Q5）'!K62=1,"*",IF(OR('調査票（Q5）'!M62=1,'調査票（Q5）'!M62=2,'調査票（Q5）'!M62=9),"*",IF('調査票（Q5）'!R62="","-",'調査票（Q5）'!R62)))</f>
        <v>-</v>
      </c>
      <c r="K59" s="23" t="str">
        <f>IF('調査票（Q5）'!K62=1,"*",IF(OR('調査票（Q5）'!M62=1,'調査票（Q5）'!M62=2,'調査票（Q5）'!M62=9),"*",IF('調査票（Q5）'!T62="","-",'調査票（Q5）'!T62)))</f>
        <v>-</v>
      </c>
    </row>
    <row r="60" spans="1:11" x14ac:dyDescent="0.55000000000000004">
      <c r="A60" s="22" t="str">
        <f>IF(SUM(C60:K60)=0,"",56)</f>
        <v/>
      </c>
      <c r="B60" s="23"/>
      <c r="C60" s="23" t="str">
        <f>IF('調査票（Q5）'!B63="","-",'調査票（Q5）'!B63)</f>
        <v>-</v>
      </c>
      <c r="D60" s="23" t="str">
        <f>IF('調査票（Q5）'!E63="","-",'調査票（Q5）'!E63)</f>
        <v>-</v>
      </c>
      <c r="E60" s="23" t="str">
        <f>IF('調査票（Q5）'!G63="","-",'調査票（Q5）'!G63)</f>
        <v>-</v>
      </c>
      <c r="F60" s="23" t="str">
        <f>IF('調査票（Q5）'!H63="","-",'調査票（Q5）'!H63)</f>
        <v>-</v>
      </c>
      <c r="G60" s="23" t="str">
        <f>IF('調査票（Q5）'!I63="","-",'調査票（Q5）'!I63)</f>
        <v>-</v>
      </c>
      <c r="H60" s="23" t="str">
        <f>IF('調査票（Q5）'!K63="","-",'調査票（Q5）'!K63)</f>
        <v>-</v>
      </c>
      <c r="I60" s="23" t="str">
        <f>IF('調査票（Q5）'!K63=1,"*",IF('調査票（Q5）'!M63="","-",'調査票（Q5）'!M63))</f>
        <v>-</v>
      </c>
      <c r="J60" s="23" t="str">
        <f>IF('調査票（Q5）'!K63=1,"*",IF(OR('調査票（Q5）'!M63=1,'調査票（Q5）'!M63=2,'調査票（Q5）'!M63=9),"*",IF('調査票（Q5）'!R63="","-",'調査票（Q5）'!R63)))</f>
        <v>-</v>
      </c>
      <c r="K60" s="23" t="str">
        <f>IF('調査票（Q5）'!K63=1,"*",IF(OR('調査票（Q5）'!M63=1,'調査票（Q5）'!M63=2,'調査票（Q5）'!M63=9),"*",IF('調査票（Q5）'!T63="","-",'調査票（Q5）'!T63)))</f>
        <v>-</v>
      </c>
    </row>
    <row r="61" spans="1:11" x14ac:dyDescent="0.55000000000000004">
      <c r="A61" s="22" t="str">
        <f>IF(SUM(C61:K61)=0,"",57)</f>
        <v/>
      </c>
      <c r="B61" s="23"/>
      <c r="C61" s="23" t="str">
        <f>IF('調査票（Q5）'!B64="","-",'調査票（Q5）'!B64)</f>
        <v>-</v>
      </c>
      <c r="D61" s="23" t="str">
        <f>IF('調査票（Q5）'!E64="","-",'調査票（Q5）'!E64)</f>
        <v>-</v>
      </c>
      <c r="E61" s="23" t="str">
        <f>IF('調査票（Q5）'!G64="","-",'調査票（Q5）'!G64)</f>
        <v>-</v>
      </c>
      <c r="F61" s="23" t="str">
        <f>IF('調査票（Q5）'!H64="","-",'調査票（Q5）'!H64)</f>
        <v>-</v>
      </c>
      <c r="G61" s="23" t="str">
        <f>IF('調査票（Q5）'!I64="","-",'調査票（Q5）'!I64)</f>
        <v>-</v>
      </c>
      <c r="H61" s="23" t="str">
        <f>IF('調査票（Q5）'!K64="","-",'調査票（Q5）'!K64)</f>
        <v>-</v>
      </c>
      <c r="I61" s="23" t="str">
        <f>IF('調査票（Q5）'!K64=1,"*",IF('調査票（Q5）'!M64="","-",'調査票（Q5）'!M64))</f>
        <v>-</v>
      </c>
      <c r="J61" s="23" t="str">
        <f>IF('調査票（Q5）'!K64=1,"*",IF(OR('調査票（Q5）'!M64=1,'調査票（Q5）'!M64=2,'調査票（Q5）'!M64=9),"*",IF('調査票（Q5）'!R64="","-",'調査票（Q5）'!R64)))</f>
        <v>-</v>
      </c>
      <c r="K61" s="23" t="str">
        <f>IF('調査票（Q5）'!K64=1,"*",IF(OR('調査票（Q5）'!M64=1,'調査票（Q5）'!M64=2,'調査票（Q5）'!M64=9),"*",IF('調査票（Q5）'!T64="","-",'調査票（Q5）'!T64)))</f>
        <v>-</v>
      </c>
    </row>
    <row r="62" spans="1:11" x14ac:dyDescent="0.55000000000000004">
      <c r="A62" s="22" t="str">
        <f>IF(SUM(C62:K62)=0,"",58)</f>
        <v/>
      </c>
      <c r="B62" s="23"/>
      <c r="C62" s="23" t="str">
        <f>IF('調査票（Q5）'!B65="","-",'調査票（Q5）'!B65)</f>
        <v>-</v>
      </c>
      <c r="D62" s="23" t="str">
        <f>IF('調査票（Q5）'!E65="","-",'調査票（Q5）'!E65)</f>
        <v>-</v>
      </c>
      <c r="E62" s="23" t="str">
        <f>IF('調査票（Q5）'!G65="","-",'調査票（Q5）'!G65)</f>
        <v>-</v>
      </c>
      <c r="F62" s="23" t="str">
        <f>IF('調査票（Q5）'!H65="","-",'調査票（Q5）'!H65)</f>
        <v>-</v>
      </c>
      <c r="G62" s="23" t="str">
        <f>IF('調査票（Q5）'!I65="","-",'調査票（Q5）'!I65)</f>
        <v>-</v>
      </c>
      <c r="H62" s="23" t="str">
        <f>IF('調査票（Q5）'!K65="","-",'調査票（Q5）'!K65)</f>
        <v>-</v>
      </c>
      <c r="I62" s="23" t="str">
        <f>IF('調査票（Q5）'!K65=1,"*",IF('調査票（Q5）'!M65="","-",'調査票（Q5）'!M65))</f>
        <v>-</v>
      </c>
      <c r="J62" s="23" t="str">
        <f>IF('調査票（Q5）'!K65=1,"*",IF(OR('調査票（Q5）'!M65=1,'調査票（Q5）'!M65=2,'調査票（Q5）'!M65=9),"*",IF('調査票（Q5）'!R65="","-",'調査票（Q5）'!R65)))</f>
        <v>-</v>
      </c>
      <c r="K62" s="23" t="str">
        <f>IF('調査票（Q5）'!K65=1,"*",IF(OR('調査票（Q5）'!M65=1,'調査票（Q5）'!M65=2,'調査票（Q5）'!M65=9),"*",IF('調査票（Q5）'!T65="","-",'調査票（Q5）'!T65)))</f>
        <v>-</v>
      </c>
    </row>
    <row r="63" spans="1:11" x14ac:dyDescent="0.55000000000000004">
      <c r="A63" s="22" t="str">
        <f>IF(SUM(C63:K63)=0,"",59)</f>
        <v/>
      </c>
      <c r="B63" s="23"/>
      <c r="C63" s="23" t="str">
        <f>IF('調査票（Q5）'!B66="","-",'調査票（Q5）'!B66)</f>
        <v>-</v>
      </c>
      <c r="D63" s="23" t="str">
        <f>IF('調査票（Q5）'!E66="","-",'調査票（Q5）'!E66)</f>
        <v>-</v>
      </c>
      <c r="E63" s="23" t="str">
        <f>IF('調査票（Q5）'!G66="","-",'調査票（Q5）'!G66)</f>
        <v>-</v>
      </c>
      <c r="F63" s="23" t="str">
        <f>IF('調査票（Q5）'!H66="","-",'調査票（Q5）'!H66)</f>
        <v>-</v>
      </c>
      <c r="G63" s="23" t="str">
        <f>IF('調査票（Q5）'!I66="","-",'調査票（Q5）'!I66)</f>
        <v>-</v>
      </c>
      <c r="H63" s="23" t="str">
        <f>IF('調査票（Q5）'!K66="","-",'調査票（Q5）'!K66)</f>
        <v>-</v>
      </c>
      <c r="I63" s="23" t="str">
        <f>IF('調査票（Q5）'!K66=1,"*",IF('調査票（Q5）'!M66="","-",'調査票（Q5）'!M66))</f>
        <v>-</v>
      </c>
      <c r="J63" s="23" t="str">
        <f>IF('調査票（Q5）'!K66=1,"*",IF(OR('調査票（Q5）'!M66=1,'調査票（Q5）'!M66=2,'調査票（Q5）'!M66=9),"*",IF('調査票（Q5）'!R66="","-",'調査票（Q5）'!R66)))</f>
        <v>-</v>
      </c>
      <c r="K63" s="23" t="str">
        <f>IF('調査票（Q5）'!K66=1,"*",IF(OR('調査票（Q5）'!M66=1,'調査票（Q5）'!M66=2,'調査票（Q5）'!M66=9),"*",IF('調査票（Q5）'!T66="","-",'調査票（Q5）'!T66)))</f>
        <v>-</v>
      </c>
    </row>
    <row r="64" spans="1:11" x14ac:dyDescent="0.55000000000000004">
      <c r="A64" s="22" t="str">
        <f>IF(SUM(C64:K64)=0,"",60)</f>
        <v/>
      </c>
      <c r="B64" s="23"/>
      <c r="C64" s="23" t="str">
        <f>IF('調査票（Q5）'!B67="","-",'調査票（Q5）'!B67)</f>
        <v>-</v>
      </c>
      <c r="D64" s="23" t="str">
        <f>IF('調査票（Q5）'!E67="","-",'調査票（Q5）'!E67)</f>
        <v>-</v>
      </c>
      <c r="E64" s="23" t="str">
        <f>IF('調査票（Q5）'!G67="","-",'調査票（Q5）'!G67)</f>
        <v>-</v>
      </c>
      <c r="F64" s="23" t="str">
        <f>IF('調査票（Q5）'!H67="","-",'調査票（Q5）'!H67)</f>
        <v>-</v>
      </c>
      <c r="G64" s="23" t="str">
        <f>IF('調査票（Q5）'!I67="","-",'調査票（Q5）'!I67)</f>
        <v>-</v>
      </c>
      <c r="H64" s="23" t="str">
        <f>IF('調査票（Q5）'!K67="","-",'調査票（Q5）'!K67)</f>
        <v>-</v>
      </c>
      <c r="I64" s="23" t="str">
        <f>IF('調査票（Q5）'!K67=1,"*",IF('調査票（Q5）'!M67="","-",'調査票（Q5）'!M67))</f>
        <v>-</v>
      </c>
      <c r="J64" s="23" t="str">
        <f>IF('調査票（Q5）'!K67=1,"*",IF(OR('調査票（Q5）'!M67=1,'調査票（Q5）'!M67=2,'調査票（Q5）'!M67=9),"*",IF('調査票（Q5）'!R67="","-",'調査票（Q5）'!R67)))</f>
        <v>-</v>
      </c>
      <c r="K64" s="23" t="str">
        <f>IF('調査票（Q5）'!K67=1,"*",IF(OR('調査票（Q5）'!M67=1,'調査票（Q5）'!M67=2,'調査票（Q5）'!M67=9),"*",IF('調査票（Q5）'!T67="","-",'調査票（Q5）'!T67)))</f>
        <v>-</v>
      </c>
    </row>
    <row r="65" spans="1:11" x14ac:dyDescent="0.55000000000000004">
      <c r="A65" s="22" t="str">
        <f>IF(SUM(C65:K65)=0,"",61)</f>
        <v/>
      </c>
      <c r="B65" s="23"/>
      <c r="C65" s="23" t="str">
        <f>IF('調査票（Q5）'!B68="","-",'調査票（Q5）'!B68)</f>
        <v>-</v>
      </c>
      <c r="D65" s="23" t="str">
        <f>IF('調査票（Q5）'!E68="","-",'調査票（Q5）'!E68)</f>
        <v>-</v>
      </c>
      <c r="E65" s="23" t="str">
        <f>IF('調査票（Q5）'!G68="","-",'調査票（Q5）'!G68)</f>
        <v>-</v>
      </c>
      <c r="F65" s="23" t="str">
        <f>IF('調査票（Q5）'!H68="","-",'調査票（Q5）'!H68)</f>
        <v>-</v>
      </c>
      <c r="G65" s="23" t="str">
        <f>IF('調査票（Q5）'!I68="","-",'調査票（Q5）'!I68)</f>
        <v>-</v>
      </c>
      <c r="H65" s="23" t="str">
        <f>IF('調査票（Q5）'!K68="","-",'調査票（Q5）'!K68)</f>
        <v>-</v>
      </c>
      <c r="I65" s="23" t="str">
        <f>IF('調査票（Q5）'!K68=1,"*",IF('調査票（Q5）'!M68="","-",'調査票（Q5）'!M68))</f>
        <v>-</v>
      </c>
      <c r="J65" s="23" t="str">
        <f>IF('調査票（Q5）'!K68=1,"*",IF(OR('調査票（Q5）'!M68=1,'調査票（Q5）'!M68=2,'調査票（Q5）'!M68=9),"*",IF('調査票（Q5）'!R68="","-",'調査票（Q5）'!R68)))</f>
        <v>-</v>
      </c>
      <c r="K65" s="23" t="str">
        <f>IF('調査票（Q5）'!K68=1,"*",IF(OR('調査票（Q5）'!M68=1,'調査票（Q5）'!M68=2,'調査票（Q5）'!M68=9),"*",IF('調査票（Q5）'!T68="","-",'調査票（Q5）'!T68)))</f>
        <v>-</v>
      </c>
    </row>
    <row r="66" spans="1:11" x14ac:dyDescent="0.55000000000000004">
      <c r="A66" s="22" t="str">
        <f>IF(SUM(C66:K66)=0,"",62)</f>
        <v/>
      </c>
      <c r="B66" s="23"/>
      <c r="C66" s="23" t="str">
        <f>IF('調査票（Q5）'!B69="","-",'調査票（Q5）'!B69)</f>
        <v>-</v>
      </c>
      <c r="D66" s="23" t="str">
        <f>IF('調査票（Q5）'!E69="","-",'調査票（Q5）'!E69)</f>
        <v>-</v>
      </c>
      <c r="E66" s="23" t="str">
        <f>IF('調査票（Q5）'!G69="","-",'調査票（Q5）'!G69)</f>
        <v>-</v>
      </c>
      <c r="F66" s="23" t="str">
        <f>IF('調査票（Q5）'!H69="","-",'調査票（Q5）'!H69)</f>
        <v>-</v>
      </c>
      <c r="G66" s="23" t="str">
        <f>IF('調査票（Q5）'!I69="","-",'調査票（Q5）'!I69)</f>
        <v>-</v>
      </c>
      <c r="H66" s="23" t="str">
        <f>IF('調査票（Q5）'!K69="","-",'調査票（Q5）'!K69)</f>
        <v>-</v>
      </c>
      <c r="I66" s="23" t="str">
        <f>IF('調査票（Q5）'!K69=1,"*",IF('調査票（Q5）'!M69="","-",'調査票（Q5）'!M69))</f>
        <v>-</v>
      </c>
      <c r="J66" s="23" t="str">
        <f>IF('調査票（Q5）'!K69=1,"*",IF(OR('調査票（Q5）'!M69=1,'調査票（Q5）'!M69=2,'調査票（Q5）'!M69=9),"*",IF('調査票（Q5）'!R69="","-",'調査票（Q5）'!R69)))</f>
        <v>-</v>
      </c>
      <c r="K66" s="23" t="str">
        <f>IF('調査票（Q5）'!K69=1,"*",IF(OR('調査票（Q5）'!M69=1,'調査票（Q5）'!M69=2,'調査票（Q5）'!M69=9),"*",IF('調査票（Q5）'!T69="","-",'調査票（Q5）'!T69)))</f>
        <v>-</v>
      </c>
    </row>
    <row r="67" spans="1:11" x14ac:dyDescent="0.55000000000000004">
      <c r="A67" s="22" t="str">
        <f>IF(SUM(C67:K67)=0,"",63)</f>
        <v/>
      </c>
      <c r="B67" s="23"/>
      <c r="C67" s="23" t="str">
        <f>IF('調査票（Q5）'!B70="","-",'調査票（Q5）'!B70)</f>
        <v>-</v>
      </c>
      <c r="D67" s="23" t="str">
        <f>IF('調査票（Q5）'!E70="","-",'調査票（Q5）'!E70)</f>
        <v>-</v>
      </c>
      <c r="E67" s="23" t="str">
        <f>IF('調査票（Q5）'!G70="","-",'調査票（Q5）'!G70)</f>
        <v>-</v>
      </c>
      <c r="F67" s="23" t="str">
        <f>IF('調査票（Q5）'!H70="","-",'調査票（Q5）'!H70)</f>
        <v>-</v>
      </c>
      <c r="G67" s="23" t="str">
        <f>IF('調査票（Q5）'!I70="","-",'調査票（Q5）'!I70)</f>
        <v>-</v>
      </c>
      <c r="H67" s="23" t="str">
        <f>IF('調査票（Q5）'!K70="","-",'調査票（Q5）'!K70)</f>
        <v>-</v>
      </c>
      <c r="I67" s="23" t="str">
        <f>IF('調査票（Q5）'!K70=1,"*",IF('調査票（Q5）'!M70="","-",'調査票（Q5）'!M70))</f>
        <v>-</v>
      </c>
      <c r="J67" s="23" t="str">
        <f>IF('調査票（Q5）'!K70=1,"*",IF(OR('調査票（Q5）'!M70=1,'調査票（Q5）'!M70=2,'調査票（Q5）'!M70=9),"*",IF('調査票（Q5）'!R70="","-",'調査票（Q5）'!R70)))</f>
        <v>-</v>
      </c>
      <c r="K67" s="23" t="str">
        <f>IF('調査票（Q5）'!K70=1,"*",IF(OR('調査票（Q5）'!M70=1,'調査票（Q5）'!M70=2,'調査票（Q5）'!M70=9),"*",IF('調査票（Q5）'!T70="","-",'調査票（Q5）'!T70)))</f>
        <v>-</v>
      </c>
    </row>
    <row r="68" spans="1:11" x14ac:dyDescent="0.55000000000000004">
      <c r="A68" s="22" t="str">
        <f>IF(SUM(C68:K68)=0,"",64)</f>
        <v/>
      </c>
      <c r="B68" s="23"/>
      <c r="C68" s="23" t="str">
        <f>IF('調査票（Q5）'!B71="","-",'調査票（Q5）'!B71)</f>
        <v>-</v>
      </c>
      <c r="D68" s="23" t="str">
        <f>IF('調査票（Q5）'!E71="","-",'調査票（Q5）'!E71)</f>
        <v>-</v>
      </c>
      <c r="E68" s="23" t="str">
        <f>IF('調査票（Q5）'!G71="","-",'調査票（Q5）'!G71)</f>
        <v>-</v>
      </c>
      <c r="F68" s="23" t="str">
        <f>IF('調査票（Q5）'!H71="","-",'調査票（Q5）'!H71)</f>
        <v>-</v>
      </c>
      <c r="G68" s="23" t="str">
        <f>IF('調査票（Q5）'!I71="","-",'調査票（Q5）'!I71)</f>
        <v>-</v>
      </c>
      <c r="H68" s="23" t="str">
        <f>IF('調査票（Q5）'!K71="","-",'調査票（Q5）'!K71)</f>
        <v>-</v>
      </c>
      <c r="I68" s="23" t="str">
        <f>IF('調査票（Q5）'!K71=1,"*",IF('調査票（Q5）'!M71="","-",'調査票（Q5）'!M71))</f>
        <v>-</v>
      </c>
      <c r="J68" s="23" t="str">
        <f>IF('調査票（Q5）'!K71=1,"*",IF(OR('調査票（Q5）'!M71=1,'調査票（Q5）'!M71=2,'調査票（Q5）'!M71=9),"*",IF('調査票（Q5）'!R71="","-",'調査票（Q5）'!R71)))</f>
        <v>-</v>
      </c>
      <c r="K68" s="23" t="str">
        <f>IF('調査票（Q5）'!K71=1,"*",IF(OR('調査票（Q5）'!M71=1,'調査票（Q5）'!M71=2,'調査票（Q5）'!M71=9),"*",IF('調査票（Q5）'!T71="","-",'調査票（Q5）'!T71)))</f>
        <v>-</v>
      </c>
    </row>
    <row r="69" spans="1:11" x14ac:dyDescent="0.55000000000000004">
      <c r="A69" s="22" t="str">
        <f>IF(SUM(C69:K69)=0,"",65)</f>
        <v/>
      </c>
      <c r="B69" s="23"/>
      <c r="C69" s="23" t="str">
        <f>IF('調査票（Q5）'!B72="","-",'調査票（Q5）'!B72)</f>
        <v>-</v>
      </c>
      <c r="D69" s="23" t="str">
        <f>IF('調査票（Q5）'!E72="","-",'調査票（Q5）'!E72)</f>
        <v>-</v>
      </c>
      <c r="E69" s="23" t="str">
        <f>IF('調査票（Q5）'!G72="","-",'調査票（Q5）'!G72)</f>
        <v>-</v>
      </c>
      <c r="F69" s="23" t="str">
        <f>IF('調査票（Q5）'!H72="","-",'調査票（Q5）'!H72)</f>
        <v>-</v>
      </c>
      <c r="G69" s="23" t="str">
        <f>IF('調査票（Q5）'!I72="","-",'調査票（Q5）'!I72)</f>
        <v>-</v>
      </c>
      <c r="H69" s="23" t="str">
        <f>IF('調査票（Q5）'!K72="","-",'調査票（Q5）'!K72)</f>
        <v>-</v>
      </c>
      <c r="I69" s="23" t="str">
        <f>IF('調査票（Q5）'!K72=1,"*",IF('調査票（Q5）'!M72="","-",'調査票（Q5）'!M72))</f>
        <v>-</v>
      </c>
      <c r="J69" s="23" t="str">
        <f>IF('調査票（Q5）'!K72=1,"*",IF(OR('調査票（Q5）'!M72=1,'調査票（Q5）'!M72=2,'調査票（Q5）'!M72=9),"*",IF('調査票（Q5）'!R72="","-",'調査票（Q5）'!R72)))</f>
        <v>-</v>
      </c>
      <c r="K69" s="23" t="str">
        <f>IF('調査票（Q5）'!K72=1,"*",IF(OR('調査票（Q5）'!M72=1,'調査票（Q5）'!M72=2,'調査票（Q5）'!M72=9),"*",IF('調査票（Q5）'!T72="","-",'調査票（Q5）'!T72)))</f>
        <v>-</v>
      </c>
    </row>
    <row r="70" spans="1:11" x14ac:dyDescent="0.55000000000000004">
      <c r="A70" s="22" t="str">
        <f>IF(SUM(C70:K70)=0,"",66)</f>
        <v/>
      </c>
      <c r="B70" s="23"/>
      <c r="C70" s="23" t="str">
        <f>IF('調査票（Q5）'!B73="","-",'調査票（Q5）'!B73)</f>
        <v>-</v>
      </c>
      <c r="D70" s="23" t="str">
        <f>IF('調査票（Q5）'!E73="","-",'調査票（Q5）'!E73)</f>
        <v>-</v>
      </c>
      <c r="E70" s="23" t="str">
        <f>IF('調査票（Q5）'!G73="","-",'調査票（Q5）'!G73)</f>
        <v>-</v>
      </c>
      <c r="F70" s="23" t="str">
        <f>IF('調査票（Q5）'!H73="","-",'調査票（Q5）'!H73)</f>
        <v>-</v>
      </c>
      <c r="G70" s="23" t="str">
        <f>IF('調査票（Q5）'!I73="","-",'調査票（Q5）'!I73)</f>
        <v>-</v>
      </c>
      <c r="H70" s="23" t="str">
        <f>IF('調査票（Q5）'!K73="","-",'調査票（Q5）'!K73)</f>
        <v>-</v>
      </c>
      <c r="I70" s="23" t="str">
        <f>IF('調査票（Q5）'!K73=1,"*",IF('調査票（Q5）'!M73="","-",'調査票（Q5）'!M73))</f>
        <v>-</v>
      </c>
      <c r="J70" s="23" t="str">
        <f>IF('調査票（Q5）'!K73=1,"*",IF(OR('調査票（Q5）'!M73=1,'調査票（Q5）'!M73=2,'調査票（Q5）'!M73=9),"*",IF('調査票（Q5）'!R73="","-",'調査票（Q5）'!R73)))</f>
        <v>-</v>
      </c>
      <c r="K70" s="23" t="str">
        <f>IF('調査票（Q5）'!K73=1,"*",IF(OR('調査票（Q5）'!M73=1,'調査票（Q5）'!M73=2,'調査票（Q5）'!M73=9),"*",IF('調査票（Q5）'!T73="","-",'調査票（Q5）'!T73)))</f>
        <v>-</v>
      </c>
    </row>
    <row r="71" spans="1:11" x14ac:dyDescent="0.55000000000000004">
      <c r="A71" s="22" t="str">
        <f>IF(SUM(C71:K71)=0,"",67)</f>
        <v/>
      </c>
      <c r="B71" s="23"/>
      <c r="C71" s="23" t="str">
        <f>IF('調査票（Q5）'!B74="","-",'調査票（Q5）'!B74)</f>
        <v>-</v>
      </c>
      <c r="D71" s="23" t="str">
        <f>IF('調査票（Q5）'!E74="","-",'調査票（Q5）'!E74)</f>
        <v>-</v>
      </c>
      <c r="E71" s="23" t="str">
        <f>IF('調査票（Q5）'!G74="","-",'調査票（Q5）'!G74)</f>
        <v>-</v>
      </c>
      <c r="F71" s="23" t="str">
        <f>IF('調査票（Q5）'!H74="","-",'調査票（Q5）'!H74)</f>
        <v>-</v>
      </c>
      <c r="G71" s="23" t="str">
        <f>IF('調査票（Q5）'!I74="","-",'調査票（Q5）'!I74)</f>
        <v>-</v>
      </c>
      <c r="H71" s="23" t="str">
        <f>IF('調査票（Q5）'!K74="","-",'調査票（Q5）'!K74)</f>
        <v>-</v>
      </c>
      <c r="I71" s="23" t="str">
        <f>IF('調査票（Q5）'!K74=1,"*",IF('調査票（Q5）'!M74="","-",'調査票（Q5）'!M74))</f>
        <v>-</v>
      </c>
      <c r="J71" s="23" t="str">
        <f>IF('調査票（Q5）'!K74=1,"*",IF(OR('調査票（Q5）'!M74=1,'調査票（Q5）'!M74=2,'調査票（Q5）'!M74=9),"*",IF('調査票（Q5）'!R74="","-",'調査票（Q5）'!R74)))</f>
        <v>-</v>
      </c>
      <c r="K71" s="23" t="str">
        <f>IF('調査票（Q5）'!K74=1,"*",IF(OR('調査票（Q5）'!M74=1,'調査票（Q5）'!M74=2,'調査票（Q5）'!M74=9),"*",IF('調査票（Q5）'!T74="","-",'調査票（Q5）'!T74)))</f>
        <v>-</v>
      </c>
    </row>
    <row r="72" spans="1:11" x14ac:dyDescent="0.55000000000000004">
      <c r="A72" s="22" t="str">
        <f>IF(SUM(C72:K72)=0,"",68)</f>
        <v/>
      </c>
      <c r="B72" s="23"/>
      <c r="C72" s="23" t="str">
        <f>IF('調査票（Q5）'!B75="","-",'調査票（Q5）'!B75)</f>
        <v>-</v>
      </c>
      <c r="D72" s="23" t="str">
        <f>IF('調査票（Q5）'!E75="","-",'調査票（Q5）'!E75)</f>
        <v>-</v>
      </c>
      <c r="E72" s="23" t="str">
        <f>IF('調査票（Q5）'!G75="","-",'調査票（Q5）'!G75)</f>
        <v>-</v>
      </c>
      <c r="F72" s="23" t="str">
        <f>IF('調査票（Q5）'!H75="","-",'調査票（Q5）'!H75)</f>
        <v>-</v>
      </c>
      <c r="G72" s="23" t="str">
        <f>IF('調査票（Q5）'!I75="","-",'調査票（Q5）'!I75)</f>
        <v>-</v>
      </c>
      <c r="H72" s="23" t="str">
        <f>IF('調査票（Q5）'!K75="","-",'調査票（Q5）'!K75)</f>
        <v>-</v>
      </c>
      <c r="I72" s="23" t="str">
        <f>IF('調査票（Q5）'!K75=1,"*",IF('調査票（Q5）'!M75="","-",'調査票（Q5）'!M75))</f>
        <v>-</v>
      </c>
      <c r="J72" s="23" t="str">
        <f>IF('調査票（Q5）'!K75=1,"*",IF(OR('調査票（Q5）'!M75=1,'調査票（Q5）'!M75=2,'調査票（Q5）'!M75=9),"*",IF('調査票（Q5）'!R75="","-",'調査票（Q5）'!R75)))</f>
        <v>-</v>
      </c>
      <c r="K72" s="23" t="str">
        <f>IF('調査票（Q5）'!K75=1,"*",IF(OR('調査票（Q5）'!M75=1,'調査票（Q5）'!M75=2,'調査票（Q5）'!M75=9),"*",IF('調査票（Q5）'!T75="","-",'調査票（Q5）'!T75)))</f>
        <v>-</v>
      </c>
    </row>
    <row r="73" spans="1:11" x14ac:dyDescent="0.55000000000000004">
      <c r="A73" s="22" t="str">
        <f>IF(SUM(C73:K73)=0,"",69)</f>
        <v/>
      </c>
      <c r="B73" s="23"/>
      <c r="C73" s="23" t="str">
        <f>IF('調査票（Q5）'!B76="","-",'調査票（Q5）'!B76)</f>
        <v>-</v>
      </c>
      <c r="D73" s="23" t="str">
        <f>IF('調査票（Q5）'!E76="","-",'調査票（Q5）'!E76)</f>
        <v>-</v>
      </c>
      <c r="E73" s="23" t="str">
        <f>IF('調査票（Q5）'!G76="","-",'調査票（Q5）'!G76)</f>
        <v>-</v>
      </c>
      <c r="F73" s="23" t="str">
        <f>IF('調査票（Q5）'!H76="","-",'調査票（Q5）'!H76)</f>
        <v>-</v>
      </c>
      <c r="G73" s="23" t="str">
        <f>IF('調査票（Q5）'!I76="","-",'調査票（Q5）'!I76)</f>
        <v>-</v>
      </c>
      <c r="H73" s="23" t="str">
        <f>IF('調査票（Q5）'!K76="","-",'調査票（Q5）'!K76)</f>
        <v>-</v>
      </c>
      <c r="I73" s="23" t="str">
        <f>IF('調査票（Q5）'!K76=1,"*",IF('調査票（Q5）'!M76="","-",'調査票（Q5）'!M76))</f>
        <v>-</v>
      </c>
      <c r="J73" s="23" t="str">
        <f>IF('調査票（Q5）'!K76=1,"*",IF(OR('調査票（Q5）'!M76=1,'調査票（Q5）'!M76=2,'調査票（Q5）'!M76=9),"*",IF('調査票（Q5）'!R76="","-",'調査票（Q5）'!R76)))</f>
        <v>-</v>
      </c>
      <c r="K73" s="23" t="str">
        <f>IF('調査票（Q5）'!K76=1,"*",IF(OR('調査票（Q5）'!M76=1,'調査票（Q5）'!M76=2,'調査票（Q5）'!M76=9),"*",IF('調査票（Q5）'!T76="","-",'調査票（Q5）'!T76)))</f>
        <v>-</v>
      </c>
    </row>
    <row r="74" spans="1:11" x14ac:dyDescent="0.55000000000000004">
      <c r="A74" s="22" t="str">
        <f>IF(SUM(C74:K74)=0,"",70)</f>
        <v/>
      </c>
      <c r="B74" s="23"/>
      <c r="C74" s="23" t="str">
        <f>IF('調査票（Q5）'!B77="","-",'調査票（Q5）'!B77)</f>
        <v>-</v>
      </c>
      <c r="D74" s="23" t="str">
        <f>IF('調査票（Q5）'!E77="","-",'調査票（Q5）'!E77)</f>
        <v>-</v>
      </c>
      <c r="E74" s="23" t="str">
        <f>IF('調査票（Q5）'!G77="","-",'調査票（Q5）'!G77)</f>
        <v>-</v>
      </c>
      <c r="F74" s="23" t="str">
        <f>IF('調査票（Q5）'!H77="","-",'調査票（Q5）'!H77)</f>
        <v>-</v>
      </c>
      <c r="G74" s="23" t="str">
        <f>IF('調査票（Q5）'!I77="","-",'調査票（Q5）'!I77)</f>
        <v>-</v>
      </c>
      <c r="H74" s="23" t="str">
        <f>IF('調査票（Q5）'!K77="","-",'調査票（Q5）'!K77)</f>
        <v>-</v>
      </c>
      <c r="I74" s="23" t="str">
        <f>IF('調査票（Q5）'!K77=1,"*",IF('調査票（Q5）'!M77="","-",'調査票（Q5）'!M77))</f>
        <v>-</v>
      </c>
      <c r="J74" s="23" t="str">
        <f>IF('調査票（Q5）'!K77=1,"*",IF(OR('調査票（Q5）'!M77=1,'調査票（Q5）'!M77=2,'調査票（Q5）'!M77=9),"*",IF('調査票（Q5）'!R77="","-",'調査票（Q5）'!R77)))</f>
        <v>-</v>
      </c>
      <c r="K74" s="23" t="str">
        <f>IF('調査票（Q5）'!K77=1,"*",IF(OR('調査票（Q5）'!M77=1,'調査票（Q5）'!M77=2,'調査票（Q5）'!M77=9),"*",IF('調査票（Q5）'!T77="","-",'調査票（Q5）'!T77)))</f>
        <v>-</v>
      </c>
    </row>
    <row r="75" spans="1:11" x14ac:dyDescent="0.55000000000000004">
      <c r="A75" s="22" t="str">
        <f>IF(SUM(C75:K75)=0,"",71)</f>
        <v/>
      </c>
      <c r="B75" s="23"/>
      <c r="C75" s="23" t="str">
        <f>IF('調査票（Q5）'!B78="","-",'調査票（Q5）'!B78)</f>
        <v>-</v>
      </c>
      <c r="D75" s="23" t="str">
        <f>IF('調査票（Q5）'!E78="","-",'調査票（Q5）'!E78)</f>
        <v>-</v>
      </c>
      <c r="E75" s="23" t="str">
        <f>IF('調査票（Q5）'!G78="","-",'調査票（Q5）'!G78)</f>
        <v>-</v>
      </c>
      <c r="F75" s="23" t="str">
        <f>IF('調査票（Q5）'!H78="","-",'調査票（Q5）'!H78)</f>
        <v>-</v>
      </c>
      <c r="G75" s="23" t="str">
        <f>IF('調査票（Q5）'!I78="","-",'調査票（Q5）'!I78)</f>
        <v>-</v>
      </c>
      <c r="H75" s="23" t="str">
        <f>IF('調査票（Q5）'!K78="","-",'調査票（Q5）'!K78)</f>
        <v>-</v>
      </c>
      <c r="I75" s="23" t="str">
        <f>IF('調査票（Q5）'!K78=1,"*",IF('調査票（Q5）'!M78="","-",'調査票（Q5）'!M78))</f>
        <v>-</v>
      </c>
      <c r="J75" s="23" t="str">
        <f>IF('調査票（Q5）'!K78=1,"*",IF(OR('調査票（Q5）'!M78=1,'調査票（Q5）'!M78=2,'調査票（Q5）'!M78=9),"*",IF('調査票（Q5）'!R78="","-",'調査票（Q5）'!R78)))</f>
        <v>-</v>
      </c>
      <c r="K75" s="23" t="str">
        <f>IF('調査票（Q5）'!K78=1,"*",IF(OR('調査票（Q5）'!M78=1,'調査票（Q5）'!M78=2,'調査票（Q5）'!M78=9),"*",IF('調査票（Q5）'!T78="","-",'調査票（Q5）'!T78)))</f>
        <v>-</v>
      </c>
    </row>
    <row r="76" spans="1:11" x14ac:dyDescent="0.55000000000000004">
      <c r="A76" s="22" t="str">
        <f>IF(SUM(C76:K76)=0,"",72)</f>
        <v/>
      </c>
      <c r="B76" s="23"/>
      <c r="C76" s="23" t="str">
        <f>IF('調査票（Q5）'!B79="","-",'調査票（Q5）'!B79)</f>
        <v>-</v>
      </c>
      <c r="D76" s="23" t="str">
        <f>IF('調査票（Q5）'!E79="","-",'調査票（Q5）'!E79)</f>
        <v>-</v>
      </c>
      <c r="E76" s="23" t="str">
        <f>IF('調査票（Q5）'!G79="","-",'調査票（Q5）'!G79)</f>
        <v>-</v>
      </c>
      <c r="F76" s="23" t="str">
        <f>IF('調査票（Q5）'!H79="","-",'調査票（Q5）'!H79)</f>
        <v>-</v>
      </c>
      <c r="G76" s="23" t="str">
        <f>IF('調査票（Q5）'!I79="","-",'調査票（Q5）'!I79)</f>
        <v>-</v>
      </c>
      <c r="H76" s="23" t="str">
        <f>IF('調査票（Q5）'!K79="","-",'調査票（Q5）'!K79)</f>
        <v>-</v>
      </c>
      <c r="I76" s="23" t="str">
        <f>IF('調査票（Q5）'!K79=1,"*",IF('調査票（Q5）'!M79="","-",'調査票（Q5）'!M79))</f>
        <v>-</v>
      </c>
      <c r="J76" s="23" t="str">
        <f>IF('調査票（Q5）'!K79=1,"*",IF(OR('調査票（Q5）'!M79=1,'調査票（Q5）'!M79=2,'調査票（Q5）'!M79=9),"*",IF('調査票（Q5）'!R79="","-",'調査票（Q5）'!R79)))</f>
        <v>-</v>
      </c>
      <c r="K76" s="23" t="str">
        <f>IF('調査票（Q5）'!K79=1,"*",IF(OR('調査票（Q5）'!M79=1,'調査票（Q5）'!M79=2,'調査票（Q5）'!M79=9),"*",IF('調査票（Q5）'!T79="","-",'調査票（Q5）'!T79)))</f>
        <v>-</v>
      </c>
    </row>
    <row r="77" spans="1:11" x14ac:dyDescent="0.55000000000000004">
      <c r="A77" s="22" t="str">
        <f>IF(SUM(C77:K77)=0,"",73)</f>
        <v/>
      </c>
      <c r="B77" s="23"/>
      <c r="C77" s="23" t="str">
        <f>IF('調査票（Q5）'!B80="","-",'調査票（Q5）'!B80)</f>
        <v>-</v>
      </c>
      <c r="D77" s="23" t="str">
        <f>IF('調査票（Q5）'!E80="","-",'調査票（Q5）'!E80)</f>
        <v>-</v>
      </c>
      <c r="E77" s="23" t="str">
        <f>IF('調査票（Q5）'!G80="","-",'調査票（Q5）'!G80)</f>
        <v>-</v>
      </c>
      <c r="F77" s="23" t="str">
        <f>IF('調査票（Q5）'!H80="","-",'調査票（Q5）'!H80)</f>
        <v>-</v>
      </c>
      <c r="G77" s="23" t="str">
        <f>IF('調査票（Q5）'!I80="","-",'調査票（Q5）'!I80)</f>
        <v>-</v>
      </c>
      <c r="H77" s="23" t="str">
        <f>IF('調査票（Q5）'!K80="","-",'調査票（Q5）'!K80)</f>
        <v>-</v>
      </c>
      <c r="I77" s="23" t="str">
        <f>IF('調査票（Q5）'!K80=1,"*",IF('調査票（Q5）'!M80="","-",'調査票（Q5）'!M80))</f>
        <v>-</v>
      </c>
      <c r="J77" s="23" t="str">
        <f>IF('調査票（Q5）'!K80=1,"*",IF(OR('調査票（Q5）'!M80=1,'調査票（Q5）'!M80=2,'調査票（Q5）'!M80=9),"*",IF('調査票（Q5）'!R80="","-",'調査票（Q5）'!R80)))</f>
        <v>-</v>
      </c>
      <c r="K77" s="23" t="str">
        <f>IF('調査票（Q5）'!K80=1,"*",IF(OR('調査票（Q5）'!M80=1,'調査票（Q5）'!M80=2,'調査票（Q5）'!M80=9),"*",IF('調査票（Q5）'!T80="","-",'調査票（Q5）'!T80)))</f>
        <v>-</v>
      </c>
    </row>
    <row r="78" spans="1:11" x14ac:dyDescent="0.55000000000000004">
      <c r="A78" s="22" t="str">
        <f>IF(SUM(C78:K78)=0,"",74)</f>
        <v/>
      </c>
      <c r="B78" s="23"/>
      <c r="C78" s="23" t="str">
        <f>IF('調査票（Q5）'!B81="","-",'調査票（Q5）'!B81)</f>
        <v>-</v>
      </c>
      <c r="D78" s="23" t="str">
        <f>IF('調査票（Q5）'!E81="","-",'調査票（Q5）'!E81)</f>
        <v>-</v>
      </c>
      <c r="E78" s="23" t="str">
        <f>IF('調査票（Q5）'!G81="","-",'調査票（Q5）'!G81)</f>
        <v>-</v>
      </c>
      <c r="F78" s="23" t="str">
        <f>IF('調査票（Q5）'!H81="","-",'調査票（Q5）'!H81)</f>
        <v>-</v>
      </c>
      <c r="G78" s="23" t="str">
        <f>IF('調査票（Q5）'!I81="","-",'調査票（Q5）'!I81)</f>
        <v>-</v>
      </c>
      <c r="H78" s="23" t="str">
        <f>IF('調査票（Q5）'!K81="","-",'調査票（Q5）'!K81)</f>
        <v>-</v>
      </c>
      <c r="I78" s="23" t="str">
        <f>IF('調査票（Q5）'!K81=1,"*",IF('調査票（Q5）'!M81="","-",'調査票（Q5）'!M81))</f>
        <v>-</v>
      </c>
      <c r="J78" s="23" t="str">
        <f>IF('調査票（Q5）'!K81=1,"*",IF(OR('調査票（Q5）'!M81=1,'調査票（Q5）'!M81=2,'調査票（Q5）'!M81=9),"*",IF('調査票（Q5）'!R81="","-",'調査票（Q5）'!R81)))</f>
        <v>-</v>
      </c>
      <c r="K78" s="23" t="str">
        <f>IF('調査票（Q5）'!K81=1,"*",IF(OR('調査票（Q5）'!M81=1,'調査票（Q5）'!M81=2,'調査票（Q5）'!M81=9),"*",IF('調査票（Q5）'!T81="","-",'調査票（Q5）'!T81)))</f>
        <v>-</v>
      </c>
    </row>
    <row r="79" spans="1:11" x14ac:dyDescent="0.55000000000000004">
      <c r="A79" s="22" t="str">
        <f>IF(SUM(C79:K79)=0,"",75)</f>
        <v/>
      </c>
      <c r="B79" s="23"/>
      <c r="C79" s="23" t="str">
        <f>IF('調査票（Q5）'!B82="","-",'調査票（Q5）'!B82)</f>
        <v>-</v>
      </c>
      <c r="D79" s="23" t="str">
        <f>IF('調査票（Q5）'!E82="","-",'調査票（Q5）'!E82)</f>
        <v>-</v>
      </c>
      <c r="E79" s="23" t="str">
        <f>IF('調査票（Q5）'!G82="","-",'調査票（Q5）'!G82)</f>
        <v>-</v>
      </c>
      <c r="F79" s="23" t="str">
        <f>IF('調査票（Q5）'!H82="","-",'調査票（Q5）'!H82)</f>
        <v>-</v>
      </c>
      <c r="G79" s="23" t="str">
        <f>IF('調査票（Q5）'!I82="","-",'調査票（Q5）'!I82)</f>
        <v>-</v>
      </c>
      <c r="H79" s="23" t="str">
        <f>IF('調査票（Q5）'!K82="","-",'調査票（Q5）'!K82)</f>
        <v>-</v>
      </c>
      <c r="I79" s="23" t="str">
        <f>IF('調査票（Q5）'!K82=1,"*",IF('調査票（Q5）'!M82="","-",'調査票（Q5）'!M82))</f>
        <v>-</v>
      </c>
      <c r="J79" s="23" t="str">
        <f>IF('調査票（Q5）'!K82=1,"*",IF(OR('調査票（Q5）'!M82=1,'調査票（Q5）'!M82=2,'調査票（Q5）'!M82=9),"*",IF('調査票（Q5）'!R82="","-",'調査票（Q5）'!R82)))</f>
        <v>-</v>
      </c>
      <c r="K79" s="23" t="str">
        <f>IF('調査票（Q5）'!K82=1,"*",IF(OR('調査票（Q5）'!M82=1,'調査票（Q5）'!M82=2,'調査票（Q5）'!M82=9),"*",IF('調査票（Q5）'!T82="","-",'調査票（Q5）'!T82)))</f>
        <v>-</v>
      </c>
    </row>
    <row r="80" spans="1:11" x14ac:dyDescent="0.55000000000000004">
      <c r="A80" s="22" t="str">
        <f>IF(SUM(C80:K80)=0,"",76)</f>
        <v/>
      </c>
      <c r="B80" s="23"/>
      <c r="C80" s="23" t="str">
        <f>IF('調査票（Q5）'!B83="","-",'調査票（Q5）'!B83)</f>
        <v>-</v>
      </c>
      <c r="D80" s="23" t="str">
        <f>IF('調査票（Q5）'!E83="","-",'調査票（Q5）'!E83)</f>
        <v>-</v>
      </c>
      <c r="E80" s="23" t="str">
        <f>IF('調査票（Q5）'!G83="","-",'調査票（Q5）'!G83)</f>
        <v>-</v>
      </c>
      <c r="F80" s="23" t="str">
        <f>IF('調査票（Q5）'!H83="","-",'調査票（Q5）'!H83)</f>
        <v>-</v>
      </c>
      <c r="G80" s="23" t="str">
        <f>IF('調査票（Q5）'!I83="","-",'調査票（Q5）'!I83)</f>
        <v>-</v>
      </c>
      <c r="H80" s="23" t="str">
        <f>IF('調査票（Q5）'!K83="","-",'調査票（Q5）'!K83)</f>
        <v>-</v>
      </c>
      <c r="I80" s="23" t="str">
        <f>IF('調査票（Q5）'!K83=1,"*",IF('調査票（Q5）'!M83="","-",'調査票（Q5）'!M83))</f>
        <v>-</v>
      </c>
      <c r="J80" s="23" t="str">
        <f>IF('調査票（Q5）'!K83=1,"*",IF(OR('調査票（Q5）'!M83=1,'調査票（Q5）'!M83=2,'調査票（Q5）'!M83=9),"*",IF('調査票（Q5）'!R83="","-",'調査票（Q5）'!R83)))</f>
        <v>-</v>
      </c>
      <c r="K80" s="23" t="str">
        <f>IF('調査票（Q5）'!K83=1,"*",IF(OR('調査票（Q5）'!M83=1,'調査票（Q5）'!M83=2,'調査票（Q5）'!M83=9),"*",IF('調査票（Q5）'!T83="","-",'調査票（Q5）'!T83)))</f>
        <v>-</v>
      </c>
    </row>
    <row r="81" spans="1:11" x14ac:dyDescent="0.55000000000000004">
      <c r="A81" s="22" t="str">
        <f>IF(SUM(C81:K81)=0,"",77)</f>
        <v/>
      </c>
      <c r="B81" s="23"/>
      <c r="C81" s="23" t="str">
        <f>IF('調査票（Q5）'!B84="","-",'調査票（Q5）'!B84)</f>
        <v>-</v>
      </c>
      <c r="D81" s="23" t="str">
        <f>IF('調査票（Q5）'!E84="","-",'調査票（Q5）'!E84)</f>
        <v>-</v>
      </c>
      <c r="E81" s="23" t="str">
        <f>IF('調査票（Q5）'!G84="","-",'調査票（Q5）'!G84)</f>
        <v>-</v>
      </c>
      <c r="F81" s="23" t="str">
        <f>IF('調査票（Q5）'!H84="","-",'調査票（Q5）'!H84)</f>
        <v>-</v>
      </c>
      <c r="G81" s="23" t="str">
        <f>IF('調査票（Q5）'!I84="","-",'調査票（Q5）'!I84)</f>
        <v>-</v>
      </c>
      <c r="H81" s="23" t="str">
        <f>IF('調査票（Q5）'!K84="","-",'調査票（Q5）'!K84)</f>
        <v>-</v>
      </c>
      <c r="I81" s="23" t="str">
        <f>IF('調査票（Q5）'!K84=1,"*",IF('調査票（Q5）'!M84="","-",'調査票（Q5）'!M84))</f>
        <v>-</v>
      </c>
      <c r="J81" s="23" t="str">
        <f>IF('調査票（Q5）'!K84=1,"*",IF(OR('調査票（Q5）'!M84=1,'調査票（Q5）'!M84=2,'調査票（Q5）'!M84=9),"*",IF('調査票（Q5）'!R84="","-",'調査票（Q5）'!R84)))</f>
        <v>-</v>
      </c>
      <c r="K81" s="23" t="str">
        <f>IF('調査票（Q5）'!K84=1,"*",IF(OR('調査票（Q5）'!M84=1,'調査票（Q5）'!M84=2,'調査票（Q5）'!M84=9),"*",IF('調査票（Q5）'!T84="","-",'調査票（Q5）'!T84)))</f>
        <v>-</v>
      </c>
    </row>
    <row r="82" spans="1:11" x14ac:dyDescent="0.55000000000000004">
      <c r="A82" s="22" t="str">
        <f>IF(SUM(C82:K82)=0,"",78)</f>
        <v/>
      </c>
      <c r="B82" s="23"/>
      <c r="C82" s="23" t="str">
        <f>IF('調査票（Q5）'!B85="","-",'調査票（Q5）'!B85)</f>
        <v>-</v>
      </c>
      <c r="D82" s="23" t="str">
        <f>IF('調査票（Q5）'!E85="","-",'調査票（Q5）'!E85)</f>
        <v>-</v>
      </c>
      <c r="E82" s="23" t="str">
        <f>IF('調査票（Q5）'!G85="","-",'調査票（Q5）'!G85)</f>
        <v>-</v>
      </c>
      <c r="F82" s="23" t="str">
        <f>IF('調査票（Q5）'!H85="","-",'調査票（Q5）'!H85)</f>
        <v>-</v>
      </c>
      <c r="G82" s="23" t="str">
        <f>IF('調査票（Q5）'!I85="","-",'調査票（Q5）'!I85)</f>
        <v>-</v>
      </c>
      <c r="H82" s="23" t="str">
        <f>IF('調査票（Q5）'!K85="","-",'調査票（Q5）'!K85)</f>
        <v>-</v>
      </c>
      <c r="I82" s="23" t="str">
        <f>IF('調査票（Q5）'!K85=1,"*",IF('調査票（Q5）'!M85="","-",'調査票（Q5）'!M85))</f>
        <v>-</v>
      </c>
      <c r="J82" s="23" t="str">
        <f>IF('調査票（Q5）'!K85=1,"*",IF(OR('調査票（Q5）'!M85=1,'調査票（Q5）'!M85=2,'調査票（Q5）'!M85=9),"*",IF('調査票（Q5）'!R85="","-",'調査票（Q5）'!R85)))</f>
        <v>-</v>
      </c>
      <c r="K82" s="23" t="str">
        <f>IF('調査票（Q5）'!K85=1,"*",IF(OR('調査票（Q5）'!M85=1,'調査票（Q5）'!M85=2,'調査票（Q5）'!M85=9),"*",IF('調査票（Q5）'!T85="","-",'調査票（Q5）'!T85)))</f>
        <v>-</v>
      </c>
    </row>
    <row r="83" spans="1:11" x14ac:dyDescent="0.55000000000000004">
      <c r="A83" s="22" t="str">
        <f>IF(SUM(C83:K83)=0,"",79)</f>
        <v/>
      </c>
      <c r="B83" s="23"/>
      <c r="C83" s="23" t="str">
        <f>IF('調査票（Q5）'!B86="","-",'調査票（Q5）'!B86)</f>
        <v>-</v>
      </c>
      <c r="D83" s="23" t="str">
        <f>IF('調査票（Q5）'!E86="","-",'調査票（Q5）'!E86)</f>
        <v>-</v>
      </c>
      <c r="E83" s="23" t="str">
        <f>IF('調査票（Q5）'!G86="","-",'調査票（Q5）'!G86)</f>
        <v>-</v>
      </c>
      <c r="F83" s="23" t="str">
        <f>IF('調査票（Q5）'!H86="","-",'調査票（Q5）'!H86)</f>
        <v>-</v>
      </c>
      <c r="G83" s="23" t="str">
        <f>IF('調査票（Q5）'!I86="","-",'調査票（Q5）'!I86)</f>
        <v>-</v>
      </c>
      <c r="H83" s="23" t="str">
        <f>IF('調査票（Q5）'!K86="","-",'調査票（Q5）'!K86)</f>
        <v>-</v>
      </c>
      <c r="I83" s="23" t="str">
        <f>IF('調査票（Q5）'!K86=1,"*",IF('調査票（Q5）'!M86="","-",'調査票（Q5）'!M86))</f>
        <v>-</v>
      </c>
      <c r="J83" s="23" t="str">
        <f>IF('調査票（Q5）'!K86=1,"*",IF(OR('調査票（Q5）'!M86=1,'調査票（Q5）'!M86=2,'調査票（Q5）'!M86=9),"*",IF('調査票（Q5）'!R86="","-",'調査票（Q5）'!R86)))</f>
        <v>-</v>
      </c>
      <c r="K83" s="23" t="str">
        <f>IF('調査票（Q5）'!K86=1,"*",IF(OR('調査票（Q5）'!M86=1,'調査票（Q5）'!M86=2,'調査票（Q5）'!M86=9),"*",IF('調査票（Q5）'!T86="","-",'調査票（Q5）'!T86)))</f>
        <v>-</v>
      </c>
    </row>
    <row r="84" spans="1:11" x14ac:dyDescent="0.55000000000000004">
      <c r="A84" s="22" t="str">
        <f>IF(SUM(C84:K84)=0,"",80)</f>
        <v/>
      </c>
      <c r="B84" s="23"/>
      <c r="C84" s="23" t="str">
        <f>IF('調査票（Q5）'!B87="","-",'調査票（Q5）'!B87)</f>
        <v>-</v>
      </c>
      <c r="D84" s="23" t="str">
        <f>IF('調査票（Q5）'!E87="","-",'調査票（Q5）'!E87)</f>
        <v>-</v>
      </c>
      <c r="E84" s="23" t="str">
        <f>IF('調査票（Q5）'!G87="","-",'調査票（Q5）'!G87)</f>
        <v>-</v>
      </c>
      <c r="F84" s="23" t="str">
        <f>IF('調査票（Q5）'!H87="","-",'調査票（Q5）'!H87)</f>
        <v>-</v>
      </c>
      <c r="G84" s="23" t="str">
        <f>IF('調査票（Q5）'!I87="","-",'調査票（Q5）'!I87)</f>
        <v>-</v>
      </c>
      <c r="H84" s="23" t="str">
        <f>IF('調査票（Q5）'!K87="","-",'調査票（Q5）'!K87)</f>
        <v>-</v>
      </c>
      <c r="I84" s="23" t="str">
        <f>IF('調査票（Q5）'!K87=1,"*",IF('調査票（Q5）'!M87="","-",'調査票（Q5）'!M87))</f>
        <v>-</v>
      </c>
      <c r="J84" s="23" t="str">
        <f>IF('調査票（Q5）'!K87=1,"*",IF(OR('調査票（Q5）'!M87=1,'調査票（Q5）'!M87=2,'調査票（Q5）'!M87=9),"*",IF('調査票（Q5）'!R87="","-",'調査票（Q5）'!R87)))</f>
        <v>-</v>
      </c>
      <c r="K84" s="23" t="str">
        <f>IF('調査票（Q5）'!K87=1,"*",IF(OR('調査票（Q5）'!M87=1,'調査票（Q5）'!M87=2,'調査票（Q5）'!M87=9),"*",IF('調査票（Q5）'!T87="","-",'調査票（Q5）'!T87)))</f>
        <v>-</v>
      </c>
    </row>
    <row r="85" spans="1:11" x14ac:dyDescent="0.55000000000000004">
      <c r="A85" s="22" t="str">
        <f>IF(SUM(C85:K85)=0,"",81)</f>
        <v/>
      </c>
      <c r="B85" s="23"/>
      <c r="C85" s="23" t="str">
        <f>IF('調査票（Q5）'!B88="","-",'調査票（Q5）'!B88)</f>
        <v>-</v>
      </c>
      <c r="D85" s="23" t="str">
        <f>IF('調査票（Q5）'!E88="","-",'調査票（Q5）'!E88)</f>
        <v>-</v>
      </c>
      <c r="E85" s="23" t="str">
        <f>IF('調査票（Q5）'!G88="","-",'調査票（Q5）'!G88)</f>
        <v>-</v>
      </c>
      <c r="F85" s="23" t="str">
        <f>IF('調査票（Q5）'!H88="","-",'調査票（Q5）'!H88)</f>
        <v>-</v>
      </c>
      <c r="G85" s="23" t="str">
        <f>IF('調査票（Q5）'!I88="","-",'調査票（Q5）'!I88)</f>
        <v>-</v>
      </c>
      <c r="H85" s="23" t="str">
        <f>IF('調査票（Q5）'!K88="","-",'調査票（Q5）'!K88)</f>
        <v>-</v>
      </c>
      <c r="I85" s="23" t="str">
        <f>IF('調査票（Q5）'!K88=1,"*",IF('調査票（Q5）'!M88="","-",'調査票（Q5）'!M88))</f>
        <v>-</v>
      </c>
      <c r="J85" s="23" t="str">
        <f>IF('調査票（Q5）'!K88=1,"*",IF(OR('調査票（Q5）'!M88=1,'調査票（Q5）'!M88=2,'調査票（Q5）'!M88=9),"*",IF('調査票（Q5）'!R88="","-",'調査票（Q5）'!R88)))</f>
        <v>-</v>
      </c>
      <c r="K85" s="23" t="str">
        <f>IF('調査票（Q5）'!K88=1,"*",IF(OR('調査票（Q5）'!M88=1,'調査票（Q5）'!M88=2,'調査票（Q5）'!M88=9),"*",IF('調査票（Q5）'!T88="","-",'調査票（Q5）'!T88)))</f>
        <v>-</v>
      </c>
    </row>
    <row r="86" spans="1:11" x14ac:dyDescent="0.55000000000000004">
      <c r="A86" s="22" t="str">
        <f>IF(SUM(C86:K86)=0,"",82)</f>
        <v/>
      </c>
      <c r="B86" s="23"/>
      <c r="C86" s="23" t="str">
        <f>IF('調査票（Q5）'!B89="","-",'調査票（Q5）'!B89)</f>
        <v>-</v>
      </c>
      <c r="D86" s="23" t="str">
        <f>IF('調査票（Q5）'!E89="","-",'調査票（Q5）'!E89)</f>
        <v>-</v>
      </c>
      <c r="E86" s="23" t="str">
        <f>IF('調査票（Q5）'!G89="","-",'調査票（Q5）'!G89)</f>
        <v>-</v>
      </c>
      <c r="F86" s="23" t="str">
        <f>IF('調査票（Q5）'!H89="","-",'調査票（Q5）'!H89)</f>
        <v>-</v>
      </c>
      <c r="G86" s="23" t="str">
        <f>IF('調査票（Q5）'!I89="","-",'調査票（Q5）'!I89)</f>
        <v>-</v>
      </c>
      <c r="H86" s="23" t="str">
        <f>IF('調査票（Q5）'!K89="","-",'調査票（Q5）'!K89)</f>
        <v>-</v>
      </c>
      <c r="I86" s="23" t="str">
        <f>IF('調査票（Q5）'!K89=1,"*",IF('調査票（Q5）'!M89="","-",'調査票（Q5）'!M89))</f>
        <v>-</v>
      </c>
      <c r="J86" s="23" t="str">
        <f>IF('調査票（Q5）'!K89=1,"*",IF(OR('調査票（Q5）'!M89=1,'調査票（Q5）'!M89=2,'調査票（Q5）'!M89=9),"*",IF('調査票（Q5）'!R89="","-",'調査票（Q5）'!R89)))</f>
        <v>-</v>
      </c>
      <c r="K86" s="23" t="str">
        <f>IF('調査票（Q5）'!K89=1,"*",IF(OR('調査票（Q5）'!M89=1,'調査票（Q5）'!M89=2,'調査票（Q5）'!M89=9),"*",IF('調査票（Q5）'!T89="","-",'調査票（Q5）'!T89)))</f>
        <v>-</v>
      </c>
    </row>
    <row r="87" spans="1:11" x14ac:dyDescent="0.55000000000000004">
      <c r="A87" s="22" t="str">
        <f>IF(SUM(C87:K87)=0,"",83)</f>
        <v/>
      </c>
      <c r="B87" s="23"/>
      <c r="C87" s="23" t="str">
        <f>IF('調査票（Q5）'!B90="","-",'調査票（Q5）'!B90)</f>
        <v>-</v>
      </c>
      <c r="D87" s="23" t="str">
        <f>IF('調査票（Q5）'!E90="","-",'調査票（Q5）'!E90)</f>
        <v>-</v>
      </c>
      <c r="E87" s="23" t="str">
        <f>IF('調査票（Q5）'!G90="","-",'調査票（Q5）'!G90)</f>
        <v>-</v>
      </c>
      <c r="F87" s="23" t="str">
        <f>IF('調査票（Q5）'!H90="","-",'調査票（Q5）'!H90)</f>
        <v>-</v>
      </c>
      <c r="G87" s="23" t="str">
        <f>IF('調査票（Q5）'!I90="","-",'調査票（Q5）'!I90)</f>
        <v>-</v>
      </c>
      <c r="H87" s="23" t="str">
        <f>IF('調査票（Q5）'!K90="","-",'調査票（Q5）'!K90)</f>
        <v>-</v>
      </c>
      <c r="I87" s="23" t="str">
        <f>IF('調査票（Q5）'!K90=1,"*",IF('調査票（Q5）'!M90="","-",'調査票（Q5）'!M90))</f>
        <v>-</v>
      </c>
      <c r="J87" s="23" t="str">
        <f>IF('調査票（Q5）'!K90=1,"*",IF(OR('調査票（Q5）'!M90=1,'調査票（Q5）'!M90=2,'調査票（Q5）'!M90=9),"*",IF('調査票（Q5）'!R90="","-",'調査票（Q5）'!R90)))</f>
        <v>-</v>
      </c>
      <c r="K87" s="23" t="str">
        <f>IF('調査票（Q5）'!K90=1,"*",IF(OR('調査票（Q5）'!M90=1,'調査票（Q5）'!M90=2,'調査票（Q5）'!M90=9),"*",IF('調査票（Q5）'!T90="","-",'調査票（Q5）'!T90)))</f>
        <v>-</v>
      </c>
    </row>
    <row r="88" spans="1:11" x14ac:dyDescent="0.55000000000000004">
      <c r="A88" s="22" t="str">
        <f>IF(SUM(C88:K88)=0,"",84)</f>
        <v/>
      </c>
      <c r="B88" s="23"/>
      <c r="C88" s="23" t="str">
        <f>IF('調査票（Q5）'!B91="","-",'調査票（Q5）'!B91)</f>
        <v>-</v>
      </c>
      <c r="D88" s="23" t="str">
        <f>IF('調査票（Q5）'!E91="","-",'調査票（Q5）'!E91)</f>
        <v>-</v>
      </c>
      <c r="E88" s="23" t="str">
        <f>IF('調査票（Q5）'!G91="","-",'調査票（Q5）'!G91)</f>
        <v>-</v>
      </c>
      <c r="F88" s="23" t="str">
        <f>IF('調査票（Q5）'!H91="","-",'調査票（Q5）'!H91)</f>
        <v>-</v>
      </c>
      <c r="G88" s="23" t="str">
        <f>IF('調査票（Q5）'!I91="","-",'調査票（Q5）'!I91)</f>
        <v>-</v>
      </c>
      <c r="H88" s="23" t="str">
        <f>IF('調査票（Q5）'!K91="","-",'調査票（Q5）'!K91)</f>
        <v>-</v>
      </c>
      <c r="I88" s="23" t="str">
        <f>IF('調査票（Q5）'!K91=1,"*",IF('調査票（Q5）'!M91="","-",'調査票（Q5）'!M91))</f>
        <v>-</v>
      </c>
      <c r="J88" s="23" t="str">
        <f>IF('調査票（Q5）'!K91=1,"*",IF(OR('調査票（Q5）'!M91=1,'調査票（Q5）'!M91=2,'調査票（Q5）'!M91=9),"*",IF('調査票（Q5）'!R91="","-",'調査票（Q5）'!R91)))</f>
        <v>-</v>
      </c>
      <c r="K88" s="23" t="str">
        <f>IF('調査票（Q5）'!K91=1,"*",IF(OR('調査票（Q5）'!M91=1,'調査票（Q5）'!M91=2,'調査票（Q5）'!M91=9),"*",IF('調査票（Q5）'!T91="","-",'調査票（Q5）'!T91)))</f>
        <v>-</v>
      </c>
    </row>
    <row r="89" spans="1:11" x14ac:dyDescent="0.55000000000000004">
      <c r="A89" s="22" t="str">
        <f>IF(SUM(C89:K89)=0,"",85)</f>
        <v/>
      </c>
      <c r="B89" s="23"/>
      <c r="C89" s="23" t="str">
        <f>IF('調査票（Q5）'!B92="","-",'調査票（Q5）'!B92)</f>
        <v>-</v>
      </c>
      <c r="D89" s="23" t="str">
        <f>IF('調査票（Q5）'!E92="","-",'調査票（Q5）'!E92)</f>
        <v>-</v>
      </c>
      <c r="E89" s="23" t="str">
        <f>IF('調査票（Q5）'!G92="","-",'調査票（Q5）'!G92)</f>
        <v>-</v>
      </c>
      <c r="F89" s="23" t="str">
        <f>IF('調査票（Q5）'!H92="","-",'調査票（Q5）'!H92)</f>
        <v>-</v>
      </c>
      <c r="G89" s="23" t="str">
        <f>IF('調査票（Q5）'!I92="","-",'調査票（Q5）'!I92)</f>
        <v>-</v>
      </c>
      <c r="H89" s="23" t="str">
        <f>IF('調査票（Q5）'!K92="","-",'調査票（Q5）'!K92)</f>
        <v>-</v>
      </c>
      <c r="I89" s="23" t="str">
        <f>IF('調査票（Q5）'!K92=1,"*",IF('調査票（Q5）'!M92="","-",'調査票（Q5）'!M92))</f>
        <v>-</v>
      </c>
      <c r="J89" s="23" t="str">
        <f>IF('調査票（Q5）'!K92=1,"*",IF(OR('調査票（Q5）'!M92=1,'調査票（Q5）'!M92=2,'調査票（Q5）'!M92=9),"*",IF('調査票（Q5）'!R92="","-",'調査票（Q5）'!R92)))</f>
        <v>-</v>
      </c>
      <c r="K89" s="23" t="str">
        <f>IF('調査票（Q5）'!K92=1,"*",IF(OR('調査票（Q5）'!M92=1,'調査票（Q5）'!M92=2,'調査票（Q5）'!M92=9),"*",IF('調査票（Q5）'!T92="","-",'調査票（Q5）'!T92)))</f>
        <v>-</v>
      </c>
    </row>
    <row r="90" spans="1:11" x14ac:dyDescent="0.55000000000000004">
      <c r="A90" s="22" t="str">
        <f>IF(SUM(C90:K90)=0,"",86)</f>
        <v/>
      </c>
      <c r="B90" s="23"/>
      <c r="C90" s="23" t="str">
        <f>IF('調査票（Q5）'!B93="","-",'調査票（Q5）'!B93)</f>
        <v>-</v>
      </c>
      <c r="D90" s="23" t="str">
        <f>IF('調査票（Q5）'!E93="","-",'調査票（Q5）'!E93)</f>
        <v>-</v>
      </c>
      <c r="E90" s="23" t="str">
        <f>IF('調査票（Q5）'!G93="","-",'調査票（Q5）'!G93)</f>
        <v>-</v>
      </c>
      <c r="F90" s="23" t="str">
        <f>IF('調査票（Q5）'!H93="","-",'調査票（Q5）'!H93)</f>
        <v>-</v>
      </c>
      <c r="G90" s="23" t="str">
        <f>IF('調査票（Q5）'!I93="","-",'調査票（Q5）'!I93)</f>
        <v>-</v>
      </c>
      <c r="H90" s="23" t="str">
        <f>IF('調査票（Q5）'!K93="","-",'調査票（Q5）'!K93)</f>
        <v>-</v>
      </c>
      <c r="I90" s="23" t="str">
        <f>IF('調査票（Q5）'!K93=1,"*",IF('調査票（Q5）'!M93="","-",'調査票（Q5）'!M93))</f>
        <v>-</v>
      </c>
      <c r="J90" s="23" t="str">
        <f>IF('調査票（Q5）'!K93=1,"*",IF(OR('調査票（Q5）'!M93=1,'調査票（Q5）'!M93=2,'調査票（Q5）'!M93=9),"*",IF('調査票（Q5）'!R93="","-",'調査票（Q5）'!R93)))</f>
        <v>-</v>
      </c>
      <c r="K90" s="23" t="str">
        <f>IF('調査票（Q5）'!K93=1,"*",IF(OR('調査票（Q5）'!M93=1,'調査票（Q5）'!M93=2,'調査票（Q5）'!M93=9),"*",IF('調査票（Q5）'!T93="","-",'調査票（Q5）'!T93)))</f>
        <v>-</v>
      </c>
    </row>
    <row r="91" spans="1:11" x14ac:dyDescent="0.55000000000000004">
      <c r="A91" s="22" t="str">
        <f>IF(SUM(C91:K91)=0,"",87)</f>
        <v/>
      </c>
      <c r="B91" s="23"/>
      <c r="C91" s="23" t="str">
        <f>IF('調査票（Q5）'!B94="","-",'調査票（Q5）'!B94)</f>
        <v>-</v>
      </c>
      <c r="D91" s="23" t="str">
        <f>IF('調査票（Q5）'!E94="","-",'調査票（Q5）'!E94)</f>
        <v>-</v>
      </c>
      <c r="E91" s="23" t="str">
        <f>IF('調査票（Q5）'!G94="","-",'調査票（Q5）'!G94)</f>
        <v>-</v>
      </c>
      <c r="F91" s="23" t="str">
        <f>IF('調査票（Q5）'!H94="","-",'調査票（Q5）'!H94)</f>
        <v>-</v>
      </c>
      <c r="G91" s="23" t="str">
        <f>IF('調査票（Q5）'!I94="","-",'調査票（Q5）'!I94)</f>
        <v>-</v>
      </c>
      <c r="H91" s="23" t="str">
        <f>IF('調査票（Q5）'!K94="","-",'調査票（Q5）'!K94)</f>
        <v>-</v>
      </c>
      <c r="I91" s="23" t="str">
        <f>IF('調査票（Q5）'!K94=1,"*",IF('調査票（Q5）'!M94="","-",'調査票（Q5）'!M94))</f>
        <v>-</v>
      </c>
      <c r="J91" s="23" t="str">
        <f>IF('調査票（Q5）'!K94=1,"*",IF(OR('調査票（Q5）'!M94=1,'調査票（Q5）'!M94=2,'調査票（Q5）'!M94=9),"*",IF('調査票（Q5）'!R94="","-",'調査票（Q5）'!R94)))</f>
        <v>-</v>
      </c>
      <c r="K91" s="23" t="str">
        <f>IF('調査票（Q5）'!K94=1,"*",IF(OR('調査票（Q5）'!M94=1,'調査票（Q5）'!M94=2,'調査票（Q5）'!M94=9),"*",IF('調査票（Q5）'!T94="","-",'調査票（Q5）'!T94)))</f>
        <v>-</v>
      </c>
    </row>
    <row r="92" spans="1:11" x14ac:dyDescent="0.55000000000000004">
      <c r="A92" s="22" t="str">
        <f>IF(SUM(C92:K92)=0,"",88)</f>
        <v/>
      </c>
      <c r="B92" s="23"/>
      <c r="C92" s="23" t="str">
        <f>IF('調査票（Q5）'!B95="","-",'調査票（Q5）'!B95)</f>
        <v>-</v>
      </c>
      <c r="D92" s="23" t="str">
        <f>IF('調査票（Q5）'!E95="","-",'調査票（Q5）'!E95)</f>
        <v>-</v>
      </c>
      <c r="E92" s="23" t="str">
        <f>IF('調査票（Q5）'!G95="","-",'調査票（Q5）'!G95)</f>
        <v>-</v>
      </c>
      <c r="F92" s="23" t="str">
        <f>IF('調査票（Q5）'!H95="","-",'調査票（Q5）'!H95)</f>
        <v>-</v>
      </c>
      <c r="G92" s="23" t="str">
        <f>IF('調査票（Q5）'!I95="","-",'調査票（Q5）'!I95)</f>
        <v>-</v>
      </c>
      <c r="H92" s="23" t="str">
        <f>IF('調査票（Q5）'!K95="","-",'調査票（Q5）'!K95)</f>
        <v>-</v>
      </c>
      <c r="I92" s="23" t="str">
        <f>IF('調査票（Q5）'!K95=1,"*",IF('調査票（Q5）'!M95="","-",'調査票（Q5）'!M95))</f>
        <v>-</v>
      </c>
      <c r="J92" s="23" t="str">
        <f>IF('調査票（Q5）'!K95=1,"*",IF(OR('調査票（Q5）'!M95=1,'調査票（Q5）'!M95=2,'調査票（Q5）'!M95=9),"*",IF('調査票（Q5）'!R95="","-",'調査票（Q5）'!R95)))</f>
        <v>-</v>
      </c>
      <c r="K92" s="23" t="str">
        <f>IF('調査票（Q5）'!K95=1,"*",IF(OR('調査票（Q5）'!M95=1,'調査票（Q5）'!M95=2,'調査票（Q5）'!M95=9),"*",IF('調査票（Q5）'!T95="","-",'調査票（Q5）'!T95)))</f>
        <v>-</v>
      </c>
    </row>
    <row r="93" spans="1:11" x14ac:dyDescent="0.55000000000000004">
      <c r="A93" s="22" t="str">
        <f>IF(SUM(C93:K93)=0,"",89)</f>
        <v/>
      </c>
      <c r="B93" s="23"/>
      <c r="C93" s="23" t="str">
        <f>IF('調査票（Q5）'!B96="","-",'調査票（Q5）'!B96)</f>
        <v>-</v>
      </c>
      <c r="D93" s="23" t="str">
        <f>IF('調査票（Q5）'!E96="","-",'調査票（Q5）'!E96)</f>
        <v>-</v>
      </c>
      <c r="E93" s="23" t="str">
        <f>IF('調査票（Q5）'!G96="","-",'調査票（Q5）'!G96)</f>
        <v>-</v>
      </c>
      <c r="F93" s="23" t="str">
        <f>IF('調査票（Q5）'!H96="","-",'調査票（Q5）'!H96)</f>
        <v>-</v>
      </c>
      <c r="G93" s="23" t="str">
        <f>IF('調査票（Q5）'!I96="","-",'調査票（Q5）'!I96)</f>
        <v>-</v>
      </c>
      <c r="H93" s="23" t="str">
        <f>IF('調査票（Q5）'!K96="","-",'調査票（Q5）'!K96)</f>
        <v>-</v>
      </c>
      <c r="I93" s="23" t="str">
        <f>IF('調査票（Q5）'!K96=1,"*",IF('調査票（Q5）'!M96="","-",'調査票（Q5）'!M96))</f>
        <v>-</v>
      </c>
      <c r="J93" s="23" t="str">
        <f>IF('調査票（Q5）'!K96=1,"*",IF(OR('調査票（Q5）'!M96=1,'調査票（Q5）'!M96=2,'調査票（Q5）'!M96=9),"*",IF('調査票（Q5）'!R96="","-",'調査票（Q5）'!R96)))</f>
        <v>-</v>
      </c>
      <c r="K93" s="23" t="str">
        <f>IF('調査票（Q5）'!K96=1,"*",IF(OR('調査票（Q5）'!M96=1,'調査票（Q5）'!M96=2,'調査票（Q5）'!M96=9),"*",IF('調査票（Q5）'!T96="","-",'調査票（Q5）'!T96)))</f>
        <v>-</v>
      </c>
    </row>
    <row r="94" spans="1:11" x14ac:dyDescent="0.55000000000000004">
      <c r="A94" s="22" t="str">
        <f>IF(SUM(C94:K94)=0,"",90)</f>
        <v/>
      </c>
      <c r="B94" s="23"/>
      <c r="C94" s="23" t="str">
        <f>IF('調査票（Q5）'!B97="","-",'調査票（Q5）'!B97)</f>
        <v>-</v>
      </c>
      <c r="D94" s="23" t="str">
        <f>IF('調査票（Q5）'!E97="","-",'調査票（Q5）'!E97)</f>
        <v>-</v>
      </c>
      <c r="E94" s="23" t="str">
        <f>IF('調査票（Q5）'!G97="","-",'調査票（Q5）'!G97)</f>
        <v>-</v>
      </c>
      <c r="F94" s="23" t="str">
        <f>IF('調査票（Q5）'!H97="","-",'調査票（Q5）'!H97)</f>
        <v>-</v>
      </c>
      <c r="G94" s="23" t="str">
        <f>IF('調査票（Q5）'!I97="","-",'調査票（Q5）'!I97)</f>
        <v>-</v>
      </c>
      <c r="H94" s="23" t="str">
        <f>IF('調査票（Q5）'!K97="","-",'調査票（Q5）'!K97)</f>
        <v>-</v>
      </c>
      <c r="I94" s="23" t="str">
        <f>IF('調査票（Q5）'!K97=1,"*",IF('調査票（Q5）'!M97="","-",'調査票（Q5）'!M97))</f>
        <v>-</v>
      </c>
      <c r="J94" s="23" t="str">
        <f>IF('調査票（Q5）'!K97=1,"*",IF(OR('調査票（Q5）'!M97=1,'調査票（Q5）'!M97=2,'調査票（Q5）'!M97=9),"*",IF('調査票（Q5）'!R97="","-",'調査票（Q5）'!R97)))</f>
        <v>-</v>
      </c>
      <c r="K94" s="23" t="str">
        <f>IF('調査票（Q5）'!K97=1,"*",IF(OR('調査票（Q5）'!M97=1,'調査票（Q5）'!M97=2,'調査票（Q5）'!M97=9),"*",IF('調査票（Q5）'!T97="","-",'調査票（Q5）'!T97)))</f>
        <v>-</v>
      </c>
    </row>
    <row r="95" spans="1:11" x14ac:dyDescent="0.55000000000000004">
      <c r="A95" s="22" t="str">
        <f>IF(SUM(C95:K95)=0,"",91)</f>
        <v/>
      </c>
      <c r="B95" s="23"/>
      <c r="C95" s="23" t="str">
        <f>IF('調査票（Q5）'!B98="","-",'調査票（Q5）'!B98)</f>
        <v>-</v>
      </c>
      <c r="D95" s="23" t="str">
        <f>IF('調査票（Q5）'!E98="","-",'調査票（Q5）'!E98)</f>
        <v>-</v>
      </c>
      <c r="E95" s="23" t="str">
        <f>IF('調査票（Q5）'!G98="","-",'調査票（Q5）'!G98)</f>
        <v>-</v>
      </c>
      <c r="F95" s="23" t="str">
        <f>IF('調査票（Q5）'!H98="","-",'調査票（Q5）'!H98)</f>
        <v>-</v>
      </c>
      <c r="G95" s="23" t="str">
        <f>IF('調査票（Q5）'!I98="","-",'調査票（Q5）'!I98)</f>
        <v>-</v>
      </c>
      <c r="H95" s="23" t="str">
        <f>IF('調査票（Q5）'!K98="","-",'調査票（Q5）'!K98)</f>
        <v>-</v>
      </c>
      <c r="I95" s="23" t="str">
        <f>IF('調査票（Q5）'!K98=1,"*",IF('調査票（Q5）'!M98="","-",'調査票（Q5）'!M98))</f>
        <v>-</v>
      </c>
      <c r="J95" s="23" t="str">
        <f>IF('調査票（Q5）'!K98=1,"*",IF(OR('調査票（Q5）'!M98=1,'調査票（Q5）'!M98=2,'調査票（Q5）'!M98=9),"*",IF('調査票（Q5）'!R98="","-",'調査票（Q5）'!R98)))</f>
        <v>-</v>
      </c>
      <c r="K95" s="23" t="str">
        <f>IF('調査票（Q5）'!K98=1,"*",IF(OR('調査票（Q5）'!M98=1,'調査票（Q5）'!M98=2,'調査票（Q5）'!M98=9),"*",IF('調査票（Q5）'!T98="","-",'調査票（Q5）'!T98)))</f>
        <v>-</v>
      </c>
    </row>
    <row r="96" spans="1:11" x14ac:dyDescent="0.55000000000000004">
      <c r="A96" s="22" t="str">
        <f>IF(SUM(C96:K96)=0,"",92)</f>
        <v/>
      </c>
      <c r="B96" s="23"/>
      <c r="C96" s="23" t="str">
        <f>IF('調査票（Q5）'!B99="","-",'調査票（Q5）'!B99)</f>
        <v>-</v>
      </c>
      <c r="D96" s="23" t="str">
        <f>IF('調査票（Q5）'!E99="","-",'調査票（Q5）'!E99)</f>
        <v>-</v>
      </c>
      <c r="E96" s="23" t="str">
        <f>IF('調査票（Q5）'!G99="","-",'調査票（Q5）'!G99)</f>
        <v>-</v>
      </c>
      <c r="F96" s="23" t="str">
        <f>IF('調査票（Q5）'!H99="","-",'調査票（Q5）'!H99)</f>
        <v>-</v>
      </c>
      <c r="G96" s="23" t="str">
        <f>IF('調査票（Q5）'!I99="","-",'調査票（Q5）'!I99)</f>
        <v>-</v>
      </c>
      <c r="H96" s="23" t="str">
        <f>IF('調査票（Q5）'!K99="","-",'調査票（Q5）'!K99)</f>
        <v>-</v>
      </c>
      <c r="I96" s="23" t="str">
        <f>IF('調査票（Q5）'!K99=1,"*",IF('調査票（Q5）'!M99="","-",'調査票（Q5）'!M99))</f>
        <v>-</v>
      </c>
      <c r="J96" s="23" t="str">
        <f>IF('調査票（Q5）'!K99=1,"*",IF(OR('調査票（Q5）'!M99=1,'調査票（Q5）'!M99=2,'調査票（Q5）'!M99=9),"*",IF('調査票（Q5）'!R99="","-",'調査票（Q5）'!R99)))</f>
        <v>-</v>
      </c>
      <c r="K96" s="23" t="str">
        <f>IF('調査票（Q5）'!K99=1,"*",IF(OR('調査票（Q5）'!M99=1,'調査票（Q5）'!M99=2,'調査票（Q5）'!M99=9),"*",IF('調査票（Q5）'!T99="","-",'調査票（Q5）'!T99)))</f>
        <v>-</v>
      </c>
    </row>
    <row r="97" spans="1:11" x14ac:dyDescent="0.55000000000000004">
      <c r="A97" s="22" t="str">
        <f>IF(SUM(C97:K97)=0,"",93)</f>
        <v/>
      </c>
      <c r="B97" s="23"/>
      <c r="C97" s="23" t="str">
        <f>IF('調査票（Q5）'!B100="","-",'調査票（Q5）'!B100)</f>
        <v>-</v>
      </c>
      <c r="D97" s="23" t="str">
        <f>IF('調査票（Q5）'!E100="","-",'調査票（Q5）'!E100)</f>
        <v>-</v>
      </c>
      <c r="E97" s="23" t="str">
        <f>IF('調査票（Q5）'!G100="","-",'調査票（Q5）'!G100)</f>
        <v>-</v>
      </c>
      <c r="F97" s="23" t="str">
        <f>IF('調査票（Q5）'!H100="","-",'調査票（Q5）'!H100)</f>
        <v>-</v>
      </c>
      <c r="G97" s="23" t="str">
        <f>IF('調査票（Q5）'!I100="","-",'調査票（Q5）'!I100)</f>
        <v>-</v>
      </c>
      <c r="H97" s="23" t="str">
        <f>IF('調査票（Q5）'!K100="","-",'調査票（Q5）'!K100)</f>
        <v>-</v>
      </c>
      <c r="I97" s="23" t="str">
        <f>IF('調査票（Q5）'!K100=1,"*",IF('調査票（Q5）'!M100="","-",'調査票（Q5）'!M100))</f>
        <v>-</v>
      </c>
      <c r="J97" s="23" t="str">
        <f>IF('調査票（Q5）'!K100=1,"*",IF(OR('調査票（Q5）'!M100=1,'調査票（Q5）'!M100=2,'調査票（Q5）'!M100=9),"*",IF('調査票（Q5）'!R100="","-",'調査票（Q5）'!R100)))</f>
        <v>-</v>
      </c>
      <c r="K97" s="23" t="str">
        <f>IF('調査票（Q5）'!K100=1,"*",IF(OR('調査票（Q5）'!M100=1,'調査票（Q5）'!M100=2,'調査票（Q5）'!M100=9),"*",IF('調査票（Q5）'!T100="","-",'調査票（Q5）'!T100)))</f>
        <v>-</v>
      </c>
    </row>
    <row r="98" spans="1:11" x14ac:dyDescent="0.55000000000000004">
      <c r="A98" s="22" t="str">
        <f>IF(SUM(C98:K98)=0,"",94)</f>
        <v/>
      </c>
      <c r="B98" s="23"/>
      <c r="C98" s="23" t="str">
        <f>IF('調査票（Q5）'!B101="","-",'調査票（Q5）'!B101)</f>
        <v>-</v>
      </c>
      <c r="D98" s="23" t="str">
        <f>IF('調査票（Q5）'!E101="","-",'調査票（Q5）'!E101)</f>
        <v>-</v>
      </c>
      <c r="E98" s="23" t="str">
        <f>IF('調査票（Q5）'!G101="","-",'調査票（Q5）'!G101)</f>
        <v>-</v>
      </c>
      <c r="F98" s="23" t="str">
        <f>IF('調査票（Q5）'!H101="","-",'調査票（Q5）'!H101)</f>
        <v>-</v>
      </c>
      <c r="G98" s="23" t="str">
        <f>IF('調査票（Q5）'!I101="","-",'調査票（Q5）'!I101)</f>
        <v>-</v>
      </c>
      <c r="H98" s="23" t="str">
        <f>IF('調査票（Q5）'!K101="","-",'調査票（Q5）'!K101)</f>
        <v>-</v>
      </c>
      <c r="I98" s="23" t="str">
        <f>IF('調査票（Q5）'!K101=1,"*",IF('調査票（Q5）'!M101="","-",'調査票（Q5）'!M101))</f>
        <v>-</v>
      </c>
      <c r="J98" s="23" t="str">
        <f>IF('調査票（Q5）'!K101=1,"*",IF(OR('調査票（Q5）'!M101=1,'調査票（Q5）'!M101=2,'調査票（Q5）'!M101=9),"*",IF('調査票（Q5）'!R101="","-",'調査票（Q5）'!R101)))</f>
        <v>-</v>
      </c>
      <c r="K98" s="23" t="str">
        <f>IF('調査票（Q5）'!K101=1,"*",IF(OR('調査票（Q5）'!M101=1,'調査票（Q5）'!M101=2,'調査票（Q5）'!M101=9),"*",IF('調査票（Q5）'!T101="","-",'調査票（Q5）'!T101)))</f>
        <v>-</v>
      </c>
    </row>
    <row r="99" spans="1:11" x14ac:dyDescent="0.55000000000000004">
      <c r="A99" s="22" t="str">
        <f>IF(SUM(C99:K99)=0,"",95)</f>
        <v/>
      </c>
      <c r="B99" s="23"/>
      <c r="C99" s="23" t="str">
        <f>IF('調査票（Q5）'!B102="","-",'調査票（Q5）'!B102)</f>
        <v>-</v>
      </c>
      <c r="D99" s="23" t="str">
        <f>IF('調査票（Q5）'!E102="","-",'調査票（Q5）'!E102)</f>
        <v>-</v>
      </c>
      <c r="E99" s="23" t="str">
        <f>IF('調査票（Q5）'!G102="","-",'調査票（Q5）'!G102)</f>
        <v>-</v>
      </c>
      <c r="F99" s="23" t="str">
        <f>IF('調査票（Q5）'!H102="","-",'調査票（Q5）'!H102)</f>
        <v>-</v>
      </c>
      <c r="G99" s="23" t="str">
        <f>IF('調査票（Q5）'!I102="","-",'調査票（Q5）'!I102)</f>
        <v>-</v>
      </c>
      <c r="H99" s="23" t="str">
        <f>IF('調査票（Q5）'!K102="","-",'調査票（Q5）'!K102)</f>
        <v>-</v>
      </c>
      <c r="I99" s="23" t="str">
        <f>IF('調査票（Q5）'!K102=1,"*",IF('調査票（Q5）'!M102="","-",'調査票（Q5）'!M102))</f>
        <v>-</v>
      </c>
      <c r="J99" s="23" t="str">
        <f>IF('調査票（Q5）'!K102=1,"*",IF(OR('調査票（Q5）'!M102=1,'調査票（Q5）'!M102=2,'調査票（Q5）'!M102=9),"*",IF('調査票（Q5）'!R102="","-",'調査票（Q5）'!R102)))</f>
        <v>-</v>
      </c>
      <c r="K99" s="23" t="str">
        <f>IF('調査票（Q5）'!K102=1,"*",IF(OR('調査票（Q5）'!M102=1,'調査票（Q5）'!M102=2,'調査票（Q5）'!M102=9),"*",IF('調査票（Q5）'!T102="","-",'調査票（Q5）'!T102)))</f>
        <v>-</v>
      </c>
    </row>
    <row r="100" spans="1:11" x14ac:dyDescent="0.55000000000000004">
      <c r="A100" s="22" t="str">
        <f>IF(SUM(C100:K100)=0,"",96)</f>
        <v/>
      </c>
      <c r="B100" s="23"/>
      <c r="C100" s="23" t="str">
        <f>IF('調査票（Q5）'!B103="","-",'調査票（Q5）'!B103)</f>
        <v>-</v>
      </c>
      <c r="D100" s="23" t="str">
        <f>IF('調査票（Q5）'!E103="","-",'調査票（Q5）'!E103)</f>
        <v>-</v>
      </c>
      <c r="E100" s="23" t="str">
        <f>IF('調査票（Q5）'!G103="","-",'調査票（Q5）'!G103)</f>
        <v>-</v>
      </c>
      <c r="F100" s="23" t="str">
        <f>IF('調査票（Q5）'!H103="","-",'調査票（Q5）'!H103)</f>
        <v>-</v>
      </c>
      <c r="G100" s="23" t="str">
        <f>IF('調査票（Q5）'!I103="","-",'調査票（Q5）'!I103)</f>
        <v>-</v>
      </c>
      <c r="H100" s="23" t="str">
        <f>IF('調査票（Q5）'!K103="","-",'調査票（Q5）'!K103)</f>
        <v>-</v>
      </c>
      <c r="I100" s="23" t="str">
        <f>IF('調査票（Q5）'!K103=1,"*",IF('調査票（Q5）'!M103="","-",'調査票（Q5）'!M103))</f>
        <v>-</v>
      </c>
      <c r="J100" s="23" t="str">
        <f>IF('調査票（Q5）'!K103=1,"*",IF(OR('調査票（Q5）'!M103=1,'調査票（Q5）'!M103=2,'調査票（Q5）'!M103=9),"*",IF('調査票（Q5）'!R103="","-",'調査票（Q5）'!R103)))</f>
        <v>-</v>
      </c>
      <c r="K100" s="23" t="str">
        <f>IF('調査票（Q5）'!K103=1,"*",IF(OR('調査票（Q5）'!M103=1,'調査票（Q5）'!M103=2,'調査票（Q5）'!M103=9),"*",IF('調査票（Q5）'!T103="","-",'調査票（Q5）'!T103)))</f>
        <v>-</v>
      </c>
    </row>
    <row r="101" spans="1:11" x14ac:dyDescent="0.55000000000000004">
      <c r="A101" s="22" t="str">
        <f>IF(SUM(C101:K101)=0,"",97)</f>
        <v/>
      </c>
      <c r="B101" s="23"/>
      <c r="C101" s="23" t="str">
        <f>IF('調査票（Q5）'!B104="","-",'調査票（Q5）'!B104)</f>
        <v>-</v>
      </c>
      <c r="D101" s="23" t="str">
        <f>IF('調査票（Q5）'!E104="","-",'調査票（Q5）'!E104)</f>
        <v>-</v>
      </c>
      <c r="E101" s="23" t="str">
        <f>IF('調査票（Q5）'!G104="","-",'調査票（Q5）'!G104)</f>
        <v>-</v>
      </c>
      <c r="F101" s="23" t="str">
        <f>IF('調査票（Q5）'!H104="","-",'調査票（Q5）'!H104)</f>
        <v>-</v>
      </c>
      <c r="G101" s="23" t="str">
        <f>IF('調査票（Q5）'!I104="","-",'調査票（Q5）'!I104)</f>
        <v>-</v>
      </c>
      <c r="H101" s="23" t="str">
        <f>IF('調査票（Q5）'!K104="","-",'調査票（Q5）'!K104)</f>
        <v>-</v>
      </c>
      <c r="I101" s="23" t="str">
        <f>IF('調査票（Q5）'!K104=1,"*",IF('調査票（Q5）'!M104="","-",'調査票（Q5）'!M104))</f>
        <v>-</v>
      </c>
      <c r="J101" s="23" t="str">
        <f>IF('調査票（Q5）'!K104=1,"*",IF(OR('調査票（Q5）'!M104=1,'調査票（Q5）'!M104=2,'調査票（Q5）'!M104=9),"*",IF('調査票（Q5）'!R104="","-",'調査票（Q5）'!R104)))</f>
        <v>-</v>
      </c>
      <c r="K101" s="23" t="str">
        <f>IF('調査票（Q5）'!K104=1,"*",IF(OR('調査票（Q5）'!M104=1,'調査票（Q5）'!M104=2,'調査票（Q5）'!M104=9),"*",IF('調査票（Q5）'!T104="","-",'調査票（Q5）'!T104)))</f>
        <v>-</v>
      </c>
    </row>
    <row r="102" spans="1:11" x14ac:dyDescent="0.55000000000000004">
      <c r="A102" s="22" t="str">
        <f>IF(SUM(C102:K102)=0,"",98)</f>
        <v/>
      </c>
      <c r="B102" s="23"/>
      <c r="C102" s="23" t="str">
        <f>IF('調査票（Q5）'!B105="","-",'調査票（Q5）'!B105)</f>
        <v>-</v>
      </c>
      <c r="D102" s="23" t="str">
        <f>IF('調査票（Q5）'!E105="","-",'調査票（Q5）'!E105)</f>
        <v>-</v>
      </c>
      <c r="E102" s="23" t="str">
        <f>IF('調査票（Q5）'!G105="","-",'調査票（Q5）'!G105)</f>
        <v>-</v>
      </c>
      <c r="F102" s="23" t="str">
        <f>IF('調査票（Q5）'!H105="","-",'調査票（Q5）'!H105)</f>
        <v>-</v>
      </c>
      <c r="G102" s="23" t="str">
        <f>IF('調査票（Q5）'!I105="","-",'調査票（Q5）'!I105)</f>
        <v>-</v>
      </c>
      <c r="H102" s="23" t="str">
        <f>IF('調査票（Q5）'!K105="","-",'調査票（Q5）'!K105)</f>
        <v>-</v>
      </c>
      <c r="I102" s="23" t="str">
        <f>IF('調査票（Q5）'!K105=1,"*",IF('調査票（Q5）'!M105="","-",'調査票（Q5）'!M105))</f>
        <v>-</v>
      </c>
      <c r="J102" s="23" t="str">
        <f>IF('調査票（Q5）'!K105=1,"*",IF(OR('調査票（Q5）'!M105=1,'調査票（Q5）'!M105=2,'調査票（Q5）'!M105=9),"*",IF('調査票（Q5）'!R105="","-",'調査票（Q5）'!R105)))</f>
        <v>-</v>
      </c>
      <c r="K102" s="23" t="str">
        <f>IF('調査票（Q5）'!K105=1,"*",IF(OR('調査票（Q5）'!M105=1,'調査票（Q5）'!M105=2,'調査票（Q5）'!M105=9),"*",IF('調査票（Q5）'!T105="","-",'調査票（Q5）'!T105)))</f>
        <v>-</v>
      </c>
    </row>
    <row r="103" spans="1:11" x14ac:dyDescent="0.55000000000000004">
      <c r="A103" s="22" t="str">
        <f>IF(SUM(C103:K103)=0,"",99)</f>
        <v/>
      </c>
      <c r="B103" s="23"/>
      <c r="C103" s="23" t="str">
        <f>IF('調査票（Q5）'!B106="","-",'調査票（Q5）'!B106)</f>
        <v>-</v>
      </c>
      <c r="D103" s="23" t="str">
        <f>IF('調査票（Q5）'!E106="","-",'調査票（Q5）'!E106)</f>
        <v>-</v>
      </c>
      <c r="E103" s="23" t="str">
        <f>IF('調査票（Q5）'!G106="","-",'調査票（Q5）'!G106)</f>
        <v>-</v>
      </c>
      <c r="F103" s="23" t="str">
        <f>IF('調査票（Q5）'!H106="","-",'調査票（Q5）'!H106)</f>
        <v>-</v>
      </c>
      <c r="G103" s="23" t="str">
        <f>IF('調査票（Q5）'!I106="","-",'調査票（Q5）'!I106)</f>
        <v>-</v>
      </c>
      <c r="H103" s="23" t="str">
        <f>IF('調査票（Q5）'!K106="","-",'調査票（Q5）'!K106)</f>
        <v>-</v>
      </c>
      <c r="I103" s="23" t="str">
        <f>IF('調査票（Q5）'!K106=1,"*",IF('調査票（Q5）'!M106="","-",'調査票（Q5）'!M106))</f>
        <v>-</v>
      </c>
      <c r="J103" s="23" t="str">
        <f>IF('調査票（Q5）'!K106=1,"*",IF(OR('調査票（Q5）'!M106=1,'調査票（Q5）'!M106=2,'調査票（Q5）'!M106=9),"*",IF('調査票（Q5）'!R106="","-",'調査票（Q5）'!R106)))</f>
        <v>-</v>
      </c>
      <c r="K103" s="23" t="str">
        <f>IF('調査票（Q5）'!K106=1,"*",IF(OR('調査票（Q5）'!M106=1,'調査票（Q5）'!M106=2,'調査票（Q5）'!M106=9),"*",IF('調査票（Q5）'!T106="","-",'調査票（Q5）'!T106)))</f>
        <v>-</v>
      </c>
    </row>
    <row r="104" spans="1:11" x14ac:dyDescent="0.55000000000000004">
      <c r="A104" s="22" t="str">
        <f>IF(SUM(C104:K104)=0,"",100)</f>
        <v/>
      </c>
      <c r="B104" s="23"/>
      <c r="C104" s="23" t="str">
        <f>IF('調査票（Q5）'!B107="","-",'調査票（Q5）'!B107)</f>
        <v>-</v>
      </c>
      <c r="D104" s="23" t="str">
        <f>IF('調査票（Q5）'!E107="","-",'調査票（Q5）'!E107)</f>
        <v>-</v>
      </c>
      <c r="E104" s="23" t="str">
        <f>IF('調査票（Q5）'!G107="","-",'調査票（Q5）'!G107)</f>
        <v>-</v>
      </c>
      <c r="F104" s="23" t="str">
        <f>IF('調査票（Q5）'!H107="","-",'調査票（Q5）'!H107)</f>
        <v>-</v>
      </c>
      <c r="G104" s="23" t="str">
        <f>IF('調査票（Q5）'!I107="","-",'調査票（Q5）'!I107)</f>
        <v>-</v>
      </c>
      <c r="H104" s="23" t="str">
        <f>IF('調査票（Q5）'!K107="","-",'調査票（Q5）'!K107)</f>
        <v>-</v>
      </c>
      <c r="I104" s="23" t="str">
        <f>IF('調査票（Q5）'!K107=1,"*",IF('調査票（Q5）'!M107="","-",'調査票（Q5）'!M107))</f>
        <v>-</v>
      </c>
      <c r="J104" s="23" t="str">
        <f>IF('調査票（Q5）'!K107=1,"*",IF(OR('調査票（Q5）'!M107=1,'調査票（Q5）'!M107=2,'調査票（Q5）'!M107=9),"*",IF('調査票（Q5）'!R107="","-",'調査票（Q5）'!R107)))</f>
        <v>-</v>
      </c>
      <c r="K104" s="23" t="str">
        <f>IF('調査票（Q5）'!K107=1,"*",IF(OR('調査票（Q5）'!M107=1,'調査票（Q5）'!M107=2,'調査票（Q5）'!M107=9),"*",IF('調査票（Q5）'!T107="","-",'調査票（Q5）'!T107)))</f>
        <v>-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調査票（Q5）</vt:lpstr>
      <vt:lpstr>集計_施設系Q5</vt:lpstr>
      <vt:lpstr>'調査票（Q5）'!Print_Area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佳代</dc:creator>
  <cp:lastModifiedBy>池田　佳代</cp:lastModifiedBy>
  <cp:lastPrinted>2026-02-06T07:10:19Z</cp:lastPrinted>
  <dcterms:created xsi:type="dcterms:W3CDTF">2026-02-03T07:43:40Z</dcterms:created>
  <dcterms:modified xsi:type="dcterms:W3CDTF">2026-02-13T00:52:44Z</dcterms:modified>
</cp:coreProperties>
</file>