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z:\2026年度\市民税課\★個人市民税共通\03 減免関係\☆令和８年熊本地震\広報\"/>
    </mc:Choice>
  </mc:AlternateContent>
  <xr:revisionPtr revIDLastSave="0" documentId="13_ncr:1_{D8D4045E-118F-4068-B9C3-04813DFA0B00}" xr6:coauthVersionLast="47" xr6:coauthVersionMax="47" xr10:uidLastSave="{00000000-0000-0000-0000-000000000000}"/>
  <bookViews>
    <workbookView xWindow="-120" yWindow="-120" windowWidth="29040" windowHeight="15720" tabRatio="690" xr2:uid="{00000000-000D-0000-FFFF-FFFF00000000}"/>
  </bookViews>
  <sheets>
    <sheet name="記載例" sheetId="14" r:id="rId1"/>
    <sheet name="明細書のパターン" sheetId="25" r:id="rId2"/>
    <sheet name="明細書（入力用）" sheetId="21" r:id="rId3"/>
    <sheet name="明細書（追加分）" sheetId="24" r:id="rId4"/>
    <sheet name="家財の残存率（参考）" sheetId="19" r:id="rId5"/>
  </sheets>
  <definedNames>
    <definedName name="_xlnm.Print_Area" localSheetId="4">'家財の残存率（参考）'!$B$1:$AF$22</definedName>
    <definedName name="_xlnm.Print_Area" localSheetId="0">記載例!$A$1:$K$82</definedName>
    <definedName name="_xlnm.Print_Area" localSheetId="3">'明細書（追加分）'!$A$1:$K$76</definedName>
    <definedName name="_xlnm.Print_Area" localSheetId="2">'明細書（入力用）'!$A$1:$K$76</definedName>
    <definedName name="_xlnm.Print_Area" localSheetId="1">明細書のパターン!$A$1:$B$105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5" i="24" l="1" a="1"/>
  <c r="L75" i="24" s="1"/>
  <c r="M75" i="24" s="1"/>
  <c r="G75" i="24"/>
  <c r="H75" i="24" s="1"/>
  <c r="I75" i="24" s="1"/>
  <c r="J75" i="24" s="1"/>
  <c r="L74" i="24" a="1"/>
  <c r="L74" i="24" s="1"/>
  <c r="M74" i="24" s="1"/>
  <c r="G74" i="24"/>
  <c r="H74" i="24" s="1"/>
  <c r="I74" i="24" s="1"/>
  <c r="J74" i="24" s="1"/>
  <c r="L73" i="24" a="1"/>
  <c r="L73" i="24" s="1"/>
  <c r="M73" i="24" s="1"/>
  <c r="G73" i="24"/>
  <c r="H73" i="24" s="1"/>
  <c r="I73" i="24" s="1"/>
  <c r="J73" i="24" s="1"/>
  <c r="L72" i="24" a="1"/>
  <c r="L72" i="24" s="1"/>
  <c r="M72" i="24" s="1"/>
  <c r="G72" i="24"/>
  <c r="H72" i="24" s="1"/>
  <c r="I72" i="24" s="1"/>
  <c r="J72" i="24" s="1"/>
  <c r="L71" i="24" a="1"/>
  <c r="L71" i="24" s="1"/>
  <c r="M71" i="24" s="1"/>
  <c r="G71" i="24"/>
  <c r="H71" i="24" s="1"/>
  <c r="I71" i="24" s="1"/>
  <c r="J71" i="24" s="1"/>
  <c r="L70" i="24" a="1"/>
  <c r="L70" i="24" s="1"/>
  <c r="M70" i="24" s="1"/>
  <c r="G70" i="24"/>
  <c r="H70" i="24" s="1"/>
  <c r="I70" i="24" s="1"/>
  <c r="J70" i="24" s="1"/>
  <c r="L69" i="24" a="1"/>
  <c r="L69" i="24" s="1"/>
  <c r="M69" i="24" s="1"/>
  <c r="G69" i="24"/>
  <c r="H69" i="24" s="1"/>
  <c r="I69" i="24" s="1"/>
  <c r="J69" i="24" s="1"/>
  <c r="L68" i="24" a="1"/>
  <c r="L68" i="24" s="1"/>
  <c r="M68" i="24" s="1"/>
  <c r="G68" i="24"/>
  <c r="H68" i="24" s="1"/>
  <c r="I68" i="24" s="1"/>
  <c r="J68" i="24" s="1"/>
  <c r="L67" i="24" a="1"/>
  <c r="L67" i="24" s="1"/>
  <c r="M67" i="24" s="1"/>
  <c r="G67" i="24"/>
  <c r="H67" i="24" s="1"/>
  <c r="I67" i="24" s="1"/>
  <c r="J67" i="24" s="1"/>
  <c r="L66" i="24" a="1"/>
  <c r="L66" i="24" s="1"/>
  <c r="M66" i="24" s="1"/>
  <c r="G66" i="24"/>
  <c r="H66" i="24" s="1"/>
  <c r="I66" i="24" s="1"/>
  <c r="J66" i="24" s="1"/>
  <c r="L65" i="24" a="1"/>
  <c r="L65" i="24" s="1"/>
  <c r="M65" i="24" s="1"/>
  <c r="G65" i="24" s="1"/>
  <c r="H65" i="24" s="1"/>
  <c r="I65" i="24" s="1"/>
  <c r="J65" i="24" s="1"/>
  <c r="L64" i="24" a="1"/>
  <c r="L64" i="24" s="1"/>
  <c r="M64" i="24" s="1"/>
  <c r="G64" i="24"/>
  <c r="H64" i="24" s="1"/>
  <c r="I64" i="24" s="1"/>
  <c r="J64" i="24" s="1"/>
  <c r="L63" i="24" a="1"/>
  <c r="L63" i="24" s="1"/>
  <c r="M63" i="24" s="1"/>
  <c r="G63" i="24"/>
  <c r="H63" i="24" s="1"/>
  <c r="I63" i="24" s="1"/>
  <c r="J63" i="24" s="1"/>
  <c r="L62" i="24" a="1"/>
  <c r="L62" i="24" s="1"/>
  <c r="M62" i="24" s="1"/>
  <c r="G62" i="24" s="1"/>
  <c r="H62" i="24" s="1"/>
  <c r="I62" i="24" s="1"/>
  <c r="J62" i="24" s="1"/>
  <c r="L61" i="24" a="1"/>
  <c r="L61" i="24" s="1"/>
  <c r="M61" i="24" s="1"/>
  <c r="G61" i="24"/>
  <c r="H61" i="24" s="1"/>
  <c r="I61" i="24" s="1"/>
  <c r="J61" i="24" s="1"/>
  <c r="L60" i="24" a="1"/>
  <c r="L60" i="24" s="1"/>
  <c r="M60" i="24" s="1"/>
  <c r="G60" i="24"/>
  <c r="H60" i="24" s="1"/>
  <c r="I60" i="24" s="1"/>
  <c r="J60" i="24" s="1"/>
  <c r="L59" i="24" a="1"/>
  <c r="L59" i="24" s="1"/>
  <c r="M59" i="24" s="1"/>
  <c r="G59" i="24"/>
  <c r="H59" i="24" s="1"/>
  <c r="I59" i="24" s="1"/>
  <c r="J59" i="24" s="1"/>
  <c r="L58" i="24" a="1"/>
  <c r="L58" i="24" s="1"/>
  <c r="M58" i="24" s="1"/>
  <c r="G58" i="24" s="1"/>
  <c r="H58" i="24" s="1"/>
  <c r="I58" i="24" s="1"/>
  <c r="J58" i="24" s="1"/>
  <c r="L57" i="24" a="1"/>
  <c r="L57" i="24" s="1"/>
  <c r="M57" i="24" s="1"/>
  <c r="G57" i="24"/>
  <c r="H57" i="24" s="1"/>
  <c r="I57" i="24" s="1"/>
  <c r="J57" i="24" s="1"/>
  <c r="L56" i="24" a="1"/>
  <c r="L56" i="24" s="1"/>
  <c r="M56" i="24" s="1"/>
  <c r="G56" i="24"/>
  <c r="H56" i="24" s="1"/>
  <c r="I56" i="24" s="1"/>
  <c r="J56" i="24" s="1"/>
  <c r="L55" i="24" a="1"/>
  <c r="L55" i="24" s="1"/>
  <c r="M55" i="24" s="1"/>
  <c r="G55" i="24"/>
  <c r="H55" i="24" s="1"/>
  <c r="I55" i="24" s="1"/>
  <c r="J55" i="24" s="1"/>
  <c r="L54" i="24" a="1"/>
  <c r="L54" i="24" s="1"/>
  <c r="M54" i="24" s="1"/>
  <c r="G54" i="24"/>
  <c r="H54" i="24" s="1"/>
  <c r="I54" i="24" s="1"/>
  <c r="J54" i="24" s="1"/>
  <c r="L53" i="24" a="1"/>
  <c r="L53" i="24" s="1"/>
  <c r="M53" i="24" s="1"/>
  <c r="G53" i="24"/>
  <c r="H53" i="24" s="1"/>
  <c r="I53" i="24" s="1"/>
  <c r="J53" i="24" s="1"/>
  <c r="L52" i="24" a="1"/>
  <c r="L52" i="24" s="1"/>
  <c r="M52" i="24" s="1"/>
  <c r="G52" i="24"/>
  <c r="H52" i="24" s="1"/>
  <c r="I52" i="24" s="1"/>
  <c r="J52" i="24" s="1"/>
  <c r="L51" i="24" a="1"/>
  <c r="L51" i="24" s="1"/>
  <c r="M51" i="24" s="1"/>
  <c r="G51" i="24" s="1"/>
  <c r="H51" i="24" s="1"/>
  <c r="I51" i="24" s="1"/>
  <c r="J51" i="24" s="1"/>
  <c r="L50" i="24" a="1"/>
  <c r="L50" i="24" s="1"/>
  <c r="M50" i="24" s="1"/>
  <c r="G50" i="24"/>
  <c r="H50" i="24" s="1"/>
  <c r="I50" i="24" s="1"/>
  <c r="J50" i="24" s="1"/>
  <c r="L49" i="24" a="1"/>
  <c r="L49" i="24" s="1"/>
  <c r="M49" i="24" s="1"/>
  <c r="G49" i="24"/>
  <c r="H49" i="24" s="1"/>
  <c r="I49" i="24" s="1"/>
  <c r="J49" i="24" s="1"/>
  <c r="L48" i="24" a="1"/>
  <c r="L48" i="24" s="1"/>
  <c r="M48" i="24" s="1"/>
  <c r="G48" i="24"/>
  <c r="H48" i="24" s="1"/>
  <c r="I48" i="24" s="1"/>
  <c r="J48" i="24" s="1"/>
  <c r="L47" i="24" a="1"/>
  <c r="L47" i="24" s="1"/>
  <c r="M47" i="24" s="1"/>
  <c r="G47" i="24"/>
  <c r="H47" i="24" s="1"/>
  <c r="I47" i="24" s="1"/>
  <c r="J47" i="24" s="1"/>
  <c r="L46" i="24" a="1"/>
  <c r="L46" i="24" s="1"/>
  <c r="M46" i="24" s="1"/>
  <c r="G46" i="24"/>
  <c r="H46" i="24" s="1"/>
  <c r="I46" i="24" s="1"/>
  <c r="J46" i="24" s="1"/>
  <c r="L45" i="24" a="1"/>
  <c r="L45" i="24" s="1"/>
  <c r="M45" i="24" s="1"/>
  <c r="G45" i="24"/>
  <c r="H45" i="24" s="1"/>
  <c r="I45" i="24" s="1"/>
  <c r="J45" i="24" s="1"/>
  <c r="L44" i="24" a="1"/>
  <c r="L44" i="24" s="1"/>
  <c r="M44" i="24" s="1"/>
  <c r="G44" i="24"/>
  <c r="H44" i="24" s="1"/>
  <c r="I44" i="24" s="1"/>
  <c r="J44" i="24" s="1"/>
  <c r="L37" i="24" a="1"/>
  <c r="L37" i="24" s="1"/>
  <c r="M37" i="24" s="1"/>
  <c r="G37" i="24"/>
  <c r="H37" i="24" s="1"/>
  <c r="I37" i="24" s="1"/>
  <c r="J37" i="24" s="1"/>
  <c r="F37" i="24"/>
  <c r="L36" i="24" a="1"/>
  <c r="L36" i="24" s="1"/>
  <c r="M36" i="24" s="1"/>
  <c r="G36" i="24"/>
  <c r="H36" i="24" s="1"/>
  <c r="I36" i="24" s="1"/>
  <c r="J36" i="24" s="1"/>
  <c r="F36" i="24"/>
  <c r="L35" i="24" a="1"/>
  <c r="L35" i="24" s="1"/>
  <c r="M35" i="24" s="1"/>
  <c r="G35" i="24"/>
  <c r="H35" i="24" s="1"/>
  <c r="I35" i="24" s="1"/>
  <c r="J35" i="24" s="1"/>
  <c r="F35" i="24"/>
  <c r="L34" i="24" a="1"/>
  <c r="L34" i="24" s="1"/>
  <c r="M34" i="24" s="1"/>
  <c r="G34" i="24"/>
  <c r="H34" i="24" s="1"/>
  <c r="I34" i="24" s="1"/>
  <c r="J34" i="24" s="1"/>
  <c r="F34" i="24"/>
  <c r="L33" i="24" a="1"/>
  <c r="L33" i="24" s="1"/>
  <c r="M33" i="24" s="1"/>
  <c r="G33" i="24"/>
  <c r="H33" i="24" s="1"/>
  <c r="I33" i="24" s="1"/>
  <c r="J33" i="24" s="1"/>
  <c r="F33" i="24"/>
  <c r="L32" i="24" a="1"/>
  <c r="L32" i="24" s="1"/>
  <c r="M32" i="24" s="1"/>
  <c r="G32" i="24"/>
  <c r="H32" i="24" s="1"/>
  <c r="I32" i="24" s="1"/>
  <c r="J32" i="24" s="1"/>
  <c r="F32" i="24"/>
  <c r="L31" i="24" a="1"/>
  <c r="L31" i="24" s="1"/>
  <c r="M31" i="24" s="1"/>
  <c r="G31" i="24"/>
  <c r="H31" i="24" s="1"/>
  <c r="I31" i="24" s="1"/>
  <c r="J31" i="24" s="1"/>
  <c r="F31" i="24"/>
  <c r="L30" i="24" a="1"/>
  <c r="L30" i="24" s="1"/>
  <c r="M30" i="24" s="1"/>
  <c r="G30" i="24"/>
  <c r="H30" i="24" s="1"/>
  <c r="I30" i="24" s="1"/>
  <c r="J30" i="24" s="1"/>
  <c r="F30" i="24"/>
  <c r="L29" i="24" a="1"/>
  <c r="L29" i="24" s="1"/>
  <c r="M29" i="24" s="1"/>
  <c r="G29" i="24"/>
  <c r="H29" i="24" s="1"/>
  <c r="I29" i="24" s="1"/>
  <c r="J29" i="24" s="1"/>
  <c r="F29" i="24"/>
  <c r="L28" i="24" a="1"/>
  <c r="L28" i="24" s="1"/>
  <c r="M28" i="24" s="1"/>
  <c r="G28" i="24"/>
  <c r="H28" i="24" s="1"/>
  <c r="I28" i="24" s="1"/>
  <c r="J28" i="24" s="1"/>
  <c r="F28" i="24"/>
  <c r="L27" i="24" a="1"/>
  <c r="L27" i="24" s="1"/>
  <c r="M27" i="24" s="1"/>
  <c r="G27" i="24"/>
  <c r="H27" i="24" s="1"/>
  <c r="I27" i="24" s="1"/>
  <c r="J27" i="24" s="1"/>
  <c r="F27" i="24"/>
  <c r="L26" i="24" a="1"/>
  <c r="L26" i="24" s="1"/>
  <c r="M26" i="24" s="1"/>
  <c r="G26" i="24"/>
  <c r="H26" i="24" s="1"/>
  <c r="I26" i="24" s="1"/>
  <c r="J26" i="24" s="1"/>
  <c r="F26" i="24"/>
  <c r="L25" i="24"/>
  <c r="M25" i="24" s="1"/>
  <c r="L25" i="24" a="1"/>
  <c r="G25" i="24"/>
  <c r="H25" i="24" s="1"/>
  <c r="I25" i="24" s="1"/>
  <c r="J25" i="24" s="1"/>
  <c r="F25" i="24"/>
  <c r="L24" i="24" a="1"/>
  <c r="L24" i="24" s="1"/>
  <c r="M24" i="24" s="1"/>
  <c r="G24" i="24"/>
  <c r="H24" i="24" s="1"/>
  <c r="I24" i="24" s="1"/>
  <c r="J24" i="24" s="1"/>
  <c r="F24" i="24"/>
  <c r="L23" i="24" a="1"/>
  <c r="L23" i="24" s="1"/>
  <c r="M23" i="24" s="1"/>
  <c r="G23" i="24"/>
  <c r="H23" i="24" s="1"/>
  <c r="I23" i="24" s="1"/>
  <c r="J23" i="24" s="1"/>
  <c r="F23" i="24"/>
  <c r="L22" i="24" a="1"/>
  <c r="L22" i="24" s="1"/>
  <c r="M22" i="24" s="1"/>
  <c r="G22" i="24"/>
  <c r="H22" i="24" s="1"/>
  <c r="I22" i="24" s="1"/>
  <c r="J22" i="24" s="1"/>
  <c r="F22" i="24"/>
  <c r="L21" i="24" a="1"/>
  <c r="L21" i="24" s="1"/>
  <c r="M21" i="24" s="1"/>
  <c r="G21" i="24"/>
  <c r="H21" i="24" s="1"/>
  <c r="I21" i="24" s="1"/>
  <c r="J21" i="24" s="1"/>
  <c r="F21" i="24"/>
  <c r="L20" i="24" a="1"/>
  <c r="L20" i="24" s="1"/>
  <c r="M20" i="24" s="1"/>
  <c r="G20" i="24"/>
  <c r="H20" i="24" s="1"/>
  <c r="I20" i="24" s="1"/>
  <c r="J20" i="24" s="1"/>
  <c r="F20" i="24"/>
  <c r="L19" i="24" a="1"/>
  <c r="L19" i="24" s="1"/>
  <c r="M19" i="24" s="1"/>
  <c r="G19" i="24"/>
  <c r="H19" i="24" s="1"/>
  <c r="I19" i="24" s="1"/>
  <c r="J19" i="24" s="1"/>
  <c r="F19" i="24"/>
  <c r="L18" i="24" a="1"/>
  <c r="L18" i="24" s="1"/>
  <c r="M18" i="24" s="1"/>
  <c r="G18" i="24"/>
  <c r="H18" i="24" s="1"/>
  <c r="I18" i="24" s="1"/>
  <c r="J18" i="24" s="1"/>
  <c r="F18" i="24"/>
  <c r="L17" i="24" a="1"/>
  <c r="L17" i="24" s="1"/>
  <c r="M17" i="24" s="1"/>
  <c r="G17" i="24"/>
  <c r="H17" i="24" s="1"/>
  <c r="I17" i="24" s="1"/>
  <c r="J17" i="24" s="1"/>
  <c r="F17" i="24"/>
  <c r="L16" i="24" a="1"/>
  <c r="L16" i="24" s="1"/>
  <c r="M16" i="24" s="1"/>
  <c r="G16" i="24"/>
  <c r="H16" i="24" s="1"/>
  <c r="I16" i="24" s="1"/>
  <c r="J16" i="24" s="1"/>
  <c r="F16" i="24"/>
  <c r="L15" i="24" a="1"/>
  <c r="L15" i="24" s="1"/>
  <c r="M15" i="24" s="1"/>
  <c r="G15" i="24"/>
  <c r="H15" i="24" s="1"/>
  <c r="I15" i="24" s="1"/>
  <c r="J15" i="24" s="1"/>
  <c r="F15" i="24"/>
  <c r="L14" i="24" a="1"/>
  <c r="L14" i="24" s="1"/>
  <c r="M14" i="24" s="1"/>
  <c r="G14" i="24"/>
  <c r="H14" i="24" s="1"/>
  <c r="I14" i="24" s="1"/>
  <c r="J14" i="24" s="1"/>
  <c r="F14" i="24"/>
  <c r="L13" i="24" a="1"/>
  <c r="L13" i="24" s="1"/>
  <c r="M13" i="24" s="1"/>
  <c r="G13" i="24"/>
  <c r="H13" i="24" s="1"/>
  <c r="I13" i="24" s="1"/>
  <c r="J13" i="24" s="1"/>
  <c r="F13" i="24"/>
  <c r="L12" i="24" a="1"/>
  <c r="L12" i="24" s="1"/>
  <c r="M12" i="24" s="1"/>
  <c r="G12" i="24"/>
  <c r="H12" i="24" s="1"/>
  <c r="I12" i="24" s="1"/>
  <c r="J12" i="24" s="1"/>
  <c r="F12" i="24"/>
  <c r="L11" i="24" a="1"/>
  <c r="L11" i="24" s="1"/>
  <c r="M11" i="24" s="1"/>
  <c r="G11" i="24"/>
  <c r="H11" i="24" s="1"/>
  <c r="I11" i="24" s="1"/>
  <c r="F11" i="24"/>
  <c r="I75" i="21"/>
  <c r="I74" i="21"/>
  <c r="I73" i="21"/>
  <c r="I72" i="21"/>
  <c r="I71" i="21"/>
  <c r="I70" i="21"/>
  <c r="I67" i="21"/>
  <c r="J75" i="21"/>
  <c r="J74" i="21"/>
  <c r="J73" i="21"/>
  <c r="J72" i="21"/>
  <c r="J71" i="21"/>
  <c r="J70" i="21"/>
  <c r="J67" i="21"/>
  <c r="H75" i="21"/>
  <c r="H74" i="21"/>
  <c r="H73" i="21"/>
  <c r="H72" i="21"/>
  <c r="H71" i="21"/>
  <c r="H70" i="21"/>
  <c r="H67" i="21"/>
  <c r="H64" i="21"/>
  <c r="I64" i="21" s="1"/>
  <c r="J64" i="21" s="1"/>
  <c r="H63" i="21"/>
  <c r="I63" i="21" s="1"/>
  <c r="J63" i="21" s="1"/>
  <c r="G75" i="21"/>
  <c r="G74" i="21"/>
  <c r="G73" i="21"/>
  <c r="G72" i="21"/>
  <c r="G71" i="21"/>
  <c r="G70" i="21"/>
  <c r="G67" i="21"/>
  <c r="G66" i="21"/>
  <c r="H66" i="21" s="1"/>
  <c r="I66" i="21" s="1"/>
  <c r="J66" i="21" s="1"/>
  <c r="G64" i="21"/>
  <c r="G63" i="21"/>
  <c r="H58" i="21"/>
  <c r="H53" i="21"/>
  <c r="H52" i="21"/>
  <c r="H50" i="21"/>
  <c r="L75" i="21" a="1"/>
  <c r="L75" i="21" s="1"/>
  <c r="M75" i="21" s="1"/>
  <c r="L74" i="21" a="1"/>
  <c r="L74" i="21" s="1"/>
  <c r="M74" i="21" s="1"/>
  <c r="L73" i="21" a="1"/>
  <c r="L73" i="21" s="1"/>
  <c r="M73" i="21" s="1"/>
  <c r="L72" i="21" a="1"/>
  <c r="L72" i="21" s="1"/>
  <c r="M72" i="21" s="1"/>
  <c r="L71" i="21" a="1"/>
  <c r="L71" i="21" s="1"/>
  <c r="M71" i="21" s="1"/>
  <c r="L70" i="21" a="1"/>
  <c r="L70" i="21" s="1"/>
  <c r="M70" i="21" s="1"/>
  <c r="L69" i="21" a="1"/>
  <c r="L69" i="21" s="1"/>
  <c r="M69" i="21" s="1"/>
  <c r="G69" i="21" s="1"/>
  <c r="H69" i="21" s="1"/>
  <c r="I69" i="21" s="1"/>
  <c r="J69" i="21" s="1"/>
  <c r="L68" i="21" a="1"/>
  <c r="L68" i="21" s="1"/>
  <c r="M68" i="21" s="1"/>
  <c r="G68" i="21" s="1"/>
  <c r="H68" i="21" s="1"/>
  <c r="I68" i="21" s="1"/>
  <c r="J68" i="21" s="1"/>
  <c r="L67" i="21" a="1"/>
  <c r="L67" i="21" s="1"/>
  <c r="M67" i="21" s="1"/>
  <c r="L66" i="21" a="1"/>
  <c r="L66" i="21" s="1"/>
  <c r="M66" i="21" s="1"/>
  <c r="L65" i="21" a="1"/>
  <c r="L65" i="21" s="1"/>
  <c r="M65" i="21" s="1"/>
  <c r="G65" i="21" s="1"/>
  <c r="H65" i="21" s="1"/>
  <c r="I65" i="21" s="1"/>
  <c r="J65" i="21" s="1"/>
  <c r="L64" i="21" a="1"/>
  <c r="L64" i="21" s="1"/>
  <c r="M64" i="21" s="1"/>
  <c r="L63" i="21" a="1"/>
  <c r="L63" i="21" s="1"/>
  <c r="M63" i="21" s="1"/>
  <c r="L62" i="21" a="1"/>
  <c r="L62" i="21" s="1"/>
  <c r="M62" i="21" s="1"/>
  <c r="G62" i="21"/>
  <c r="H62" i="21" s="1"/>
  <c r="F62" i="21"/>
  <c r="L61" i="21" a="1"/>
  <c r="L61" i="21" s="1"/>
  <c r="M61" i="21" s="1"/>
  <c r="G61" i="21"/>
  <c r="H61" i="21" s="1"/>
  <c r="F61" i="21"/>
  <c r="L60" i="21" a="1"/>
  <c r="L60" i="21" s="1"/>
  <c r="M60" i="21" s="1"/>
  <c r="G60" i="21" s="1"/>
  <c r="H60" i="21" s="1"/>
  <c r="F60" i="21"/>
  <c r="L59" i="21" a="1"/>
  <c r="L59" i="21" s="1"/>
  <c r="M59" i="21" s="1"/>
  <c r="G59" i="21"/>
  <c r="H59" i="21" s="1"/>
  <c r="F59" i="21"/>
  <c r="L58" i="21" a="1"/>
  <c r="L58" i="21" s="1"/>
  <c r="M58" i="21" s="1"/>
  <c r="G58" i="21"/>
  <c r="F58" i="21"/>
  <c r="L57" i="21" a="1"/>
  <c r="L57" i="21" s="1"/>
  <c r="M57" i="21" s="1"/>
  <c r="G57" i="21" s="1"/>
  <c r="H57" i="21" s="1"/>
  <c r="F57" i="21"/>
  <c r="L56" i="21" a="1"/>
  <c r="L56" i="21" s="1"/>
  <c r="M56" i="21" s="1"/>
  <c r="G56" i="21"/>
  <c r="H56" i="21" s="1"/>
  <c r="F56" i="21"/>
  <c r="L55" i="21" a="1"/>
  <c r="L55" i="21" s="1"/>
  <c r="M55" i="21" s="1"/>
  <c r="G55" i="21" s="1"/>
  <c r="H55" i="21" s="1"/>
  <c r="F55" i="21"/>
  <c r="L54" i="21" a="1"/>
  <c r="L54" i="21" s="1"/>
  <c r="M54" i="21" s="1"/>
  <c r="G54" i="21" s="1"/>
  <c r="H54" i="21" s="1"/>
  <c r="F54" i="21"/>
  <c r="L53" i="21" a="1"/>
  <c r="L53" i="21" s="1"/>
  <c r="M53" i="21" s="1"/>
  <c r="G53" i="21" s="1"/>
  <c r="F53" i="21"/>
  <c r="L52" i="21" a="1"/>
  <c r="L52" i="21" s="1"/>
  <c r="M52" i="21" s="1"/>
  <c r="G52" i="21" s="1"/>
  <c r="F52" i="21"/>
  <c r="L51" i="21" a="1"/>
  <c r="L51" i="21" s="1"/>
  <c r="M51" i="21" s="1"/>
  <c r="G51" i="21" s="1"/>
  <c r="H51" i="21" s="1"/>
  <c r="F51" i="21"/>
  <c r="L50" i="21" a="1"/>
  <c r="L50" i="21" s="1"/>
  <c r="M50" i="21" s="1"/>
  <c r="G50" i="21" s="1"/>
  <c r="F50" i="21"/>
  <c r="L49" i="21" a="1"/>
  <c r="L49" i="21" s="1"/>
  <c r="M49" i="21" s="1"/>
  <c r="G49" i="21" s="1"/>
  <c r="F49" i="21"/>
  <c r="L48" i="21" a="1"/>
  <c r="L48" i="21" s="1"/>
  <c r="M48" i="21" s="1"/>
  <c r="G48" i="21" s="1"/>
  <c r="H48" i="21" s="1"/>
  <c r="F48" i="21"/>
  <c r="L47" i="21" a="1"/>
  <c r="L47" i="21" s="1"/>
  <c r="M47" i="21" s="1"/>
  <c r="G47" i="21" s="1"/>
  <c r="H47" i="21" s="1"/>
  <c r="F47" i="21"/>
  <c r="L46" i="21" a="1"/>
  <c r="L46" i="21" s="1"/>
  <c r="M46" i="21" s="1"/>
  <c r="G46" i="21" s="1"/>
  <c r="H46" i="21" s="1"/>
  <c r="F46" i="21"/>
  <c r="L45" i="21" a="1"/>
  <c r="L45" i="21" s="1"/>
  <c r="M45" i="21" s="1"/>
  <c r="G45" i="21" s="1"/>
  <c r="H45" i="21" s="1"/>
  <c r="F45" i="21"/>
  <c r="L44" i="21" a="1"/>
  <c r="L44" i="21" s="1"/>
  <c r="M44" i="21" s="1"/>
  <c r="G44" i="21"/>
  <c r="H44" i="21" s="1"/>
  <c r="F44" i="21"/>
  <c r="L37" i="21" a="1"/>
  <c r="L37" i="21" s="1"/>
  <c r="M37" i="21" s="1"/>
  <c r="G37" i="21" s="1"/>
  <c r="H37" i="21" s="1"/>
  <c r="I37" i="21" s="1"/>
  <c r="J37" i="21" s="1"/>
  <c r="F37" i="21"/>
  <c r="L36" i="21" a="1"/>
  <c r="L36" i="21" s="1"/>
  <c r="M36" i="21" s="1"/>
  <c r="G36" i="21" s="1"/>
  <c r="H36" i="21" s="1"/>
  <c r="I36" i="21" s="1"/>
  <c r="J36" i="21" s="1"/>
  <c r="F36" i="21"/>
  <c r="L35" i="21" a="1"/>
  <c r="L35" i="21" s="1"/>
  <c r="M35" i="21" s="1"/>
  <c r="G35" i="21"/>
  <c r="F35" i="21"/>
  <c r="L34" i="21" a="1"/>
  <c r="L34" i="21" s="1"/>
  <c r="M34" i="21" s="1"/>
  <c r="G34" i="21"/>
  <c r="H34" i="21" s="1"/>
  <c r="I34" i="21" s="1"/>
  <c r="J34" i="21" s="1"/>
  <c r="F34" i="21"/>
  <c r="L33" i="21" a="1"/>
  <c r="L33" i="21" s="1"/>
  <c r="M33" i="21" s="1"/>
  <c r="G33" i="21"/>
  <c r="H33" i="21" s="1"/>
  <c r="I33" i="21" s="1"/>
  <c r="J33" i="21" s="1"/>
  <c r="F33" i="21"/>
  <c r="L32" i="21" a="1"/>
  <c r="L32" i="21" s="1"/>
  <c r="M32" i="21" s="1"/>
  <c r="G32" i="21"/>
  <c r="H32" i="21" s="1"/>
  <c r="I32" i="21" s="1"/>
  <c r="J32" i="21" s="1"/>
  <c r="F32" i="21"/>
  <c r="L31" i="21" a="1"/>
  <c r="L31" i="21" s="1"/>
  <c r="M31" i="21" s="1"/>
  <c r="G31" i="21"/>
  <c r="F31" i="21"/>
  <c r="L30" i="21" a="1"/>
  <c r="L30" i="21" s="1"/>
  <c r="M30" i="21" s="1"/>
  <c r="G30" i="21" s="1"/>
  <c r="F30" i="21"/>
  <c r="L29" i="21" a="1"/>
  <c r="L29" i="21" s="1"/>
  <c r="M29" i="21" s="1"/>
  <c r="G29" i="21"/>
  <c r="H29" i="21" s="1"/>
  <c r="I29" i="21" s="1"/>
  <c r="J29" i="21" s="1"/>
  <c r="F29" i="21"/>
  <c r="L28" i="21" a="1"/>
  <c r="L28" i="21" s="1"/>
  <c r="M28" i="21" s="1"/>
  <c r="G28" i="21" s="1"/>
  <c r="H28" i="21" s="1"/>
  <c r="I28" i="21" s="1"/>
  <c r="J28" i="21" s="1"/>
  <c r="F28" i="21"/>
  <c r="L27" i="21" a="1"/>
  <c r="L27" i="21" s="1"/>
  <c r="M27" i="21" s="1"/>
  <c r="G27" i="21" s="1"/>
  <c r="F27" i="21"/>
  <c r="L26" i="21" a="1"/>
  <c r="L26" i="21" s="1"/>
  <c r="M26" i="21" s="1"/>
  <c r="G26" i="21"/>
  <c r="F26" i="21"/>
  <c r="L25" i="21" a="1"/>
  <c r="L25" i="21" s="1"/>
  <c r="M25" i="21" s="1"/>
  <c r="G25" i="21"/>
  <c r="F25" i="21"/>
  <c r="L24" i="21" a="1"/>
  <c r="L24" i="21" s="1"/>
  <c r="M24" i="21" s="1"/>
  <c r="G24" i="21" s="1"/>
  <c r="F24" i="21"/>
  <c r="L23" i="21" a="1"/>
  <c r="L23" i="21" s="1"/>
  <c r="M23" i="21" s="1"/>
  <c r="G23" i="21"/>
  <c r="F23" i="21"/>
  <c r="L22" i="21" a="1"/>
  <c r="L22" i="21" s="1"/>
  <c r="M22" i="21" s="1"/>
  <c r="G22" i="21"/>
  <c r="F22" i="21"/>
  <c r="L21" i="21" a="1"/>
  <c r="L21" i="21" s="1"/>
  <c r="M21" i="21" s="1"/>
  <c r="G21" i="21" s="1"/>
  <c r="F21" i="21"/>
  <c r="L20" i="21" a="1"/>
  <c r="L20" i="21" s="1"/>
  <c r="M20" i="21" s="1"/>
  <c r="G20" i="21"/>
  <c r="F20" i="21"/>
  <c r="L19" i="21" a="1"/>
  <c r="L19" i="21" s="1"/>
  <c r="M19" i="21" s="1"/>
  <c r="G19" i="21" s="1"/>
  <c r="H19" i="21" s="1"/>
  <c r="I19" i="21" s="1"/>
  <c r="J19" i="21" s="1"/>
  <c r="F19" i="21"/>
  <c r="L18" i="21" a="1"/>
  <c r="L18" i="21" s="1"/>
  <c r="M18" i="21" s="1"/>
  <c r="G18" i="21" s="1"/>
  <c r="F18" i="21"/>
  <c r="L17" i="21" a="1"/>
  <c r="L17" i="21" s="1"/>
  <c r="M17" i="21" s="1"/>
  <c r="G17" i="21" s="1"/>
  <c r="F17" i="21"/>
  <c r="L16" i="21" a="1"/>
  <c r="L16" i="21" s="1"/>
  <c r="M16" i="21" s="1"/>
  <c r="G16" i="21"/>
  <c r="F16" i="21"/>
  <c r="L15" i="21" a="1"/>
  <c r="L15" i="21" s="1"/>
  <c r="M15" i="21" s="1"/>
  <c r="G15" i="21" s="1"/>
  <c r="F15" i="21"/>
  <c r="L14" i="21" a="1"/>
  <c r="L14" i="21" s="1"/>
  <c r="M14" i="21" s="1"/>
  <c r="G14" i="21"/>
  <c r="H14" i="21" s="1"/>
  <c r="I14" i="21" s="1"/>
  <c r="J14" i="21" s="1"/>
  <c r="F14" i="21"/>
  <c r="L13" i="21" a="1"/>
  <c r="L13" i="21" s="1"/>
  <c r="M13" i="21" s="1"/>
  <c r="G13" i="21"/>
  <c r="H13" i="21" s="1"/>
  <c r="I13" i="21" s="1"/>
  <c r="J13" i="21" s="1"/>
  <c r="F13" i="21"/>
  <c r="L12" i="21" a="1"/>
  <c r="L12" i="21" s="1"/>
  <c r="M12" i="21" s="1"/>
  <c r="G12" i="21" s="1"/>
  <c r="H12" i="21" s="1"/>
  <c r="I12" i="21" s="1"/>
  <c r="J12" i="21" s="1"/>
  <c r="F12" i="21"/>
  <c r="L11" i="21" a="1"/>
  <c r="L11" i="21" s="1"/>
  <c r="M11" i="21" s="1"/>
  <c r="G11" i="21" s="1"/>
  <c r="H11" i="21" s="1"/>
  <c r="I11" i="21" s="1"/>
  <c r="F11" i="21"/>
  <c r="J11" i="24" l="1"/>
  <c r="H23" i="21"/>
  <c r="I23" i="21" s="1"/>
  <c r="J23" i="21" s="1"/>
  <c r="H26" i="21"/>
  <c r="I26" i="21" s="1"/>
  <c r="J26" i="21" s="1"/>
  <c r="I58" i="21"/>
  <c r="J58" i="21" s="1"/>
  <c r="I54" i="21"/>
  <c r="J54" i="21" s="1"/>
  <c r="I49" i="21"/>
  <c r="J49" i="21" s="1"/>
  <c r="I44" i="21"/>
  <c r="J44" i="21" s="1"/>
  <c r="I56" i="21"/>
  <c r="J56" i="21" s="1"/>
  <c r="H49" i="21"/>
  <c r="I47" i="21"/>
  <c r="J47" i="21" s="1"/>
  <c r="I59" i="21"/>
  <c r="J59" i="21" s="1"/>
  <c r="I61" i="21"/>
  <c r="J61" i="21" s="1"/>
  <c r="I62" i="21"/>
  <c r="J62" i="21" s="1"/>
  <c r="I50" i="21"/>
  <c r="J50" i="21" s="1"/>
  <c r="I45" i="21"/>
  <c r="J45" i="21" s="1"/>
  <c r="I51" i="21"/>
  <c r="J51" i="21" s="1"/>
  <c r="I60" i="21"/>
  <c r="J60" i="21" s="1"/>
  <c r="I46" i="21"/>
  <c r="J46" i="21" s="1"/>
  <c r="I52" i="21"/>
  <c r="J52" i="21" s="1"/>
  <c r="I57" i="21"/>
  <c r="J57" i="21" s="1"/>
  <c r="I48" i="21"/>
  <c r="J48" i="21" s="1"/>
  <c r="I53" i="21"/>
  <c r="J53" i="21" s="1"/>
  <c r="H15" i="21"/>
  <c r="I15" i="21" s="1"/>
  <c r="J15" i="21" s="1"/>
  <c r="H20" i="21"/>
  <c r="I20" i="21" s="1"/>
  <c r="J20" i="21" s="1"/>
  <c r="H16" i="21"/>
  <c r="I16" i="21" s="1"/>
  <c r="J16" i="21" s="1"/>
  <c r="H25" i="21"/>
  <c r="I25" i="21" s="1"/>
  <c r="J25" i="21" s="1"/>
  <c r="H21" i="21"/>
  <c r="I21" i="21" s="1"/>
  <c r="J21" i="21" s="1"/>
  <c r="H30" i="21"/>
  <c r="I30" i="21" s="1"/>
  <c r="J30" i="21" s="1"/>
  <c r="H17" i="21"/>
  <c r="I17" i="21" s="1"/>
  <c r="J17" i="21" s="1"/>
  <c r="H22" i="21"/>
  <c r="I22" i="21" s="1"/>
  <c r="J22" i="21" s="1"/>
  <c r="H31" i="21"/>
  <c r="I31" i="21" s="1"/>
  <c r="J31" i="21" s="1"/>
  <c r="H35" i="21"/>
  <c r="I35" i="21" s="1"/>
  <c r="J35" i="21" s="1"/>
  <c r="H18" i="21"/>
  <c r="I18" i="21" s="1"/>
  <c r="J18" i="21" s="1"/>
  <c r="H27" i="21"/>
  <c r="I27" i="21" s="1"/>
  <c r="J27" i="21" s="1"/>
  <c r="H24" i="21"/>
  <c r="I24" i="21" s="1"/>
  <c r="J24" i="21" s="1"/>
  <c r="J11" i="21"/>
  <c r="I55" i="21"/>
  <c r="J55" i="21" s="1"/>
  <c r="J81" i="14"/>
  <c r="J80" i="14"/>
  <c r="J79" i="14"/>
  <c r="J78" i="14"/>
  <c r="J77" i="14"/>
  <c r="J76" i="14"/>
  <c r="J75" i="14"/>
  <c r="J74" i="14"/>
  <c r="J73" i="14"/>
  <c r="J72" i="14"/>
  <c r="J71" i="14"/>
  <c r="J70" i="14"/>
  <c r="J69" i="14"/>
  <c r="I81" i="14"/>
  <c r="I80" i="14"/>
  <c r="I79" i="14"/>
  <c r="I78" i="14"/>
  <c r="I77" i="14"/>
  <c r="I76" i="14"/>
  <c r="I75" i="14"/>
  <c r="I74" i="14"/>
  <c r="I73" i="14"/>
  <c r="I72" i="14"/>
  <c r="I71" i="14"/>
  <c r="I70" i="14"/>
  <c r="I69" i="14"/>
  <c r="F17" i="14"/>
  <c r="J76" i="21" l="1"/>
  <c r="J76" i="24" s="1"/>
  <c r="I76" i="21"/>
  <c r="I76" i="24" s="1"/>
  <c r="C5" i="21" s="1"/>
  <c r="F68" i="14"/>
  <c r="F67" i="14"/>
  <c r="F66" i="14"/>
  <c r="F65" i="14"/>
  <c r="F64" i="14"/>
  <c r="F63" i="14"/>
  <c r="F62" i="14"/>
  <c r="F61" i="14"/>
  <c r="F60" i="14"/>
  <c r="F59" i="14"/>
  <c r="F58" i="14"/>
  <c r="F57" i="14"/>
  <c r="F56" i="14"/>
  <c r="F55" i="14"/>
  <c r="F54" i="14"/>
  <c r="C5" i="24" l="1"/>
  <c r="E5" i="24"/>
  <c r="I5" i="24" s="1"/>
  <c r="E5" i="21"/>
  <c r="I5" i="21" s="1"/>
  <c r="J5" i="21" s="1"/>
  <c r="L81" i="14" a="1"/>
  <c r="L81" i="14" s="1"/>
  <c r="M81" i="14" s="1"/>
  <c r="L80" i="14" a="1"/>
  <c r="L80" i="14" s="1"/>
  <c r="M80" i="14" s="1"/>
  <c r="L79" i="14" a="1"/>
  <c r="L79" i="14" s="1"/>
  <c r="M79" i="14" s="1"/>
  <c r="L78" i="14" a="1"/>
  <c r="L78" i="14" s="1"/>
  <c r="M78" i="14" s="1"/>
  <c r="L77" i="14" a="1"/>
  <c r="L77" i="14" s="1"/>
  <c r="M77" i="14" s="1"/>
  <c r="L76" i="14" a="1"/>
  <c r="L76" i="14" s="1"/>
  <c r="M76" i="14" s="1"/>
  <c r="L75" i="14" a="1"/>
  <c r="L75" i="14" s="1"/>
  <c r="M75" i="14" s="1"/>
  <c r="L74" i="14" a="1"/>
  <c r="L74" i="14" s="1"/>
  <c r="M74" i="14" s="1"/>
  <c r="L73" i="14" a="1"/>
  <c r="L73" i="14" s="1"/>
  <c r="M73" i="14" s="1"/>
  <c r="L72" i="14" a="1"/>
  <c r="L72" i="14" s="1"/>
  <c r="M72" i="14" s="1"/>
  <c r="L71" i="14" a="1"/>
  <c r="L71" i="14" s="1"/>
  <c r="M71" i="14" s="1"/>
  <c r="L70" i="14" a="1"/>
  <c r="L70" i="14" s="1"/>
  <c r="M70" i="14" s="1"/>
  <c r="L69" i="14" a="1"/>
  <c r="L69" i="14" s="1"/>
  <c r="M69" i="14" s="1"/>
  <c r="L68" i="14" a="1"/>
  <c r="L68" i="14" s="1"/>
  <c r="M68" i="14" s="1"/>
  <c r="G68" i="14" s="1"/>
  <c r="H68" i="14" s="1"/>
  <c r="I68" i="14" s="1"/>
  <c r="J68" i="14" s="1"/>
  <c r="L67" i="14" a="1"/>
  <c r="L67" i="14" s="1"/>
  <c r="M67" i="14" s="1"/>
  <c r="G67" i="14" s="1"/>
  <c r="H67" i="14" s="1"/>
  <c r="I67" i="14" s="1"/>
  <c r="J67" i="14" s="1"/>
  <c r="L66" i="14" a="1"/>
  <c r="L66" i="14" s="1"/>
  <c r="M66" i="14" s="1"/>
  <c r="G66" i="14" s="1"/>
  <c r="H66" i="14" s="1"/>
  <c r="I66" i="14" s="1"/>
  <c r="J66" i="14" s="1"/>
  <c r="L65" i="14" a="1"/>
  <c r="L65" i="14" s="1"/>
  <c r="M65" i="14" s="1"/>
  <c r="G65" i="14" s="1"/>
  <c r="H65" i="14" s="1"/>
  <c r="I65" i="14" s="1"/>
  <c r="J65" i="14" s="1"/>
  <c r="L64" i="14" a="1"/>
  <c r="L64" i="14" s="1"/>
  <c r="M64" i="14" s="1"/>
  <c r="G64" i="14" s="1"/>
  <c r="H64" i="14" s="1"/>
  <c r="I64" i="14" s="1"/>
  <c r="J64" i="14" s="1"/>
  <c r="L63" i="14" a="1"/>
  <c r="L63" i="14" s="1"/>
  <c r="M63" i="14" s="1"/>
  <c r="G63" i="14" s="1"/>
  <c r="H63" i="14" s="1"/>
  <c r="I63" i="14" s="1"/>
  <c r="J63" i="14" s="1"/>
  <c r="L62" i="14" a="1"/>
  <c r="L62" i="14" s="1"/>
  <c r="M62" i="14" s="1"/>
  <c r="G62" i="14" s="1"/>
  <c r="H62" i="14" s="1"/>
  <c r="I62" i="14" s="1"/>
  <c r="J62" i="14" s="1"/>
  <c r="L61" i="14" a="1"/>
  <c r="L61" i="14" s="1"/>
  <c r="M61" i="14" s="1"/>
  <c r="G61" i="14" s="1"/>
  <c r="H61" i="14" s="1"/>
  <c r="I61" i="14" s="1"/>
  <c r="J61" i="14" s="1"/>
  <c r="L60" i="14" a="1"/>
  <c r="L60" i="14" s="1"/>
  <c r="M60" i="14" s="1"/>
  <c r="G60" i="14" s="1"/>
  <c r="H60" i="14" s="1"/>
  <c r="I60" i="14" s="1"/>
  <c r="J60" i="14" s="1"/>
  <c r="L59" i="14" a="1"/>
  <c r="L59" i="14" s="1"/>
  <c r="M59" i="14" s="1"/>
  <c r="G59" i="14" s="1"/>
  <c r="H59" i="14" s="1"/>
  <c r="I59" i="14" s="1"/>
  <c r="J59" i="14" s="1"/>
  <c r="L58" i="14" a="1"/>
  <c r="L58" i="14" s="1"/>
  <c r="M58" i="14" s="1"/>
  <c r="G58" i="14" s="1"/>
  <c r="H58" i="14" s="1"/>
  <c r="I58" i="14" s="1"/>
  <c r="J58" i="14" s="1"/>
  <c r="L57" i="14" a="1"/>
  <c r="L57" i="14" s="1"/>
  <c r="M57" i="14" s="1"/>
  <c r="G57" i="14" s="1"/>
  <c r="H57" i="14" s="1"/>
  <c r="I57" i="14" s="1"/>
  <c r="J57" i="14" s="1"/>
  <c r="L56" i="14" a="1"/>
  <c r="L56" i="14" s="1"/>
  <c r="M56" i="14" s="1"/>
  <c r="G56" i="14" s="1"/>
  <c r="H56" i="14" s="1"/>
  <c r="I56" i="14" s="1"/>
  <c r="J56" i="14" s="1"/>
  <c r="L55" i="14" a="1"/>
  <c r="L55" i="14" s="1"/>
  <c r="M55" i="14" s="1"/>
  <c r="G55" i="14" s="1"/>
  <c r="H55" i="14" s="1"/>
  <c r="I55" i="14" s="1"/>
  <c r="J55" i="14" s="1"/>
  <c r="L54" i="14" a="1"/>
  <c r="L54" i="14" s="1"/>
  <c r="M54" i="14" s="1"/>
  <c r="G54" i="14" s="1"/>
  <c r="H54" i="14" s="1"/>
  <c r="I54" i="14" s="1"/>
  <c r="J54" i="14" s="1"/>
  <c r="L53" i="14" a="1"/>
  <c r="L53" i="14" s="1"/>
  <c r="M53" i="14" s="1"/>
  <c r="G53" i="14" s="1"/>
  <c r="F53" i="14"/>
  <c r="L52" i="14" a="1"/>
  <c r="L52" i="14" s="1"/>
  <c r="M52" i="14" s="1"/>
  <c r="G52" i="14" s="1"/>
  <c r="F52" i="14"/>
  <c r="L51" i="14" a="1"/>
  <c r="L51" i="14" s="1"/>
  <c r="M51" i="14" s="1"/>
  <c r="G51" i="14" s="1"/>
  <c r="F51" i="14"/>
  <c r="L50" i="14" a="1"/>
  <c r="L50" i="14" s="1"/>
  <c r="M50" i="14" s="1"/>
  <c r="G50" i="14" s="1"/>
  <c r="F50" i="14"/>
  <c r="L43" i="14" a="1"/>
  <c r="L43" i="14" s="1"/>
  <c r="M43" i="14" s="1"/>
  <c r="G43" i="14" s="1"/>
  <c r="F43" i="14"/>
  <c r="L42" i="14" a="1"/>
  <c r="L42" i="14" s="1"/>
  <c r="M42" i="14" s="1"/>
  <c r="G42" i="14" s="1"/>
  <c r="F42" i="14"/>
  <c r="L41" i="14" a="1"/>
  <c r="L41" i="14" s="1"/>
  <c r="M41" i="14" s="1"/>
  <c r="G41" i="14" s="1"/>
  <c r="F41" i="14"/>
  <c r="L40" i="14" a="1"/>
  <c r="L40" i="14" s="1"/>
  <c r="M40" i="14" s="1"/>
  <c r="G40" i="14" s="1"/>
  <c r="F40" i="14"/>
  <c r="L39" i="14" a="1"/>
  <c r="L39" i="14" s="1"/>
  <c r="M39" i="14" s="1"/>
  <c r="G39" i="14" s="1"/>
  <c r="F39" i="14"/>
  <c r="L38" i="14" a="1"/>
  <c r="L38" i="14" s="1"/>
  <c r="M38" i="14" s="1"/>
  <c r="G38" i="14" s="1"/>
  <c r="F38" i="14"/>
  <c r="L37" i="14" a="1"/>
  <c r="L37" i="14" s="1"/>
  <c r="M37" i="14" s="1"/>
  <c r="G37" i="14" s="1"/>
  <c r="F37" i="14"/>
  <c r="L36" i="14" a="1"/>
  <c r="L36" i="14" s="1"/>
  <c r="M36" i="14" s="1"/>
  <c r="G36" i="14" s="1"/>
  <c r="F36" i="14"/>
  <c r="L35" i="14" a="1"/>
  <c r="L35" i="14" s="1"/>
  <c r="M35" i="14" s="1"/>
  <c r="G35" i="14" s="1"/>
  <c r="F35" i="14"/>
  <c r="L34" i="14" a="1"/>
  <c r="L34" i="14" s="1"/>
  <c r="M34" i="14" s="1"/>
  <c r="G34" i="14" s="1"/>
  <c r="F34" i="14"/>
  <c r="L33" i="14" a="1"/>
  <c r="L33" i="14" s="1"/>
  <c r="M33" i="14" s="1"/>
  <c r="G33" i="14" s="1"/>
  <c r="F33" i="14"/>
  <c r="L32" i="14" a="1"/>
  <c r="L32" i="14" s="1"/>
  <c r="M32" i="14" s="1"/>
  <c r="G32" i="14" s="1"/>
  <c r="F32" i="14"/>
  <c r="L31" i="14" a="1"/>
  <c r="L31" i="14" s="1"/>
  <c r="M31" i="14" s="1"/>
  <c r="G31" i="14" s="1"/>
  <c r="F31" i="14"/>
  <c r="L30" i="14" a="1"/>
  <c r="L30" i="14" s="1"/>
  <c r="M30" i="14" s="1"/>
  <c r="G30" i="14" s="1"/>
  <c r="F30" i="14"/>
  <c r="L29" i="14" a="1"/>
  <c r="L29" i="14" s="1"/>
  <c r="M29" i="14" s="1"/>
  <c r="G29" i="14" s="1"/>
  <c r="F29" i="14"/>
  <c r="L28" i="14" a="1"/>
  <c r="L28" i="14" s="1"/>
  <c r="M28" i="14" s="1"/>
  <c r="G28" i="14" s="1"/>
  <c r="F28" i="14"/>
  <c r="L27" i="14" a="1"/>
  <c r="L27" i="14" s="1"/>
  <c r="M27" i="14" s="1"/>
  <c r="G27" i="14" s="1"/>
  <c r="F27" i="14"/>
  <c r="L26" i="14" a="1"/>
  <c r="L26" i="14" s="1"/>
  <c r="M26" i="14" s="1"/>
  <c r="G26" i="14" s="1"/>
  <c r="F26" i="14"/>
  <c r="L25" i="14" a="1"/>
  <c r="L25" i="14" s="1"/>
  <c r="M25" i="14" s="1"/>
  <c r="G25" i="14" s="1"/>
  <c r="F25" i="14"/>
  <c r="L24" i="14" a="1"/>
  <c r="L24" i="14" s="1"/>
  <c r="M24" i="14" s="1"/>
  <c r="G24" i="14" s="1"/>
  <c r="F24" i="14"/>
  <c r="L23" i="14" a="1"/>
  <c r="L23" i="14" s="1"/>
  <c r="M23" i="14" s="1"/>
  <c r="G23" i="14" s="1"/>
  <c r="F23" i="14"/>
  <c r="L22" i="14" a="1"/>
  <c r="L22" i="14" s="1"/>
  <c r="M22" i="14" s="1"/>
  <c r="G22" i="14" s="1"/>
  <c r="F22" i="14"/>
  <c r="L21" i="14" a="1"/>
  <c r="L21" i="14" s="1"/>
  <c r="M21" i="14" s="1"/>
  <c r="G21" i="14" s="1"/>
  <c r="F21" i="14"/>
  <c r="L20" i="14" a="1"/>
  <c r="L20" i="14" s="1"/>
  <c r="M20" i="14" s="1"/>
  <c r="G20" i="14" s="1"/>
  <c r="F20" i="14"/>
  <c r="L19" i="14" a="1"/>
  <c r="L19" i="14" s="1"/>
  <c r="M19" i="14" s="1"/>
  <c r="G19" i="14" s="1"/>
  <c r="F19" i="14"/>
  <c r="L18" i="14" a="1"/>
  <c r="L18" i="14" s="1"/>
  <c r="M18" i="14" s="1"/>
  <c r="G18" i="14" s="1"/>
  <c r="F18" i="14"/>
  <c r="L17" i="14" a="1"/>
  <c r="L17" i="14" s="1"/>
  <c r="M17" i="14" s="1"/>
  <c r="G17" i="14" s="1"/>
  <c r="J5" i="24" l="1"/>
  <c r="H52" i="14"/>
  <c r="I52" i="14" s="1"/>
  <c r="J52" i="14" s="1"/>
  <c r="H53" i="14"/>
  <c r="I53" i="14" s="1"/>
  <c r="J53" i="14" s="1"/>
  <c r="H51" i="14"/>
  <c r="I51" i="14" s="1"/>
  <c r="J51" i="14" s="1"/>
  <c r="H20" i="14"/>
  <c r="I20" i="14" s="1"/>
  <c r="J20" i="14" s="1"/>
  <c r="H41" i="14"/>
  <c r="I41" i="14" s="1"/>
  <c r="J41" i="14" s="1"/>
  <c r="H37" i="14"/>
  <c r="I37" i="14" s="1"/>
  <c r="J37" i="14" s="1"/>
  <c r="H33" i="14"/>
  <c r="I33" i="14" s="1"/>
  <c r="J33" i="14" s="1"/>
  <c r="H25" i="14"/>
  <c r="I25" i="14" s="1"/>
  <c r="J25" i="14" s="1"/>
  <c r="H36" i="14"/>
  <c r="I36" i="14" s="1"/>
  <c r="J36" i="14" s="1"/>
  <c r="H21" i="14"/>
  <c r="I21" i="14" s="1"/>
  <c r="J21" i="14" s="1"/>
  <c r="H27" i="14"/>
  <c r="I27" i="14" s="1"/>
  <c r="J27" i="14" s="1"/>
  <c r="H31" i="14"/>
  <c r="I31" i="14" s="1"/>
  <c r="J31" i="14" s="1"/>
  <c r="H26" i="14"/>
  <c r="I26" i="14" s="1"/>
  <c r="J26" i="14" s="1"/>
  <c r="H32" i="14"/>
  <c r="I32" i="14" s="1"/>
  <c r="J32" i="14" s="1"/>
  <c r="H42" i="14"/>
  <c r="I42" i="14" s="1"/>
  <c r="J42" i="14" s="1"/>
  <c r="H22" i="14"/>
  <c r="I22" i="14" s="1"/>
  <c r="J22" i="14" s="1"/>
  <c r="H43" i="14"/>
  <c r="I43" i="14" s="1"/>
  <c r="J43" i="14" s="1"/>
  <c r="H28" i="14"/>
  <c r="I28" i="14" s="1"/>
  <c r="J28" i="14" s="1"/>
  <c r="H23" i="14"/>
  <c r="I23" i="14" s="1"/>
  <c r="J23" i="14" s="1"/>
  <c r="H39" i="14"/>
  <c r="I39" i="14" s="1"/>
  <c r="J39" i="14" s="1"/>
  <c r="H19" i="14"/>
  <c r="I19" i="14" s="1"/>
  <c r="J19" i="14" s="1"/>
  <c r="H29" i="14"/>
  <c r="I29" i="14" s="1"/>
  <c r="J29" i="14" s="1"/>
  <c r="H30" i="14"/>
  <c r="I30" i="14" s="1"/>
  <c r="J30" i="14" s="1"/>
  <c r="H18" i="14"/>
  <c r="I18" i="14" s="1"/>
  <c r="J18" i="14" s="1"/>
  <c r="H38" i="14"/>
  <c r="I38" i="14" s="1"/>
  <c r="J38" i="14" s="1"/>
  <c r="H34" i="14"/>
  <c r="I34" i="14" s="1"/>
  <c r="J34" i="14" s="1"/>
  <c r="H24" i="14"/>
  <c r="I24" i="14" s="1"/>
  <c r="J24" i="14" s="1"/>
  <c r="H35" i="14"/>
  <c r="I35" i="14" s="1"/>
  <c r="J35" i="14" s="1"/>
  <c r="H40" i="14"/>
  <c r="I40" i="14" s="1"/>
  <c r="J40" i="14" s="1"/>
  <c r="H50" i="14"/>
  <c r="I50" i="14" s="1"/>
  <c r="J50" i="14" s="1"/>
  <c r="H17" i="14"/>
  <c r="I17" i="14" s="1"/>
  <c r="I82" i="14" l="1"/>
  <c r="C11" i="14" s="1"/>
  <c r="J17" i="14"/>
  <c r="J82" i="14" s="1"/>
  <c r="E11" i="14" s="1"/>
  <c r="I11" i="14" s="1"/>
  <c r="J11"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<sst xmlns="http://schemas.openxmlformats.org/spreadsheetml/2006/main" count="491" uniqueCount="133">
  <si>
    <t>被災財産の区分</t>
    <rPh sb="0" eb="2">
      <t>ヒサイ</t>
    </rPh>
    <rPh sb="2" eb="4">
      <t>ザイサン</t>
    </rPh>
    <rPh sb="5" eb="7">
      <t>クブン</t>
    </rPh>
    <phoneticPr fontId="4"/>
  </si>
  <si>
    <t>④差引損失額
（②－③）</t>
    <rPh sb="1" eb="2">
      <t>サ</t>
    </rPh>
    <rPh sb="2" eb="3">
      <t>ヒ</t>
    </rPh>
    <rPh sb="3" eb="6">
      <t>ソンシツガク</t>
    </rPh>
    <phoneticPr fontId="4"/>
  </si>
  <si>
    <t>損害割合
（④÷①）</t>
    <rPh sb="0" eb="2">
      <t>ソンガイ</t>
    </rPh>
    <rPh sb="2" eb="4">
      <t>ワリアイ</t>
    </rPh>
    <phoneticPr fontId="4"/>
  </si>
  <si>
    <t>家財</t>
    <rPh sb="0" eb="2">
      <t>カザイ</t>
    </rPh>
    <phoneticPr fontId="4"/>
  </si>
  <si>
    <t>食器（陶器・ガラス）</t>
    <rPh sb="0" eb="2">
      <t>ショッキ</t>
    </rPh>
    <rPh sb="3" eb="5">
      <t>トウキ</t>
    </rPh>
    <phoneticPr fontId="4"/>
  </si>
  <si>
    <t>食器（上記以外）</t>
    <rPh sb="0" eb="2">
      <t>ショッキ</t>
    </rPh>
    <rPh sb="3" eb="5">
      <t>ジョウキ</t>
    </rPh>
    <rPh sb="5" eb="7">
      <t>イガイ</t>
    </rPh>
    <phoneticPr fontId="4"/>
  </si>
  <si>
    <t>陶器置物</t>
    <rPh sb="0" eb="2">
      <t>トウキ</t>
    </rPh>
    <rPh sb="2" eb="4">
      <t>オキモノ</t>
    </rPh>
    <phoneticPr fontId="4"/>
  </si>
  <si>
    <t>冷蔵庫</t>
    <rPh sb="0" eb="3">
      <t>レイゾウコ</t>
    </rPh>
    <phoneticPr fontId="4"/>
  </si>
  <si>
    <t>洗濯機</t>
    <rPh sb="0" eb="3">
      <t>センタクキ</t>
    </rPh>
    <phoneticPr fontId="4"/>
  </si>
  <si>
    <t>衣類乾燥機</t>
    <rPh sb="0" eb="2">
      <t>イルイ</t>
    </rPh>
    <rPh sb="2" eb="5">
      <t>カンソウキ</t>
    </rPh>
    <phoneticPr fontId="4"/>
  </si>
  <si>
    <t>炊飯器</t>
    <rPh sb="0" eb="3">
      <t>スイハンキ</t>
    </rPh>
    <phoneticPr fontId="4"/>
  </si>
  <si>
    <t>電子レンジ</t>
    <rPh sb="0" eb="2">
      <t>デンシ</t>
    </rPh>
    <phoneticPr fontId="4"/>
  </si>
  <si>
    <t>食器乾燥機</t>
    <rPh sb="0" eb="2">
      <t>ショッキ</t>
    </rPh>
    <rPh sb="2" eb="5">
      <t>カンソウキ</t>
    </rPh>
    <phoneticPr fontId="4"/>
  </si>
  <si>
    <t>掃除機</t>
    <rPh sb="0" eb="3">
      <t>ソウジキ</t>
    </rPh>
    <phoneticPr fontId="4"/>
  </si>
  <si>
    <t>机・いす</t>
    <rPh sb="0" eb="1">
      <t>ツクエ</t>
    </rPh>
    <phoneticPr fontId="4"/>
  </si>
  <si>
    <t>応接セット</t>
    <rPh sb="0" eb="2">
      <t>オウセツ</t>
    </rPh>
    <phoneticPr fontId="4"/>
  </si>
  <si>
    <t>児童用机・いす</t>
    <rPh sb="0" eb="3">
      <t>ジドウヨウ</t>
    </rPh>
    <rPh sb="3" eb="4">
      <t>ツクエ</t>
    </rPh>
    <phoneticPr fontId="4"/>
  </si>
  <si>
    <t>本棚</t>
    <rPh sb="0" eb="2">
      <t>ホンダナ</t>
    </rPh>
    <phoneticPr fontId="4"/>
  </si>
  <si>
    <t>和･洋･整理たんす</t>
    <rPh sb="0" eb="1">
      <t>ワ</t>
    </rPh>
    <rPh sb="2" eb="3">
      <t>ヨウ</t>
    </rPh>
    <rPh sb="4" eb="6">
      <t>セイリ</t>
    </rPh>
    <phoneticPr fontId="4"/>
  </si>
  <si>
    <t>食器棚</t>
    <rPh sb="0" eb="2">
      <t>ショッキ</t>
    </rPh>
    <rPh sb="2" eb="3">
      <t>タナ</t>
    </rPh>
    <phoneticPr fontId="4"/>
  </si>
  <si>
    <t>鏡台</t>
    <rPh sb="0" eb="1">
      <t>カガミ</t>
    </rPh>
    <rPh sb="1" eb="2">
      <t>ダイ</t>
    </rPh>
    <phoneticPr fontId="4"/>
  </si>
  <si>
    <t>時計</t>
    <rPh sb="0" eb="2">
      <t>トケイ</t>
    </rPh>
    <phoneticPr fontId="4"/>
  </si>
  <si>
    <t>室内装飾品</t>
    <rPh sb="0" eb="2">
      <t>シツナイ</t>
    </rPh>
    <rPh sb="2" eb="5">
      <t>ソウショクヒン</t>
    </rPh>
    <phoneticPr fontId="4"/>
  </si>
  <si>
    <t>電話・ファクシミリ</t>
    <rPh sb="0" eb="2">
      <t>デンワ</t>
    </rPh>
    <phoneticPr fontId="4"/>
  </si>
  <si>
    <t>書籍</t>
    <rPh sb="0" eb="2">
      <t>ショセキ</t>
    </rPh>
    <phoneticPr fontId="4"/>
  </si>
  <si>
    <t>CD・ビデオ・DVD等</t>
    <rPh sb="10" eb="11">
      <t>ナド</t>
    </rPh>
    <phoneticPr fontId="4"/>
  </si>
  <si>
    <t>スポーツ用品</t>
    <rPh sb="4" eb="6">
      <t>ヨウヒン</t>
    </rPh>
    <phoneticPr fontId="4"/>
  </si>
  <si>
    <t>碁･将棋等の遊戯具</t>
    <rPh sb="0" eb="1">
      <t>ゴ</t>
    </rPh>
    <rPh sb="2" eb="4">
      <t>ショウギ</t>
    </rPh>
    <rPh sb="4" eb="5">
      <t>ナド</t>
    </rPh>
    <rPh sb="6" eb="9">
      <t>ユウギグ</t>
    </rPh>
    <phoneticPr fontId="4"/>
  </si>
  <si>
    <t>楽器</t>
    <rPh sb="0" eb="2">
      <t>ガッキ</t>
    </rPh>
    <phoneticPr fontId="4"/>
  </si>
  <si>
    <t>衣類</t>
    <rPh sb="0" eb="2">
      <t>イルイ</t>
    </rPh>
    <phoneticPr fontId="4"/>
  </si>
  <si>
    <t>座布団</t>
    <rPh sb="0" eb="3">
      <t>ザブトン</t>
    </rPh>
    <phoneticPr fontId="4"/>
  </si>
  <si>
    <t>布団その他寝具</t>
    <rPh sb="0" eb="2">
      <t>フトン</t>
    </rPh>
    <rPh sb="4" eb="5">
      <t>タ</t>
    </rPh>
    <rPh sb="5" eb="7">
      <t>シング</t>
    </rPh>
    <phoneticPr fontId="4"/>
  </si>
  <si>
    <t>家 財</t>
    <rPh sb="0" eb="1">
      <t>イエ</t>
    </rPh>
    <rPh sb="2" eb="3">
      <t>ザイ</t>
    </rPh>
    <phoneticPr fontId="4"/>
  </si>
  <si>
    <t>合　計</t>
    <rPh sb="0" eb="1">
      <t>ゴウ</t>
    </rPh>
    <rPh sb="2" eb="3">
      <t>ケイ</t>
    </rPh>
    <phoneticPr fontId="4"/>
  </si>
  <si>
    <t>財産の区分</t>
    <rPh sb="0" eb="2">
      <t>ザイサン</t>
    </rPh>
    <rPh sb="3" eb="5">
      <t>クブン</t>
    </rPh>
    <phoneticPr fontId="4"/>
  </si>
  <si>
    <t>オーブン</t>
    <phoneticPr fontId="4"/>
  </si>
  <si>
    <t>ガスコンロ</t>
    <phoneticPr fontId="4"/>
  </si>
  <si>
    <t>テレビ</t>
    <phoneticPr fontId="4"/>
  </si>
  <si>
    <t>ビデオデッキ</t>
    <phoneticPr fontId="4"/>
  </si>
  <si>
    <t>DVDプレイヤー</t>
    <phoneticPr fontId="4"/>
  </si>
  <si>
    <t>ステレオ</t>
    <phoneticPr fontId="4"/>
  </si>
  <si>
    <t>パソコン・ワープロ</t>
    <phoneticPr fontId="4"/>
  </si>
  <si>
    <t>スキャナ・プリンタ</t>
    <phoneticPr fontId="4"/>
  </si>
  <si>
    <t>ファンヒーター・ストーブ</t>
    <phoneticPr fontId="4"/>
  </si>
  <si>
    <t>エアコン</t>
    <phoneticPr fontId="4"/>
  </si>
  <si>
    <t>ベッド</t>
    <phoneticPr fontId="4"/>
  </si>
  <si>
    <t>カーテン</t>
    <phoneticPr fontId="4"/>
  </si>
  <si>
    <t>カメラ</t>
    <phoneticPr fontId="4"/>
  </si>
  <si>
    <t>ビデオカメラ</t>
    <phoneticPr fontId="4"/>
  </si>
  <si>
    <t>～二枚目へ続きます～</t>
    <rPh sb="1" eb="4">
      <t>ニマイメ</t>
    </rPh>
    <rPh sb="5" eb="6">
      <t>ツヅ</t>
    </rPh>
    <phoneticPr fontId="4"/>
  </si>
  <si>
    <t>③保険金・共済金・
損害賠償金などで
補てんされる金額</t>
    <rPh sb="1" eb="4">
      <t>ホケンキン</t>
    </rPh>
    <rPh sb="5" eb="7">
      <t>キョウサイ</t>
    </rPh>
    <rPh sb="7" eb="8">
      <t>キン</t>
    </rPh>
    <rPh sb="10" eb="12">
      <t>ソンガイ</t>
    </rPh>
    <rPh sb="12" eb="15">
      <t>バイショウキン</t>
    </rPh>
    <rPh sb="19" eb="20">
      <t>ホ</t>
    </rPh>
    <rPh sb="25" eb="27">
      <t>キンガク</t>
    </rPh>
    <phoneticPr fontId="4"/>
  </si>
  <si>
    <t>（あ）
品　名</t>
    <rPh sb="4" eb="5">
      <t>ヒン</t>
    </rPh>
    <rPh sb="6" eb="7">
      <t>メイ</t>
    </rPh>
    <phoneticPr fontId="4"/>
  </si>
  <si>
    <t>（い）
取得年月</t>
    <rPh sb="4" eb="6">
      <t>シュトク</t>
    </rPh>
    <rPh sb="6" eb="8">
      <t>ネンゲツ</t>
    </rPh>
    <phoneticPr fontId="4"/>
  </si>
  <si>
    <t>（う）
取得価額</t>
    <rPh sb="4" eb="6">
      <t>シュトク</t>
    </rPh>
    <rPh sb="6" eb="8">
      <t>カガク</t>
    </rPh>
    <phoneticPr fontId="4"/>
  </si>
  <si>
    <t>（１）被災直前に所有していた家財</t>
    <rPh sb="3" eb="5">
      <t>ヒサイ</t>
    </rPh>
    <rPh sb="5" eb="7">
      <t>チョクゼン</t>
    </rPh>
    <rPh sb="8" eb="10">
      <t>ショユウ</t>
    </rPh>
    <rPh sb="14" eb="16">
      <t>カザイ</t>
    </rPh>
    <phoneticPr fontId="4"/>
  </si>
  <si>
    <t>（２）　（１）のうち被災し，
き損・滅失したもの</t>
    <rPh sb="10" eb="12">
      <t>ヒサイ</t>
    </rPh>
    <rPh sb="16" eb="17">
      <t>ソン</t>
    </rPh>
    <rPh sb="18" eb="20">
      <t>メッシツ</t>
    </rPh>
    <phoneticPr fontId="4"/>
  </si>
  <si>
    <t>（１）被災直前に所有していた家財（つづき）</t>
    <rPh sb="3" eb="5">
      <t>ヒサイ</t>
    </rPh>
    <rPh sb="5" eb="7">
      <t>チョクゼン</t>
    </rPh>
    <rPh sb="8" eb="10">
      <t>ショユウ</t>
    </rPh>
    <rPh sb="14" eb="16">
      <t>カザイ</t>
    </rPh>
    <phoneticPr fontId="4"/>
  </si>
  <si>
    <t>被災の状況</t>
    <rPh sb="0" eb="2">
      <t>ヒサイ</t>
    </rPh>
    <rPh sb="3" eb="5">
      <t>ジョウキョウ</t>
    </rPh>
    <phoneticPr fontId="4"/>
  </si>
  <si>
    <t>法定耐用年数</t>
    <rPh sb="0" eb="2">
      <t>ホウテイ</t>
    </rPh>
    <rPh sb="2" eb="4">
      <t>タイヨウ</t>
    </rPh>
    <rPh sb="4" eb="6">
      <t>ネンスウ</t>
    </rPh>
    <phoneticPr fontId="4"/>
  </si>
  <si>
    <t>CDラジカセ</t>
    <phoneticPr fontId="4"/>
  </si>
  <si>
    <t>調理器具</t>
    <rPh sb="0" eb="2">
      <t>チョウリ</t>
    </rPh>
    <rPh sb="2" eb="4">
      <t>キグ</t>
    </rPh>
    <phoneticPr fontId="4"/>
  </si>
  <si>
    <t>納税義務者氏名</t>
    <rPh sb="0" eb="2">
      <t>ノウゼイ</t>
    </rPh>
    <rPh sb="2" eb="5">
      <t>ギムシャ</t>
    </rPh>
    <rPh sb="5" eb="7">
      <t>シメイ</t>
    </rPh>
    <phoneticPr fontId="4"/>
  </si>
  <si>
    <t>住所</t>
    <rPh sb="0" eb="1">
      <t>ジュウ</t>
    </rPh>
    <rPh sb="1" eb="2">
      <t>ショ</t>
    </rPh>
    <phoneticPr fontId="4"/>
  </si>
  <si>
    <t>損害の年月日：</t>
    <rPh sb="0" eb="2">
      <t>ソンガイ</t>
    </rPh>
    <rPh sb="3" eb="6">
      <t>ネンガッピ</t>
    </rPh>
    <phoneticPr fontId="4"/>
  </si>
  <si>
    <t>（え）
残存率</t>
    <rPh sb="4" eb="7">
      <t>ザンゾンリツ</t>
    </rPh>
    <phoneticPr fontId="4"/>
  </si>
  <si>
    <t>保有
年数</t>
    <rPh sb="0" eb="2">
      <t>ホユウ</t>
    </rPh>
    <rPh sb="3" eb="5">
      <t>ネンスウ</t>
    </rPh>
    <phoneticPr fontId="4"/>
  </si>
  <si>
    <t>（お）
取得価格（（う）×残存率（え））</t>
    <rPh sb="4" eb="6">
      <t>シュトク</t>
    </rPh>
    <rPh sb="6" eb="8">
      <t>カカク</t>
    </rPh>
    <rPh sb="13" eb="16">
      <t>ザンゾンリツ</t>
    </rPh>
    <phoneticPr fontId="4"/>
  </si>
  <si>
    <t>アイロン</t>
    <phoneticPr fontId="4"/>
  </si>
  <si>
    <t>扇風機</t>
    <rPh sb="0" eb="3">
      <t>センプウキ</t>
    </rPh>
    <phoneticPr fontId="4"/>
  </si>
  <si>
    <t>①被災直前の
時価相当額
（（お）の合計）</t>
    <rPh sb="1" eb="3">
      <t>ヒサイ</t>
    </rPh>
    <rPh sb="3" eb="5">
      <t>チョクゼン</t>
    </rPh>
    <rPh sb="7" eb="9">
      <t>ジカ</t>
    </rPh>
    <rPh sb="9" eb="11">
      <t>ソウトウ</t>
    </rPh>
    <rPh sb="11" eb="12">
      <t>ガク</t>
    </rPh>
    <rPh sb="18" eb="20">
      <t>ゴウケイ</t>
    </rPh>
    <phoneticPr fontId="4"/>
  </si>
  <si>
    <t>②損害額
（（か）の合計）</t>
    <rPh sb="1" eb="3">
      <t>ソンガイ</t>
    </rPh>
    <rPh sb="3" eb="4">
      <t>ガク</t>
    </rPh>
    <phoneticPr fontId="4"/>
  </si>
  <si>
    <t>被害を受けた家財の明細書</t>
    <rPh sb="0" eb="1">
      <t>ヒ</t>
    </rPh>
    <rPh sb="1" eb="2">
      <t>ガイ</t>
    </rPh>
    <phoneticPr fontId="4"/>
  </si>
  <si>
    <t>被害割合</t>
    <rPh sb="0" eb="2">
      <t>ヒガイ</t>
    </rPh>
    <rPh sb="2" eb="4">
      <t>ワリアイ</t>
    </rPh>
    <phoneticPr fontId="4"/>
  </si>
  <si>
    <t>（か）
損　害　額（（お）×被害割合）</t>
    <rPh sb="4" eb="5">
      <t>ソン</t>
    </rPh>
    <rPh sb="6" eb="7">
      <t>ガイ</t>
    </rPh>
    <rPh sb="8" eb="9">
      <t>ガク</t>
    </rPh>
    <rPh sb="14" eb="16">
      <t>ヒガイ</t>
    </rPh>
    <rPh sb="16" eb="18">
      <t>ワリアイ</t>
    </rPh>
    <phoneticPr fontId="4"/>
  </si>
  <si>
    <t>処理コード</t>
    <rPh sb="0" eb="2">
      <t>ショリ</t>
    </rPh>
    <phoneticPr fontId="4"/>
  </si>
  <si>
    <t>ＮＯ．２</t>
    <phoneticPr fontId="4"/>
  </si>
  <si>
    <t>ＮＯ．1</t>
    <phoneticPr fontId="4"/>
  </si>
  <si>
    <t>損害の原因：令和８年熊本地震</t>
    <rPh sb="0" eb="2">
      <t>ソンガイ</t>
    </rPh>
    <rPh sb="3" eb="5">
      <t>ゲンイン</t>
    </rPh>
    <rPh sb="6" eb="8">
      <t>レイワ</t>
    </rPh>
    <rPh sb="9" eb="10">
      <t>ネン</t>
    </rPh>
    <rPh sb="10" eb="12">
      <t>クマモト</t>
    </rPh>
    <rPh sb="12" eb="14">
      <t>ジシン</t>
    </rPh>
    <phoneticPr fontId="4"/>
  </si>
  <si>
    <t>保有年数</t>
    <rPh sb="0" eb="2">
      <t>ホユウ</t>
    </rPh>
    <rPh sb="2" eb="4">
      <t>ネンスウ</t>
    </rPh>
    <phoneticPr fontId="4"/>
  </si>
  <si>
    <t>R6.1</t>
    <phoneticPr fontId="4"/>
  </si>
  <si>
    <t>市民　税太郎</t>
    <rPh sb="0" eb="2">
      <t>シミン</t>
    </rPh>
    <rPh sb="3" eb="4">
      <t>ゼイ</t>
    </rPh>
    <rPh sb="4" eb="6">
      <t>タロウ</t>
    </rPh>
    <phoneticPr fontId="4"/>
  </si>
  <si>
    <t>熊本県熊本市中央区手取本町１－１</t>
    <rPh sb="0" eb="6">
      <t>クマモトケンクマモトシ</t>
    </rPh>
    <rPh sb="6" eb="9">
      <t>チュウオウク</t>
    </rPh>
    <rPh sb="9" eb="11">
      <t>テトリ</t>
    </rPh>
    <rPh sb="11" eb="13">
      <t>ホンマチ</t>
    </rPh>
    <phoneticPr fontId="4"/>
  </si>
  <si>
    <t>H30.6</t>
    <phoneticPr fontId="4"/>
  </si>
  <si>
    <t>R5.12</t>
    <phoneticPr fontId="4"/>
  </si>
  <si>
    <t>R3.4</t>
    <phoneticPr fontId="4"/>
  </si>
  <si>
    <t>R7.2</t>
    <phoneticPr fontId="4"/>
  </si>
  <si>
    <t>H29.5</t>
    <phoneticPr fontId="4"/>
  </si>
  <si>
    <t>H14.10</t>
    <phoneticPr fontId="4"/>
  </si>
  <si>
    <t>R3.1</t>
    <phoneticPr fontId="4"/>
  </si>
  <si>
    <t>H19.3</t>
    <phoneticPr fontId="4"/>
  </si>
  <si>
    <t>R6.10</t>
    <phoneticPr fontId="4"/>
  </si>
  <si>
    <t>R2.7</t>
    <phoneticPr fontId="4"/>
  </si>
  <si>
    <t>R8.1</t>
    <phoneticPr fontId="4"/>
  </si>
  <si>
    <t>R3.11</t>
    <phoneticPr fontId="4"/>
  </si>
  <si>
    <t>H30.7</t>
    <phoneticPr fontId="4"/>
  </si>
  <si>
    <t>R1.12</t>
    <phoneticPr fontId="4"/>
  </si>
  <si>
    <t>H29.7</t>
    <phoneticPr fontId="4"/>
  </si>
  <si>
    <t>H28.6</t>
    <phoneticPr fontId="4"/>
  </si>
  <si>
    <t>H25.6</t>
    <phoneticPr fontId="4"/>
  </si>
  <si>
    <t>H26.6</t>
    <phoneticPr fontId="4"/>
  </si>
  <si>
    <t>H28.10</t>
    <phoneticPr fontId="4"/>
  </si>
  <si>
    <t>H23.5</t>
    <phoneticPr fontId="4"/>
  </si>
  <si>
    <t>R3.10</t>
    <phoneticPr fontId="4"/>
  </si>
  <si>
    <t>H27.9</t>
    <phoneticPr fontId="4"/>
  </si>
  <si>
    <t>R3.2</t>
    <phoneticPr fontId="4"/>
  </si>
  <si>
    <t>H18.2</t>
    <phoneticPr fontId="4"/>
  </si>
  <si>
    <t>H27.11</t>
    <phoneticPr fontId="4"/>
  </si>
  <si>
    <t>R1.4</t>
    <phoneticPr fontId="4"/>
  </si>
  <si>
    <t>R3.8</t>
    <phoneticPr fontId="4"/>
  </si>
  <si>
    <t>R6.9</t>
    <phoneticPr fontId="4"/>
  </si>
  <si>
    <r>
      <rPr>
        <b/>
        <sz val="24"/>
        <rFont val="ＭＳ Ｐゴシック"/>
        <family val="3"/>
        <charset val="128"/>
      </rPr>
      <t>＜家財の明細書の入力方法について＞</t>
    </r>
    <r>
      <rPr>
        <sz val="20"/>
        <rFont val="ＭＳ Ｐゴシック"/>
        <family val="3"/>
        <charset val="128"/>
      </rPr>
      <t xml:space="preserve">
以下の箇所について入力をお願いします。
（1）減免等申請をされる方の氏名を入力してください。
（2）住所はR8.1.1時点の住所を入力してください（被害を受けた家財を所有する住所が異なる場合は、そちらも入力してください）。
（3）保険金、共済金、損害賠償金などで補てんされる金額がある場合は③に金額を入力をしてください。
（4）明細書には想定される家財を列挙しております。
（５）被災した住宅にある</t>
    </r>
    <r>
      <rPr>
        <b/>
        <u/>
        <sz val="22"/>
        <rFont val="ＭＳ Ｐゴシック"/>
        <family val="3"/>
        <charset val="128"/>
      </rPr>
      <t>全ての家財</t>
    </r>
    <r>
      <rPr>
        <sz val="20"/>
        <rFont val="ＭＳ Ｐゴシック"/>
        <family val="3"/>
        <charset val="128"/>
      </rPr>
      <t xml:space="preserve">（同一世帯に住む家族所有の家財を含む）について取得年月、取得価額、被害割合の入力をしてくだ
　　 さい。
（６）被害を受けていない家財については被害割合の入力は不要です。
（７）同種類で複数台所有する場合や、品名に列挙されている家財以外で所有する家財がある場合は、空欄に品名、取得年月、取得価額、
     被害割合を入力してください。
</t>
    </r>
    <r>
      <rPr>
        <b/>
        <sz val="20"/>
        <rFont val="ＭＳ Ｐゴシック"/>
        <family val="3"/>
        <charset val="128"/>
      </rPr>
      <t>（入力時の注意点）</t>
    </r>
    <r>
      <rPr>
        <sz val="20"/>
        <rFont val="ＭＳ Ｐゴシック"/>
        <family val="3"/>
        <charset val="128"/>
      </rPr>
      <t xml:space="preserve">
・入力が必要なのは黄色で塗りつぶされている箇所です。それ以外の箇所への入力や行の挿入はしないでください。
・取得年月は「R〇．（ピリオド）〇」で入力してください。日にちまでの記載は不要です。
・取得年月、取得価額が不明な家財がある場合、こちらの明細書は使用出来ません。
　この場合、被災直前の時価相当額については「家財構成別家財評価額」を用いて損害割合を計算しますので、市民税課、又は各区税務室
  へご相談ください。
・対象となる家財は「生活に通常必要な家財」です。そのため、1個30万円超の貴金属、書画、骨とう及び美術品などは対象となりません。
・家財に自動車、自動二輪（１２５ｃｃ超）は含まれません。
・被害があった家財について、後日職員が調査させていただく場合がございます。
　　</t>
    </r>
    <rPh sb="1" eb="3">
      <t>カザイ</t>
    </rPh>
    <rPh sb="4" eb="6">
      <t>メイサイ</t>
    </rPh>
    <rPh sb="6" eb="7">
      <t>ショ</t>
    </rPh>
    <rPh sb="8" eb="10">
      <t>ニュウリョク</t>
    </rPh>
    <rPh sb="10" eb="12">
      <t>ホウホウ</t>
    </rPh>
    <rPh sb="19" eb="21">
      <t>イカ</t>
    </rPh>
    <rPh sb="22" eb="24">
      <t>カショ</t>
    </rPh>
    <rPh sb="28" eb="30">
      <t>ニュウリョク</t>
    </rPh>
    <rPh sb="32" eb="33">
      <t>ネガ</t>
    </rPh>
    <rPh sb="43" eb="45">
      <t>ゲンメン</t>
    </rPh>
    <rPh sb="45" eb="46">
      <t>ナド</t>
    </rPh>
    <rPh sb="46" eb="48">
      <t>シンセイ</t>
    </rPh>
    <rPh sb="52" eb="53">
      <t>カタ</t>
    </rPh>
    <rPh sb="54" eb="56">
      <t>シメイ</t>
    </rPh>
    <rPh sb="57" eb="59">
      <t>ニュウリョク</t>
    </rPh>
    <rPh sb="70" eb="72">
      <t>ジュウショ</t>
    </rPh>
    <rPh sb="79" eb="81">
      <t>ジテン</t>
    </rPh>
    <rPh sb="82" eb="84">
      <t>ジュウショ</t>
    </rPh>
    <rPh sb="85" eb="87">
      <t>ニュウリョク</t>
    </rPh>
    <rPh sb="94" eb="96">
      <t>ヒガイ</t>
    </rPh>
    <rPh sb="97" eb="98">
      <t>ウ</t>
    </rPh>
    <rPh sb="100" eb="102">
      <t>カザイ</t>
    </rPh>
    <rPh sb="103" eb="105">
      <t>ショユウ</t>
    </rPh>
    <rPh sb="107" eb="109">
      <t>ジュウショ</t>
    </rPh>
    <rPh sb="110" eb="111">
      <t>コト</t>
    </rPh>
    <rPh sb="113" eb="115">
      <t>バアイ</t>
    </rPh>
    <rPh sb="121" eb="123">
      <t>ニュウリョク</t>
    </rPh>
    <rPh sb="135" eb="138">
      <t>ホケンキン</t>
    </rPh>
    <rPh sb="139" eb="141">
      <t>キョウサイ</t>
    </rPh>
    <rPh sb="141" eb="142">
      <t>キン</t>
    </rPh>
    <rPh sb="143" eb="145">
      <t>ソンガイ</t>
    </rPh>
    <rPh sb="145" eb="148">
      <t>バイショウキン</t>
    </rPh>
    <rPh sb="151" eb="152">
      <t>ホ</t>
    </rPh>
    <rPh sb="157" eb="159">
      <t>キンガク</t>
    </rPh>
    <rPh sb="162" eb="164">
      <t>バアイ</t>
    </rPh>
    <rPh sb="167" eb="169">
      <t>キンガク</t>
    </rPh>
    <rPh sb="170" eb="172">
      <t>ニュウリョク</t>
    </rPh>
    <rPh sb="184" eb="186">
      <t>メイサイ</t>
    </rPh>
    <rPh sb="186" eb="187">
      <t>ショ</t>
    </rPh>
    <rPh sb="189" eb="191">
      <t>ソウテイ</t>
    </rPh>
    <rPh sb="194" eb="196">
      <t>カザイ</t>
    </rPh>
    <rPh sb="197" eb="199">
      <t>レッキョ</t>
    </rPh>
    <rPh sb="210" eb="212">
      <t>ヒサイ</t>
    </rPh>
    <rPh sb="214" eb="216">
      <t>ジュウタク</t>
    </rPh>
    <rPh sb="219" eb="220">
      <t>スベ</t>
    </rPh>
    <rPh sb="222" eb="224">
      <t>カザイ</t>
    </rPh>
    <rPh sb="225" eb="227">
      <t>ドウイツ</t>
    </rPh>
    <rPh sb="227" eb="229">
      <t>セタイ</t>
    </rPh>
    <rPh sb="230" eb="231">
      <t>ス</t>
    </rPh>
    <rPh sb="232" eb="234">
      <t>カゾク</t>
    </rPh>
    <rPh sb="234" eb="236">
      <t>ショユウ</t>
    </rPh>
    <rPh sb="237" eb="239">
      <t>カザイ</t>
    </rPh>
    <rPh sb="240" eb="241">
      <t>フク</t>
    </rPh>
    <rPh sb="247" eb="249">
      <t>シュトク</t>
    </rPh>
    <rPh sb="249" eb="250">
      <t>ネン</t>
    </rPh>
    <rPh sb="250" eb="251">
      <t>ツキ</t>
    </rPh>
    <rPh sb="252" eb="254">
      <t>シュトク</t>
    </rPh>
    <rPh sb="254" eb="256">
      <t>カガク</t>
    </rPh>
    <rPh sb="257" eb="259">
      <t>ヒガイ</t>
    </rPh>
    <rPh sb="259" eb="261">
      <t>ワリアイ</t>
    </rPh>
    <rPh sb="262" eb="264">
      <t>ニュウリョク</t>
    </rPh>
    <rPh sb="280" eb="282">
      <t>ヒガイ</t>
    </rPh>
    <rPh sb="283" eb="284">
      <t>ウ</t>
    </rPh>
    <rPh sb="289" eb="291">
      <t>カザイ</t>
    </rPh>
    <rPh sb="296" eb="298">
      <t>ヒガイ</t>
    </rPh>
    <rPh sb="298" eb="300">
      <t>ワリアイ</t>
    </rPh>
    <rPh sb="301" eb="303">
      <t>ニュウリョク</t>
    </rPh>
    <rPh sb="304" eb="306">
      <t>フヨウ</t>
    </rPh>
    <rPh sb="313" eb="314">
      <t>オナ</t>
    </rPh>
    <rPh sb="314" eb="316">
      <t>シュルイ</t>
    </rPh>
    <rPh sb="317" eb="319">
      <t>フクスウ</t>
    </rPh>
    <rPh sb="319" eb="320">
      <t>ダイ</t>
    </rPh>
    <rPh sb="320" eb="322">
      <t>ショユウ</t>
    </rPh>
    <rPh sb="324" eb="326">
      <t>バアイ</t>
    </rPh>
    <rPh sb="331" eb="333">
      <t>レッキョ</t>
    </rPh>
    <rPh sb="338" eb="340">
      <t>カザイ</t>
    </rPh>
    <rPh sb="340" eb="342">
      <t>イガイ</t>
    </rPh>
    <rPh sb="343" eb="345">
      <t>ショユウ</t>
    </rPh>
    <rPh sb="347" eb="349">
      <t>カザイ</t>
    </rPh>
    <rPh sb="352" eb="354">
      <t>バアイ</t>
    </rPh>
    <rPh sb="356" eb="358">
      <t>クウラン</t>
    </rPh>
    <rPh sb="359" eb="361">
      <t>ヒンメイ</t>
    </rPh>
    <rPh sb="362" eb="364">
      <t>シュトク</t>
    </rPh>
    <rPh sb="367" eb="369">
      <t>シュトク</t>
    </rPh>
    <rPh sb="369" eb="371">
      <t>カガク</t>
    </rPh>
    <rPh sb="378" eb="380">
      <t>ヒガイ</t>
    </rPh>
    <rPh sb="380" eb="382">
      <t>ワリアイ</t>
    </rPh>
    <rPh sb="383" eb="385">
      <t>ニュウリョク</t>
    </rPh>
    <rPh sb="395" eb="397">
      <t>ニュウリョク</t>
    </rPh>
    <rPh sb="397" eb="398">
      <t>ジ</t>
    </rPh>
    <rPh sb="399" eb="401">
      <t>チュウイ</t>
    </rPh>
    <rPh sb="401" eb="402">
      <t>テン</t>
    </rPh>
    <rPh sb="405" eb="407">
      <t>ニュウリョク</t>
    </rPh>
    <rPh sb="408" eb="410">
      <t>ヒツヨウ</t>
    </rPh>
    <rPh sb="413" eb="415">
      <t>キイロ</t>
    </rPh>
    <rPh sb="416" eb="417">
      <t>ヌ</t>
    </rPh>
    <rPh sb="425" eb="427">
      <t>カショ</t>
    </rPh>
    <rPh sb="432" eb="434">
      <t>イガイ</t>
    </rPh>
    <rPh sb="435" eb="437">
      <t>カショ</t>
    </rPh>
    <rPh sb="439" eb="441">
      <t>ニュウリョク</t>
    </rPh>
    <rPh sb="442" eb="443">
      <t>ギョウ</t>
    </rPh>
    <rPh sb="444" eb="446">
      <t>ソウニュウ</t>
    </rPh>
    <rPh sb="458" eb="460">
      <t>シュトク</t>
    </rPh>
    <rPh sb="476" eb="478">
      <t>ニュウリョク</t>
    </rPh>
    <rPh sb="501" eb="503">
      <t>シュトク</t>
    </rPh>
    <rPh sb="503" eb="504">
      <t>ネン</t>
    </rPh>
    <rPh sb="504" eb="505">
      <t>ツキ</t>
    </rPh>
    <rPh sb="506" eb="508">
      <t>シュトク</t>
    </rPh>
    <rPh sb="508" eb="510">
      <t>カガク</t>
    </rPh>
    <rPh sb="511" eb="513">
      <t>フメイ</t>
    </rPh>
    <rPh sb="514" eb="516">
      <t>カザイ</t>
    </rPh>
    <rPh sb="519" eb="521">
      <t>バアイ</t>
    </rPh>
    <rPh sb="526" eb="528">
      <t>メイサイ</t>
    </rPh>
    <rPh sb="528" eb="529">
      <t>ショ</t>
    </rPh>
    <rPh sb="530" eb="532">
      <t>シヨウ</t>
    </rPh>
    <rPh sb="532" eb="534">
      <t>デキ</t>
    </rPh>
    <rPh sb="542" eb="544">
      <t>バアイ</t>
    </rPh>
    <rPh sb="545" eb="547">
      <t>ヒサイ</t>
    </rPh>
    <rPh sb="547" eb="549">
      <t>チョクゼン</t>
    </rPh>
    <rPh sb="550" eb="552">
      <t>ジカ</t>
    </rPh>
    <rPh sb="552" eb="554">
      <t>ソウトウ</t>
    </rPh>
    <rPh sb="554" eb="555">
      <t>ガク</t>
    </rPh>
    <rPh sb="561" eb="563">
      <t>カザイ</t>
    </rPh>
    <rPh sb="563" eb="565">
      <t>コウセイ</t>
    </rPh>
    <rPh sb="565" eb="566">
      <t>ベツ</t>
    </rPh>
    <rPh sb="566" eb="568">
      <t>カザイ</t>
    </rPh>
    <rPh sb="568" eb="570">
      <t>ヒョウカ</t>
    </rPh>
    <rPh sb="570" eb="571">
      <t>ガク</t>
    </rPh>
    <rPh sb="573" eb="574">
      <t>モチ</t>
    </rPh>
    <rPh sb="576" eb="578">
      <t>ソンガイ</t>
    </rPh>
    <rPh sb="578" eb="580">
      <t>ワリアイ</t>
    </rPh>
    <rPh sb="581" eb="583">
      <t>ケイサン</t>
    </rPh>
    <rPh sb="589" eb="593">
      <t>シミンゼイカ</t>
    </rPh>
    <rPh sb="594" eb="595">
      <t>マタ</t>
    </rPh>
    <rPh sb="596" eb="598">
      <t>カクク</t>
    </rPh>
    <rPh sb="598" eb="601">
      <t>ゼイムシツ</t>
    </rPh>
    <rPh sb="606" eb="608">
      <t>ソウダン</t>
    </rPh>
    <rPh sb="615" eb="617">
      <t>タイショウ</t>
    </rPh>
    <rPh sb="620" eb="622">
      <t>カザイ</t>
    </rPh>
    <rPh sb="624" eb="626">
      <t>セイカツ</t>
    </rPh>
    <rPh sb="627" eb="629">
      <t>ツウジョウ</t>
    </rPh>
    <rPh sb="629" eb="631">
      <t>ヒツヨウ</t>
    </rPh>
    <rPh sb="632" eb="634">
      <t>カザイ</t>
    </rPh>
    <rPh sb="644" eb="645">
      <t>コ</t>
    </rPh>
    <rPh sb="647" eb="649">
      <t>マンエン</t>
    </rPh>
    <rPh sb="649" eb="650">
      <t>コ</t>
    </rPh>
    <rPh sb="651" eb="652">
      <t>キ</t>
    </rPh>
    <rPh sb="652" eb="654">
      <t>キンゾク</t>
    </rPh>
    <rPh sb="655" eb="657">
      <t>ショガ</t>
    </rPh>
    <rPh sb="658" eb="659">
      <t>コッ</t>
    </rPh>
    <rPh sb="661" eb="662">
      <t>オヨ</t>
    </rPh>
    <rPh sb="663" eb="665">
      <t>ビジュツ</t>
    </rPh>
    <rPh sb="665" eb="666">
      <t>ヒン</t>
    </rPh>
    <rPh sb="669" eb="671">
      <t>タイショウ</t>
    </rPh>
    <rPh sb="680" eb="682">
      <t>カザイ</t>
    </rPh>
    <rPh sb="683" eb="686">
      <t>ジドウシャ</t>
    </rPh>
    <rPh sb="687" eb="691">
      <t>ジドウニリン</t>
    </rPh>
    <rPh sb="697" eb="698">
      <t>コ</t>
    </rPh>
    <rPh sb="700" eb="701">
      <t>フク</t>
    </rPh>
    <rPh sb="709" eb="711">
      <t>ヒガイ</t>
    </rPh>
    <rPh sb="715" eb="717">
      <t>カザイ</t>
    </rPh>
    <rPh sb="722" eb="724">
      <t>ゴジツ</t>
    </rPh>
    <rPh sb="724" eb="726">
      <t>ショクイン</t>
    </rPh>
    <rPh sb="727" eb="729">
      <t>チョウサ</t>
    </rPh>
    <rPh sb="736" eb="738">
      <t>バアイ</t>
    </rPh>
    <phoneticPr fontId="4"/>
  </si>
  <si>
    <t>家財の残存率</t>
    <rPh sb="0" eb="2">
      <t>カザイ</t>
    </rPh>
    <rPh sb="3" eb="5">
      <t>ザンゾン</t>
    </rPh>
    <rPh sb="5" eb="6">
      <t>リツ</t>
    </rPh>
    <phoneticPr fontId="27"/>
  </si>
  <si>
    <t>ＮＯ．３</t>
    <phoneticPr fontId="4"/>
  </si>
  <si>
    <t>～家財の明細書作成について～</t>
    <rPh sb="1" eb="3">
      <t>カザイ</t>
    </rPh>
    <rPh sb="4" eb="7">
      <t>メイサイショ</t>
    </rPh>
    <rPh sb="7" eb="9">
      <t>サクセイ</t>
    </rPh>
    <phoneticPr fontId="27"/>
  </si>
  <si>
    <t>（３パターンあります）</t>
    <phoneticPr fontId="27"/>
  </si>
  <si>
    <t>【パターン１：家財の明細書を使用した積み上げ方法（原則）】</t>
    <phoneticPr fontId="27"/>
  </si>
  <si>
    <t>家財の損害割合　＝　家財の損失額（ⅱ）　／　家財の時価（ⅰ）</t>
  </si>
  <si>
    <r>
      <t>　　　（ⅰ）　家財の時価　＝　取得価格　－　</t>
    </r>
    <r>
      <rPr>
        <u/>
        <sz val="10.5"/>
        <color theme="1"/>
        <rFont val="メイリオ"/>
        <family val="3"/>
        <charset val="128"/>
      </rPr>
      <t>減価償却費</t>
    </r>
  </si>
  <si>
    <r>
      <t>　　　　　　　　　　　　　　　　　　　　　　</t>
    </r>
    <r>
      <rPr>
        <sz val="9"/>
        <color theme="1"/>
        <rFont val="メイリオ"/>
        <family val="3"/>
        <charset val="128"/>
      </rPr>
      <t>取得価格 × 0.9 × 償却率 × 経過年数</t>
    </r>
  </si>
  <si>
    <r>
      <t>（ⅱ）　家財の損失額　＝　家財の時価　×　</t>
    </r>
    <r>
      <rPr>
        <u/>
        <sz val="10.5"/>
        <color theme="1"/>
        <rFont val="メイリオ"/>
        <family val="3"/>
        <charset val="128"/>
      </rPr>
      <t>被害割合</t>
    </r>
    <r>
      <rPr>
        <sz val="10.5"/>
        <color theme="1"/>
        <rFont val="メイリオ"/>
        <family val="3"/>
        <charset val="128"/>
      </rPr>
      <t>　－　補てん金額</t>
    </r>
  </si>
  <si>
    <r>
      <t>　　　　　　　　　　　　　　　　　　　　　　　　　　　　　　前記の</t>
    </r>
    <r>
      <rPr>
        <sz val="9"/>
        <color theme="1"/>
        <rFont val="メイリオ"/>
        <family val="3"/>
        <charset val="128"/>
      </rPr>
      <t>パターン①枠囲み内※参照</t>
    </r>
    <phoneticPr fontId="27"/>
  </si>
  <si>
    <t>【パターン２：修理費・購入費用　／　家族構成別家財評価額】</t>
    <phoneticPr fontId="27"/>
  </si>
  <si>
    <r>
      <t>　家財の損害額を“被害を受けた</t>
    </r>
    <r>
      <rPr>
        <b/>
        <sz val="12"/>
        <color theme="1"/>
        <rFont val="HG丸ｺﾞｼｯｸM-PRO"/>
        <family val="3"/>
        <charset val="128"/>
      </rPr>
      <t>家財の修理費や、新しく購入した代金</t>
    </r>
    <r>
      <rPr>
        <sz val="12"/>
        <color theme="1"/>
        <rFont val="HG丸ｺﾞｼｯｸM-PRO"/>
        <family val="3"/>
        <charset val="128"/>
      </rPr>
      <t>”と、世帯における全家財の総額を「</t>
    </r>
    <r>
      <rPr>
        <b/>
        <sz val="12"/>
        <color theme="1"/>
        <rFont val="HG丸ｺﾞｼｯｸM-PRO"/>
        <family val="3"/>
        <charset val="128"/>
      </rPr>
      <t>家族構成別家財評価額</t>
    </r>
    <r>
      <rPr>
        <sz val="12"/>
        <color theme="1"/>
        <rFont val="HG丸ｺﾞｼｯｸM-PRO"/>
        <family val="3"/>
        <charset val="128"/>
      </rPr>
      <t>」とし、その割合を損害割合とする方法。</t>
    </r>
    <phoneticPr fontId="27"/>
  </si>
  <si>
    <t>【パターン３：被害を受けた家財の明細書を使用した損失額／家族構成別家財評価額】</t>
    <phoneticPr fontId="27"/>
  </si>
  <si>
    <r>
      <t>パターン１と同様に家財の損失額を算出し、世帯における全家財の総額を「</t>
    </r>
    <r>
      <rPr>
        <b/>
        <sz val="12"/>
        <color theme="1"/>
        <rFont val="HG丸ｺﾞｼｯｸM-PRO"/>
        <family val="3"/>
        <charset val="128"/>
      </rPr>
      <t>家族構成別家財評価額</t>
    </r>
    <r>
      <rPr>
        <sz val="12"/>
        <color theme="1"/>
        <rFont val="HG丸ｺﾞｼｯｸM-PRO"/>
        <family val="3"/>
        <charset val="128"/>
      </rPr>
      <t>」とし、その割合を損害割合とする方法。</t>
    </r>
    <phoneticPr fontId="27"/>
  </si>
  <si>
    <t>（注）大人（年齢１８歳以上）１名につき１３０万円を、子供（年齢１８歳未満）１名につき
　　　８０万円を加算する。※年齢は発災時点のもの。</t>
    <rPh sb="57" eb="59">
      <t>ネンレイ</t>
    </rPh>
    <rPh sb="60" eb="62">
      <t>ハッサイ</t>
    </rPh>
    <rPh sb="62" eb="63">
      <t>ジ</t>
    </rPh>
    <rPh sb="63" eb="64">
      <t>テン</t>
    </rPh>
    <phoneticPr fontId="27"/>
  </si>
  <si>
    <t>例１）夫婦二組がいる世帯の家財評価額</t>
  </si>
  <si>
    <t>世帯主70歳　妻67歳　子45歳　子の妻43歳　子の子19歳　子の子15歳　の世帯</t>
  </si>
  <si>
    <r>
      <t>1,150万円＋130万円＋130万円＋130万円＋80万円＝</t>
    </r>
    <r>
      <rPr>
        <u/>
        <sz val="12"/>
        <color theme="1"/>
        <rFont val="メイリオ"/>
        <family val="3"/>
        <charset val="128"/>
      </rPr>
      <t>1,620万円</t>
    </r>
  </si>
  <si>
    <t>　個々の家財の取得価額から、その取得の時から損失を生じた時までの期間を減価償却した金額を時価とし、被害割合を乗じた金額です。</t>
    <phoneticPr fontId="27"/>
  </si>
  <si>
    <t>　被害割合（※）は、食器・服等、複数あるものであれば「被害を受けた個数／全個数」として算出しますが、それ以外は被害があるものは一律100％、被害がないものは0%として算出します（一部破損したが使える等は被害0%とします）。必須ではありませんが、被害状況などを確認できる写真があれば添付してください。</t>
    <rPh sb="134" eb="136">
      <t>シャシン</t>
    </rPh>
    <rPh sb="140" eb="142">
      <t>テンプ</t>
    </rPh>
    <phoneticPr fontId="27"/>
  </si>
  <si>
    <t>　個々の家財の時価合計額と、個々の家財の損失額の合計額の割合が、家財の損害割合です。</t>
    <phoneticPr fontId="27"/>
  </si>
  <si>
    <t>損害の原因：</t>
    <rPh sb="0" eb="2">
      <t>ソンガイ</t>
    </rPh>
    <rPh sb="3" eb="5">
      <t>ゲンイン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</si>
</sst>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Red]\(0.00\)"/>
    <numFmt numFmtId="177" formatCode="[$-411]ge\.m\.d;@"/>
    <numFmt numFmtId="178" formatCode="0_);[Red]\(0\)"/>
    <numFmt numFmtId="179" formatCode="0_);\(0\)"/>
    <numFmt numFmtId="180" formatCode="yyyy/m/d;@"/>
  </numFmts>
  <fonts count="4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b/>
      <sz val="22"/>
      <name val="ＭＳ Ｐゴシック"/>
      <family val="3"/>
      <charset val="128"/>
    </font>
    <font>
      <sz val="14"/>
      <name val="ＭＳ Ｐゴシック"/>
      <family val="3"/>
      <charset val="128"/>
    </font>
    <font>
      <b/>
      <sz val="14"/>
      <name val="ＭＳ Ｐゴシック"/>
      <family val="3"/>
      <charset val="128"/>
    </font>
    <font>
      <sz val="10"/>
      <name val="ＭＳ Ｐゴシック"/>
      <family val="3"/>
      <charset val="128"/>
    </font>
    <font>
      <sz val="16"/>
      <name val="ＭＳ Ｐゴシック"/>
      <family val="3"/>
      <charset val="128"/>
    </font>
    <font>
      <sz val="11"/>
      <color indexed="10"/>
      <name val="ＭＳ Ｐゴシック"/>
      <family val="3"/>
      <charset val="128"/>
    </font>
    <font>
      <sz val="10"/>
      <color indexed="10"/>
      <name val="ＭＳ Ｐゴシック"/>
      <family val="3"/>
      <charset val="128"/>
    </font>
    <font>
      <sz val="16"/>
      <name val="ＭＳ Ｐゴシック"/>
      <family val="3"/>
      <charset val="128"/>
      <scheme val="minor"/>
    </font>
    <font>
      <sz val="11"/>
      <color rgb="FFFF0000"/>
      <name val="ＭＳ Ｐゴシック"/>
      <family val="3"/>
      <charset val="128"/>
    </font>
    <font>
      <b/>
      <sz val="16"/>
      <name val="ＭＳ Ｐゴシック"/>
      <family val="3"/>
      <charset val="128"/>
    </font>
    <font>
      <sz val="18"/>
      <name val="ＭＳ Ｐゴシック"/>
      <family val="3"/>
      <charset val="128"/>
    </font>
    <font>
      <sz val="12"/>
      <name val="Segoe UI"/>
      <family val="2"/>
    </font>
    <font>
      <sz val="8"/>
      <name val="Segoe UI"/>
      <family val="2"/>
    </font>
    <font>
      <sz val="14"/>
      <name val="HGP教科書体"/>
      <family val="1"/>
      <charset val="128"/>
    </font>
    <font>
      <sz val="14"/>
      <name val="HGS教科書体"/>
      <family val="1"/>
      <charset val="128"/>
    </font>
    <font>
      <sz val="20"/>
      <name val="ＭＳ Ｐゴシック"/>
      <family val="3"/>
      <charset val="128"/>
    </font>
    <font>
      <b/>
      <sz val="24"/>
      <name val="ＭＳ Ｐゴシック"/>
      <family val="3"/>
      <charset val="128"/>
    </font>
    <font>
      <b/>
      <u/>
      <sz val="22"/>
      <name val="ＭＳ Ｐゴシック"/>
      <family val="3"/>
      <charset val="128"/>
    </font>
    <font>
      <b/>
      <sz val="20"/>
      <name val="ＭＳ Ｐゴシック"/>
      <family val="3"/>
      <charset val="128"/>
    </font>
    <font>
      <b/>
      <sz val="14"/>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4"/>
      <name val="ＭＳ Ｐゴシック"/>
      <family val="3"/>
      <charset val="128"/>
      <scheme val="minor"/>
    </font>
    <font>
      <b/>
      <sz val="16"/>
      <color theme="1"/>
      <name val="HG丸ｺﾞｼｯｸM-PRO"/>
      <family val="3"/>
      <charset val="128"/>
    </font>
    <font>
      <sz val="12"/>
      <color theme="1"/>
      <name val="HG丸ｺﾞｼｯｸM-PRO"/>
      <family val="3"/>
      <charset val="128"/>
    </font>
    <font>
      <b/>
      <u/>
      <sz val="12"/>
      <color theme="1"/>
      <name val="HG丸ｺﾞｼｯｸM-PRO"/>
      <family val="3"/>
      <charset val="128"/>
    </font>
    <font>
      <b/>
      <sz val="12"/>
      <color theme="1"/>
      <name val="メイリオ"/>
      <family val="3"/>
      <charset val="128"/>
    </font>
    <font>
      <sz val="10.5"/>
      <color theme="1"/>
      <name val="メイリオ"/>
      <family val="3"/>
      <charset val="128"/>
    </font>
    <font>
      <u/>
      <sz val="10.5"/>
      <color theme="1"/>
      <name val="メイリオ"/>
      <family val="3"/>
      <charset val="128"/>
    </font>
    <font>
      <sz val="10"/>
      <color theme="1"/>
      <name val="メイリオ"/>
      <family val="3"/>
      <charset val="128"/>
    </font>
    <font>
      <sz val="9"/>
      <color theme="1"/>
      <name val="メイリオ"/>
      <family val="3"/>
      <charset val="128"/>
    </font>
    <font>
      <b/>
      <sz val="12"/>
      <color theme="1"/>
      <name val="HG丸ｺﾞｼｯｸM-PRO"/>
      <family val="3"/>
      <charset val="128"/>
    </font>
    <font>
      <sz val="12"/>
      <color theme="1"/>
      <name val="メイリオ"/>
      <family val="3"/>
      <charset val="128"/>
    </font>
    <font>
      <u/>
      <sz val="12"/>
      <color theme="1"/>
      <name val="メイリオ"/>
      <family val="3"/>
      <charset val="128"/>
    </font>
  </fonts>
  <fills count="7">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2"/>
        <bgColor indexed="64"/>
      </patternFill>
    </fill>
    <fill>
      <patternFill patternType="solid">
        <fgColor rgb="FFFFFF99"/>
        <bgColor indexed="64"/>
      </patternFill>
    </fill>
  </fills>
  <borders count="73">
    <border>
      <left/>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Dashed">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Dashed">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double">
        <color indexed="64"/>
      </top>
      <bottom style="thin">
        <color indexed="64"/>
      </bottom>
      <diagonal/>
    </border>
    <border diagonalUp="1">
      <left style="thin">
        <color indexed="64"/>
      </left>
      <right style="medium">
        <color indexed="64"/>
      </right>
      <top style="double">
        <color indexed="64"/>
      </top>
      <bottom style="thin">
        <color indexed="64"/>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left style="double">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diagonal/>
    </border>
    <border>
      <left style="medium">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Dashed">
        <color indexed="64"/>
      </bottom>
      <diagonal/>
    </border>
    <border>
      <left style="medium">
        <color indexed="64"/>
      </left>
      <right style="medium">
        <color indexed="64"/>
      </right>
      <top style="thin">
        <color indexed="64"/>
      </top>
      <bottom style="mediumDashed">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Dashed">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Dashed">
        <color indexed="64"/>
      </bottom>
      <diagonal/>
    </border>
    <border>
      <left style="medium">
        <color indexed="64"/>
      </left>
      <right style="medium">
        <color indexed="64"/>
      </right>
      <top/>
      <bottom style="double">
        <color indexed="64"/>
      </bottom>
      <diagonal/>
    </border>
    <border>
      <left style="thin">
        <color indexed="64"/>
      </left>
      <right style="double">
        <color indexed="64"/>
      </right>
      <top style="thin">
        <color indexed="64"/>
      </top>
      <bottom style="mediumDashed">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4">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264">
    <xf numFmtId="0" fontId="0" fillId="0" borderId="0" xfId="0">
      <alignment vertical="center"/>
    </xf>
    <xf numFmtId="0" fontId="26" fillId="0" borderId="0" xfId="2" applyFont="1">
      <alignment vertical="center"/>
    </xf>
    <xf numFmtId="0" fontId="2" fillId="0" borderId="0" xfId="2">
      <alignment vertical="center"/>
    </xf>
    <xf numFmtId="0" fontId="2" fillId="2" borderId="52" xfId="2" applyFill="1" applyBorder="1" applyAlignment="1">
      <alignment horizontal="right" vertical="center"/>
    </xf>
    <xf numFmtId="0" fontId="10" fillId="2" borderId="53" xfId="2" applyFont="1" applyFill="1" applyBorder="1" applyAlignment="1">
      <alignment vertical="center" wrapText="1"/>
    </xf>
    <xf numFmtId="0" fontId="2" fillId="2" borderId="54" xfId="2" applyFill="1" applyBorder="1">
      <alignment vertical="center"/>
    </xf>
    <xf numFmtId="0" fontId="2" fillId="3" borderId="55" xfId="2" applyFill="1" applyBorder="1" applyAlignment="1">
      <alignment horizontal="center" vertical="center"/>
    </xf>
    <xf numFmtId="0" fontId="10" fillId="2" borderId="3" xfId="2" applyFont="1" applyFill="1" applyBorder="1">
      <alignment vertical="center"/>
    </xf>
    <xf numFmtId="0" fontId="10" fillId="2" borderId="4" xfId="2" applyFont="1" applyFill="1" applyBorder="1">
      <alignment vertical="center"/>
    </xf>
    <xf numFmtId="0" fontId="13" fillId="2" borderId="4" xfId="2" applyFont="1" applyFill="1" applyBorder="1">
      <alignment vertical="center"/>
    </xf>
    <xf numFmtId="0" fontId="13" fillId="2" borderId="25" xfId="2" applyFont="1" applyFill="1" applyBorder="1">
      <alignment vertical="center"/>
    </xf>
    <xf numFmtId="0" fontId="2" fillId="3" borderId="56" xfId="2" applyFill="1" applyBorder="1" applyAlignment="1">
      <alignment horizontal="center" vertical="center"/>
    </xf>
    <xf numFmtId="176" fontId="2" fillId="4" borderId="17" xfId="2" applyNumberFormat="1" applyFill="1" applyBorder="1">
      <alignment vertical="center"/>
    </xf>
    <xf numFmtId="176" fontId="2" fillId="4" borderId="9" xfId="2" applyNumberFormat="1" applyFill="1" applyBorder="1">
      <alignment vertical="center"/>
    </xf>
    <xf numFmtId="176" fontId="12" fillId="5" borderId="9" xfId="2" applyNumberFormat="1" applyFont="1" applyFill="1" applyBorder="1">
      <alignment vertical="center"/>
    </xf>
    <xf numFmtId="176" fontId="12" fillId="5" borderId="16" xfId="2" applyNumberFormat="1" applyFont="1" applyFill="1" applyBorder="1">
      <alignment vertical="center"/>
    </xf>
    <xf numFmtId="176" fontId="12" fillId="4" borderId="9" xfId="2" applyNumberFormat="1" applyFont="1" applyFill="1" applyBorder="1">
      <alignment vertical="center"/>
    </xf>
    <xf numFmtId="0" fontId="2" fillId="0" borderId="9" xfId="2" applyBorder="1">
      <alignment vertical="center"/>
    </xf>
    <xf numFmtId="0" fontId="2" fillId="0" borderId="46" xfId="2" applyBorder="1">
      <alignment vertical="center"/>
    </xf>
    <xf numFmtId="0" fontId="2" fillId="0" borderId="57" xfId="2" applyBorder="1">
      <alignment vertical="center"/>
    </xf>
    <xf numFmtId="0" fontId="2" fillId="3" borderId="58" xfId="2" applyFill="1" applyBorder="1" applyAlignment="1">
      <alignment horizontal="center" vertical="center"/>
    </xf>
    <xf numFmtId="176" fontId="2" fillId="4" borderId="5" xfId="2" applyNumberFormat="1" applyFill="1" applyBorder="1">
      <alignment vertical="center"/>
    </xf>
    <xf numFmtId="0" fontId="2" fillId="0" borderId="7" xfId="2" applyBorder="1">
      <alignment vertical="center"/>
    </xf>
    <xf numFmtId="0" fontId="2" fillId="0" borderId="41" xfId="2" applyBorder="1">
      <alignment vertical="center"/>
    </xf>
    <xf numFmtId="0" fontId="2" fillId="0" borderId="59" xfId="2" applyBorder="1">
      <alignment vertical="center"/>
    </xf>
    <xf numFmtId="38" fontId="14" fillId="0" borderId="9" xfId="1" applyFont="1" applyBorder="1" applyAlignment="1" applyProtection="1">
      <alignment horizontal="center" vertical="center"/>
      <protection hidden="1"/>
    </xf>
    <xf numFmtId="179" fontId="14" fillId="0" borderId="4" xfId="1" applyNumberFormat="1" applyFont="1" applyBorder="1" applyAlignment="1" applyProtection="1">
      <alignment horizontal="center" vertical="center"/>
      <protection hidden="1"/>
    </xf>
    <xf numFmtId="0" fontId="18" fillId="0" borderId="0" xfId="0" applyNumberFormat="1" applyFont="1" applyProtection="1">
      <alignment vertical="center"/>
      <protection hidden="1"/>
    </xf>
    <xf numFmtId="38" fontId="11" fillId="0" borderId="24" xfId="1" applyFont="1" applyBorder="1" applyAlignment="1" applyProtection="1">
      <alignment horizontal="right" vertical="center"/>
      <protection hidden="1"/>
    </xf>
    <xf numFmtId="38" fontId="11" fillId="0" borderId="3" xfId="1" applyFont="1" applyFill="1" applyBorder="1" applyAlignment="1" applyProtection="1">
      <alignment horizontal="right" vertical="center"/>
      <protection hidden="1"/>
    </xf>
    <xf numFmtId="0" fontId="18" fillId="0" borderId="9" xfId="0" applyNumberFormat="1" applyFont="1" applyBorder="1" applyProtection="1">
      <alignment vertical="center"/>
      <protection hidden="1"/>
    </xf>
    <xf numFmtId="38" fontId="14" fillId="0" borderId="8" xfId="1" applyFont="1" applyBorder="1" applyAlignment="1" applyProtection="1">
      <alignment horizontal="center" vertical="center"/>
      <protection hidden="1"/>
    </xf>
    <xf numFmtId="179" fontId="14" fillId="0" borderId="18" xfId="1" applyNumberFormat="1" applyFont="1" applyBorder="1" applyAlignment="1" applyProtection="1">
      <alignment horizontal="center" vertical="center"/>
      <protection hidden="1"/>
    </xf>
    <xf numFmtId="0" fontId="18" fillId="0" borderId="18" xfId="0" applyNumberFormat="1" applyFont="1" applyBorder="1" applyProtection="1">
      <alignment vertical="center"/>
      <protection hidden="1"/>
    </xf>
    <xf numFmtId="38" fontId="11" fillId="0" borderId="67" xfId="1" applyFont="1" applyBorder="1" applyAlignment="1" applyProtection="1">
      <alignment horizontal="right" vertical="center"/>
      <protection hidden="1"/>
    </xf>
    <xf numFmtId="38" fontId="11" fillId="0" borderId="65" xfId="1" applyFont="1" applyFill="1" applyBorder="1" applyAlignment="1" applyProtection="1">
      <alignment horizontal="right" vertical="center"/>
      <protection hidden="1"/>
    </xf>
    <xf numFmtId="0" fontId="11" fillId="0" borderId="4" xfId="0" applyFont="1" applyBorder="1" applyAlignment="1" applyProtection="1">
      <alignment horizontal="center" vertical="center"/>
      <protection hidden="1"/>
    </xf>
    <xf numFmtId="38" fontId="11" fillId="0" borderId="7" xfId="1" applyFont="1" applyBorder="1" applyAlignment="1" applyProtection="1">
      <alignment horizontal="center" vertical="center"/>
      <protection hidden="1"/>
    </xf>
    <xf numFmtId="38" fontId="16" fillId="0" borderId="23" xfId="1" applyFont="1" applyFill="1" applyBorder="1" applyAlignment="1" applyProtection="1">
      <alignment horizontal="right" vertical="center"/>
      <protection hidden="1"/>
    </xf>
    <xf numFmtId="38" fontId="16" fillId="0" borderId="22" xfId="1" applyFont="1" applyFill="1" applyBorder="1" applyAlignment="1" applyProtection="1">
      <alignment horizontal="right" vertical="center"/>
      <protection hidden="1"/>
    </xf>
    <xf numFmtId="0" fontId="16" fillId="6" borderId="15" xfId="0" applyFont="1" applyFill="1" applyBorder="1" applyAlignment="1" applyProtection="1">
      <alignment horizontal="distributed" vertical="center" indent="1"/>
      <protection hidden="1"/>
    </xf>
    <xf numFmtId="0" fontId="0" fillId="0" borderId="0" xfId="0" applyProtection="1">
      <alignment vertical="center"/>
      <protection hidden="1"/>
    </xf>
    <xf numFmtId="178" fontId="0" fillId="0" borderId="0" xfId="0" applyNumberFormat="1" applyProtection="1">
      <alignment vertical="center"/>
      <protection hidden="1"/>
    </xf>
    <xf numFmtId="176" fontId="0" fillId="0" borderId="52" xfId="0" applyNumberFormat="1" applyFill="1" applyBorder="1" applyAlignment="1" applyProtection="1">
      <alignment horizontal="right" vertical="center"/>
      <protection hidden="1"/>
    </xf>
    <xf numFmtId="176" fontId="0" fillId="0" borderId="55" xfId="0" applyNumberFormat="1" applyFill="1" applyBorder="1" applyAlignment="1" applyProtection="1">
      <alignment horizontal="center" vertical="center"/>
      <protection hidden="1"/>
    </xf>
    <xf numFmtId="176" fontId="0" fillId="0" borderId="54" xfId="0" applyNumberFormat="1" applyFill="1" applyBorder="1" applyProtection="1">
      <alignment vertical="center"/>
      <protection hidden="1"/>
    </xf>
    <xf numFmtId="176" fontId="10" fillId="0" borderId="53" xfId="0" applyNumberFormat="1" applyFont="1" applyFill="1" applyBorder="1" applyAlignment="1" applyProtection="1">
      <alignment vertical="center" wrapText="1"/>
      <protection hidden="1"/>
    </xf>
    <xf numFmtId="178" fontId="0" fillId="0" borderId="0" xfId="0" applyNumberFormat="1" applyFill="1" applyProtection="1">
      <alignment vertical="center"/>
      <protection hidden="1"/>
    </xf>
    <xf numFmtId="0" fontId="0" fillId="0" borderId="11" xfId="0" applyBorder="1" applyProtection="1">
      <alignment vertical="center"/>
      <protection hidden="1"/>
    </xf>
    <xf numFmtId="178" fontId="0" fillId="0" borderId="55" xfId="0" applyNumberFormat="1" applyFill="1" applyBorder="1" applyAlignment="1" applyProtection="1">
      <alignment horizontal="center" vertical="center"/>
      <protection hidden="1"/>
    </xf>
    <xf numFmtId="0" fontId="10" fillId="0" borderId="3" xfId="0" applyFont="1" applyFill="1" applyBorder="1" applyProtection="1">
      <alignment vertical="center"/>
      <protection hidden="1"/>
    </xf>
    <xf numFmtId="0" fontId="10" fillId="0" borderId="4" xfId="0" applyFont="1" applyFill="1" applyBorder="1" applyProtection="1">
      <alignment vertical="center"/>
      <protection hidden="1"/>
    </xf>
    <xf numFmtId="0" fontId="13" fillId="0" borderId="4" xfId="0" applyFont="1" applyFill="1" applyBorder="1" applyProtection="1">
      <alignment vertical="center"/>
      <protection hidden="1"/>
    </xf>
    <xf numFmtId="0" fontId="13" fillId="0" borderId="25" xfId="0" applyFont="1" applyFill="1" applyBorder="1" applyProtection="1">
      <alignment vertical="center"/>
      <protection hidden="1"/>
    </xf>
    <xf numFmtId="0" fontId="0" fillId="0" borderId="0" xfId="0" applyFill="1" applyProtection="1">
      <alignment vertical="center"/>
      <protection hidden="1"/>
    </xf>
    <xf numFmtId="178" fontId="0" fillId="0" borderId="56" xfId="0" applyNumberFormat="1" applyFill="1" applyBorder="1" applyAlignment="1" applyProtection="1">
      <alignment horizontal="center" vertical="center"/>
      <protection hidden="1"/>
    </xf>
    <xf numFmtId="176" fontId="0" fillId="0" borderId="17" xfId="0" applyNumberFormat="1" applyFill="1" applyBorder="1" applyProtection="1">
      <alignment vertical="center"/>
      <protection hidden="1"/>
    </xf>
    <xf numFmtId="176" fontId="0" fillId="0" borderId="9" xfId="0" applyNumberFormat="1" applyFill="1" applyBorder="1" applyProtection="1">
      <alignment vertical="center"/>
      <protection hidden="1"/>
    </xf>
    <xf numFmtId="176" fontId="12" fillId="0" borderId="9" xfId="0" applyNumberFormat="1" applyFont="1" applyFill="1" applyBorder="1" applyProtection="1">
      <alignment vertical="center"/>
      <protection hidden="1"/>
    </xf>
    <xf numFmtId="176" fontId="12" fillId="0" borderId="16" xfId="0" applyNumberFormat="1" applyFont="1" applyFill="1" applyBorder="1" applyProtection="1">
      <alignment vertical="center"/>
      <protection hidden="1"/>
    </xf>
    <xf numFmtId="180" fontId="0" fillId="0" borderId="11" xfId="0" applyNumberFormat="1" applyBorder="1" applyProtection="1">
      <alignment vertical="center"/>
      <protection hidden="1"/>
    </xf>
    <xf numFmtId="0" fontId="8" fillId="0" borderId="0" xfId="0" applyFont="1" applyFill="1" applyBorder="1" applyAlignment="1" applyProtection="1">
      <alignment horizontal="center" vertical="center" wrapText="1"/>
      <protection hidden="1"/>
    </xf>
    <xf numFmtId="180" fontId="19" fillId="0" borderId="0" xfId="0" applyNumberFormat="1" applyFont="1" applyProtection="1">
      <alignment vertical="center"/>
      <protection hidden="1"/>
    </xf>
    <xf numFmtId="0" fontId="19" fillId="0" borderId="0" xfId="0" applyFont="1" applyProtection="1">
      <alignment vertical="center"/>
      <protection hidden="1"/>
    </xf>
    <xf numFmtId="0" fontId="0" fillId="0" borderId="9" xfId="0" applyFill="1" applyBorder="1" applyProtection="1">
      <alignment vertical="center"/>
      <protection hidden="1"/>
    </xf>
    <xf numFmtId="0" fontId="0" fillId="0" borderId="46" xfId="0" applyFill="1" applyBorder="1" applyProtection="1">
      <alignment vertical="center"/>
      <protection hidden="1"/>
    </xf>
    <xf numFmtId="0" fontId="0" fillId="0" borderId="57" xfId="0" applyFill="1" applyBorder="1" applyProtection="1">
      <alignment vertical="center"/>
      <protection hidden="1"/>
    </xf>
    <xf numFmtId="178" fontId="0" fillId="0" borderId="58" xfId="0" applyNumberFormat="1" applyFill="1" applyBorder="1" applyAlignment="1" applyProtection="1">
      <alignment horizontal="center" vertical="center"/>
      <protection hidden="1"/>
    </xf>
    <xf numFmtId="176" fontId="0" fillId="0" borderId="5" xfId="0" applyNumberFormat="1" applyFill="1" applyBorder="1" applyProtection="1">
      <alignment vertical="center"/>
      <protection hidden="1"/>
    </xf>
    <xf numFmtId="0" fontId="0" fillId="0" borderId="7" xfId="0" applyFill="1" applyBorder="1" applyProtection="1">
      <alignment vertical="center"/>
      <protection hidden="1"/>
    </xf>
    <xf numFmtId="0" fontId="0" fillId="0" borderId="41" xfId="0" applyFill="1" applyBorder="1" applyProtection="1">
      <alignment vertical="center"/>
      <protection hidden="1"/>
    </xf>
    <xf numFmtId="0" fontId="0" fillId="0" borderId="59" xfId="0" applyFill="1" applyBorder="1" applyProtection="1">
      <alignment vertical="center"/>
      <protection hidden="1"/>
    </xf>
    <xf numFmtId="0" fontId="15" fillId="0" borderId="0" xfId="0" applyFont="1" applyProtection="1">
      <alignment vertical="center"/>
      <protection hidden="1"/>
    </xf>
    <xf numFmtId="178" fontId="15" fillId="0" borderId="0" xfId="0" applyNumberFormat="1" applyFont="1" applyProtection="1">
      <alignment vertical="center"/>
      <protection hidden="1"/>
    </xf>
    <xf numFmtId="0" fontId="0" fillId="0" borderId="0" xfId="0" applyBorder="1" applyProtection="1">
      <alignment vertical="center"/>
      <protection hidden="1"/>
    </xf>
    <xf numFmtId="0" fontId="0" fillId="2" borderId="0" xfId="0" applyFill="1" applyBorder="1" applyAlignment="1" applyProtection="1">
      <alignment horizontal="right" vertical="center"/>
      <protection hidden="1"/>
    </xf>
    <xf numFmtId="0" fontId="10" fillId="2" borderId="0" xfId="0" applyFont="1" applyFill="1" applyBorder="1" applyAlignment="1" applyProtection="1">
      <alignment vertical="center" wrapText="1"/>
      <protection hidden="1"/>
    </xf>
    <xf numFmtId="0" fontId="0" fillId="2"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10" fillId="2" borderId="0" xfId="0" applyFont="1" applyFill="1" applyBorder="1" applyAlignment="1" applyProtection="1">
      <alignment vertical="center"/>
      <protection hidden="1"/>
    </xf>
    <xf numFmtId="0" fontId="13" fillId="2" borderId="0" xfId="0" applyFont="1" applyFill="1" applyBorder="1" applyAlignment="1" applyProtection="1">
      <alignment vertical="center"/>
      <protection hidden="1"/>
    </xf>
    <xf numFmtId="176" fontId="0" fillId="4" borderId="0" xfId="0" applyNumberFormat="1" applyFill="1" applyBorder="1" applyProtection="1">
      <alignment vertical="center"/>
      <protection hidden="1"/>
    </xf>
    <xf numFmtId="176" fontId="12" fillId="5" borderId="0" xfId="0" applyNumberFormat="1" applyFont="1" applyFill="1" applyBorder="1" applyProtection="1">
      <alignment vertical="center"/>
      <protection hidden="1"/>
    </xf>
    <xf numFmtId="0" fontId="15" fillId="3" borderId="0" xfId="0" applyFont="1" applyFill="1" applyBorder="1" applyAlignment="1" applyProtection="1">
      <alignment horizontal="center" vertical="center"/>
      <protection hidden="1"/>
    </xf>
    <xf numFmtId="176" fontId="15" fillId="4" borderId="0" xfId="0" applyNumberFormat="1" applyFont="1" applyFill="1" applyBorder="1" applyProtection="1">
      <alignment vertical="center"/>
      <protection hidden="1"/>
    </xf>
    <xf numFmtId="176" fontId="15" fillId="5" borderId="0" xfId="0" applyNumberFormat="1" applyFont="1" applyFill="1" applyBorder="1" applyProtection="1">
      <alignment vertical="center"/>
      <protection hidden="1"/>
    </xf>
    <xf numFmtId="176" fontId="12" fillId="4" borderId="0" xfId="0" applyNumberFormat="1" applyFont="1" applyFill="1" applyBorder="1" applyProtection="1">
      <alignment vertical="center"/>
      <protection hidden="1"/>
    </xf>
    <xf numFmtId="0" fontId="22" fillId="0" borderId="0" xfId="0" applyFont="1" applyAlignment="1" applyProtection="1">
      <alignment vertical="top" wrapText="1"/>
      <protection hidden="1"/>
    </xf>
    <xf numFmtId="0" fontId="7" fillId="0" borderId="10" xfId="0" applyFont="1" applyBorder="1" applyAlignment="1" applyProtection="1">
      <alignment horizontal="center" vertical="center"/>
      <protection hidden="1"/>
    </xf>
    <xf numFmtId="0" fontId="9" fillId="0" borderId="3" xfId="0" applyFont="1" applyBorder="1" applyAlignment="1" applyProtection="1">
      <alignment horizontal="center" vertical="center" wrapText="1"/>
      <protection hidden="1"/>
    </xf>
    <xf numFmtId="0" fontId="9" fillId="0" borderId="4" xfId="0" applyFont="1" applyBorder="1" applyAlignment="1" applyProtection="1">
      <alignment horizontal="center" vertical="center" wrapText="1"/>
      <protection hidden="1"/>
    </xf>
    <xf numFmtId="0" fontId="9" fillId="0" borderId="5" xfId="0" applyFont="1" applyBorder="1" applyAlignment="1" applyProtection="1">
      <alignment horizontal="center" vertical="center"/>
      <protection hidden="1"/>
    </xf>
    <xf numFmtId="0" fontId="9" fillId="0" borderId="0"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protection hidden="1"/>
    </xf>
    <xf numFmtId="177" fontId="9" fillId="0" borderId="0" xfId="0" applyNumberFormat="1" applyFont="1" applyBorder="1" applyAlignment="1" applyProtection="1">
      <alignment horizontal="center" vertical="center"/>
      <protection hidden="1"/>
    </xf>
    <xf numFmtId="0" fontId="8" fillId="0" borderId="0" xfId="0" applyFont="1" applyBorder="1" applyProtection="1">
      <alignment vertical="center"/>
      <protection hidden="1"/>
    </xf>
    <xf numFmtId="0" fontId="8" fillId="0" borderId="0" xfId="0" applyFont="1" applyBorder="1" applyAlignment="1" applyProtection="1">
      <alignment horizontal="center" vertical="center"/>
      <protection hidden="1"/>
    </xf>
    <xf numFmtId="0" fontId="8" fillId="0" borderId="0" xfId="0" applyFont="1" applyBorder="1" applyAlignment="1" applyProtection="1">
      <alignment horizontal="right" vertical="center"/>
      <protection hidden="1"/>
    </xf>
    <xf numFmtId="0" fontId="8" fillId="0" borderId="0" xfId="0" applyFont="1" applyBorder="1" applyAlignment="1" applyProtection="1">
      <alignment horizontal="center" vertical="center" wrapText="1"/>
      <protection hidden="1"/>
    </xf>
    <xf numFmtId="177" fontId="8" fillId="0" borderId="0" xfId="0" applyNumberFormat="1" applyFont="1" applyBorder="1" applyAlignment="1" applyProtection="1">
      <alignment horizontal="center" vertical="center"/>
      <protection hidden="1"/>
    </xf>
    <xf numFmtId="0" fontId="8" fillId="6" borderId="9" xfId="0" applyFont="1" applyFill="1" applyBorder="1" applyAlignment="1" applyProtection="1">
      <alignment vertical="center"/>
      <protection hidden="1"/>
    </xf>
    <xf numFmtId="0" fontId="9" fillId="0" borderId="17" xfId="0" applyFont="1" applyFill="1" applyBorder="1" applyAlignment="1" applyProtection="1">
      <alignment horizontal="center" vertical="center"/>
      <protection hidden="1"/>
    </xf>
    <xf numFmtId="0" fontId="9" fillId="0" borderId="2" xfId="0" applyFont="1" applyFill="1" applyBorder="1" applyAlignment="1" applyProtection="1">
      <alignment horizontal="center" vertical="center" wrapText="1"/>
      <protection hidden="1"/>
    </xf>
    <xf numFmtId="0" fontId="8" fillId="0" borderId="28" xfId="0" applyFont="1" applyFill="1" applyBorder="1" applyAlignment="1" applyProtection="1">
      <alignment horizontal="center" vertical="center" wrapText="1"/>
      <protection hidden="1"/>
    </xf>
    <xf numFmtId="177" fontId="8" fillId="0" borderId="29" xfId="0" applyNumberFormat="1" applyFont="1" applyFill="1" applyBorder="1" applyAlignment="1" applyProtection="1">
      <alignment horizontal="center" vertical="center" wrapText="1"/>
      <protection hidden="1"/>
    </xf>
    <xf numFmtId="0" fontId="8" fillId="0" borderId="29" xfId="0" applyFont="1" applyFill="1" applyBorder="1" applyAlignment="1" applyProtection="1">
      <alignment horizontal="center" vertical="center" wrapText="1"/>
      <protection hidden="1"/>
    </xf>
    <xf numFmtId="0" fontId="8" fillId="0" borderId="30" xfId="0" applyFont="1" applyFill="1" applyBorder="1" applyAlignment="1" applyProtection="1">
      <alignment horizontal="center" vertical="center" wrapText="1"/>
      <protection hidden="1"/>
    </xf>
    <xf numFmtId="0" fontId="8" fillId="0" borderId="31" xfId="0" applyFont="1" applyFill="1" applyBorder="1" applyAlignment="1" applyProtection="1">
      <alignment horizontal="center" vertical="center" wrapText="1" shrinkToFit="1"/>
      <protection hidden="1"/>
    </xf>
    <xf numFmtId="0" fontId="8" fillId="0" borderId="32" xfId="0" applyFont="1" applyFill="1" applyBorder="1" applyAlignment="1" applyProtection="1">
      <alignment horizontal="center" vertical="center" wrapText="1"/>
      <protection hidden="1"/>
    </xf>
    <xf numFmtId="0" fontId="8" fillId="0" borderId="6" xfId="0" applyFont="1" applyBorder="1" applyAlignment="1" applyProtection="1">
      <alignment horizontal="center" vertical="center"/>
      <protection hidden="1"/>
    </xf>
    <xf numFmtId="0" fontId="20" fillId="2" borderId="46" xfId="0" applyFont="1" applyFill="1" applyBorder="1" applyAlignment="1" applyProtection="1">
      <alignment horizontal="center" vertical="center"/>
      <protection hidden="1"/>
    </xf>
    <xf numFmtId="38" fontId="21" fillId="2" borderId="57" xfId="1" applyFont="1" applyFill="1" applyBorder="1" applyProtection="1">
      <alignment vertical="center"/>
      <protection hidden="1"/>
    </xf>
    <xf numFmtId="9" fontId="5" fillId="2" borderId="62" xfId="0" applyNumberFormat="1" applyFont="1" applyFill="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20" fillId="2" borderId="60" xfId="0" applyFont="1" applyFill="1" applyBorder="1" applyAlignment="1" applyProtection="1">
      <alignment horizontal="center" vertical="center"/>
      <protection hidden="1"/>
    </xf>
    <xf numFmtId="38" fontId="21" fillId="2" borderId="61" xfId="1" applyFont="1" applyFill="1" applyBorder="1" applyProtection="1">
      <alignment vertical="center"/>
      <protection hidden="1"/>
    </xf>
    <xf numFmtId="9" fontId="5" fillId="2" borderId="63" xfId="0" applyNumberFormat="1" applyFont="1" applyFill="1" applyBorder="1" applyAlignment="1" applyProtection="1">
      <alignment horizontal="center" vertical="center"/>
      <protection hidden="1"/>
    </xf>
    <xf numFmtId="0" fontId="6" fillId="0" borderId="0" xfId="0" applyFont="1" applyBorder="1" applyAlignment="1" applyProtection="1">
      <alignment horizontal="center" vertical="center"/>
      <protection hidden="1"/>
    </xf>
    <xf numFmtId="177" fontId="6" fillId="0" borderId="0" xfId="0" applyNumberFormat="1" applyFont="1" applyBorder="1" applyAlignment="1" applyProtection="1">
      <alignment horizontal="center" vertical="center"/>
      <protection hidden="1"/>
    </xf>
    <xf numFmtId="0" fontId="5" fillId="0" borderId="0" xfId="0" applyFont="1" applyBorder="1" applyAlignment="1" applyProtection="1">
      <alignment horizontal="right" vertical="center"/>
      <protection hidden="1"/>
    </xf>
    <xf numFmtId="0" fontId="6" fillId="0" borderId="51" xfId="0" applyFont="1" applyBorder="1" applyAlignment="1" applyProtection="1">
      <alignment vertical="center"/>
      <protection hidden="1"/>
    </xf>
    <xf numFmtId="0" fontId="6" fillId="0" borderId="12" xfId="0" applyFont="1" applyBorder="1" applyAlignment="1" applyProtection="1">
      <alignment horizontal="center" vertical="center"/>
      <protection hidden="1"/>
    </xf>
    <xf numFmtId="0" fontId="6" fillId="0" borderId="2" xfId="0" applyFont="1" applyBorder="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31" xfId="0" applyFont="1" applyFill="1" applyBorder="1" applyAlignment="1" applyProtection="1">
      <alignment horizontal="center" vertical="center" wrapText="1"/>
      <protection hidden="1"/>
    </xf>
    <xf numFmtId="0" fontId="5" fillId="2" borderId="46" xfId="0" applyFont="1" applyFill="1" applyBorder="1" applyAlignment="1" applyProtection="1">
      <alignment horizontal="center" vertical="center"/>
      <protection hidden="1"/>
    </xf>
    <xf numFmtId="38" fontId="8" fillId="2" borderId="57" xfId="1" applyFont="1" applyFill="1" applyBorder="1" applyProtection="1">
      <alignment vertical="center"/>
      <protection hidden="1"/>
    </xf>
    <xf numFmtId="0" fontId="5" fillId="2" borderId="45" xfId="0" applyFont="1" applyFill="1" applyBorder="1" applyAlignment="1" applyProtection="1">
      <alignment horizontal="center" vertical="center"/>
      <protection hidden="1"/>
    </xf>
    <xf numFmtId="38" fontId="8" fillId="2" borderId="64" xfId="1" applyFont="1" applyFill="1" applyBorder="1" applyProtection="1">
      <alignment vertical="center"/>
      <protection hidden="1"/>
    </xf>
    <xf numFmtId="0" fontId="5" fillId="2" borderId="57" xfId="0" applyFont="1" applyFill="1" applyBorder="1" applyProtection="1">
      <alignment vertical="center"/>
      <protection hidden="1"/>
    </xf>
    <xf numFmtId="9" fontId="11" fillId="2" borderId="4" xfId="1" applyNumberFormat="1" applyFont="1" applyFill="1" applyBorder="1" applyAlignment="1" applyProtection="1">
      <alignment horizontal="center" vertical="center"/>
      <protection hidden="1"/>
    </xf>
    <xf numFmtId="58" fontId="11" fillId="2" borderId="45" xfId="0" applyNumberFormat="1" applyFont="1" applyFill="1" applyBorder="1" applyAlignment="1" applyProtection="1">
      <alignment horizontal="center" vertical="center"/>
      <protection hidden="1"/>
    </xf>
    <xf numFmtId="38" fontId="11" fillId="2" borderId="57" xfId="1" applyFont="1" applyFill="1" applyBorder="1" applyAlignment="1" applyProtection="1">
      <alignment horizontal="center" vertical="center"/>
      <protection hidden="1"/>
    </xf>
    <xf numFmtId="0" fontId="11" fillId="0" borderId="3" xfId="0" applyFont="1" applyBorder="1" applyAlignment="1" applyProtection="1">
      <alignment horizontal="center" vertical="center"/>
      <protection hidden="1"/>
    </xf>
    <xf numFmtId="9" fontId="11" fillId="2" borderId="9" xfId="1" applyNumberFormat="1" applyFont="1" applyFill="1" applyBorder="1" applyAlignment="1" applyProtection="1">
      <alignment horizontal="center" vertical="center"/>
      <protection hidden="1"/>
    </xf>
    <xf numFmtId="38" fontId="11" fillId="2" borderId="64" xfId="1" applyFont="1" applyFill="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38" fontId="11" fillId="2" borderId="66" xfId="1" applyFont="1" applyFill="1" applyBorder="1" applyAlignment="1" applyProtection="1">
      <alignment horizontal="center" vertical="center"/>
      <protection hidden="1"/>
    </xf>
    <xf numFmtId="0" fontId="9" fillId="0" borderId="26" xfId="0" applyFont="1" applyFill="1" applyBorder="1" applyAlignment="1" applyProtection="1">
      <alignment horizontal="center" vertical="center"/>
      <protection hidden="1"/>
    </xf>
    <xf numFmtId="177" fontId="16" fillId="0" borderId="20" xfId="0" applyNumberFormat="1" applyFont="1" applyFill="1" applyBorder="1" applyAlignment="1" applyProtection="1">
      <alignment horizontal="center" vertical="center"/>
      <protection hidden="1"/>
    </xf>
    <xf numFmtId="0" fontId="16" fillId="0" borderId="20" xfId="0" applyFont="1" applyFill="1" applyBorder="1" applyProtection="1">
      <alignment vertical="center"/>
      <protection hidden="1"/>
    </xf>
    <xf numFmtId="0" fontId="16" fillId="0" borderId="21" xfId="0" applyFont="1" applyFill="1" applyBorder="1" applyProtection="1">
      <alignment vertical="center"/>
      <protection hidden="1"/>
    </xf>
    <xf numFmtId="0" fontId="16" fillId="0" borderId="27" xfId="0" applyFont="1" applyFill="1" applyBorder="1" applyAlignment="1" applyProtection="1">
      <alignment horizontal="center" vertical="center"/>
      <protection hidden="1"/>
    </xf>
    <xf numFmtId="177" fontId="0" fillId="0" borderId="0" xfId="0" applyNumberFormat="1" applyAlignment="1" applyProtection="1">
      <alignment horizontal="center" vertical="center"/>
      <protection hidden="1"/>
    </xf>
    <xf numFmtId="0" fontId="6" fillId="0" borderId="0" xfId="0" applyFont="1" applyBorder="1" applyAlignment="1" applyProtection="1">
      <alignment horizontal="center" vertical="center"/>
      <protection hidden="1"/>
    </xf>
    <xf numFmtId="0" fontId="8" fillId="0" borderId="29" xfId="0" applyFont="1" applyFill="1" applyBorder="1" applyAlignment="1" applyProtection="1">
      <alignment horizontal="center" vertical="center" wrapText="1"/>
      <protection hidden="1"/>
    </xf>
    <xf numFmtId="0" fontId="9" fillId="0" borderId="3"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protection hidden="1"/>
    </xf>
    <xf numFmtId="0" fontId="11" fillId="0" borderId="0" xfId="0" applyFont="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30" fillId="2" borderId="46" xfId="0" applyFont="1" applyFill="1" applyBorder="1" applyAlignment="1" applyProtection="1">
      <alignment horizontal="center" vertical="center"/>
      <protection locked="0" hidden="1"/>
    </xf>
    <xf numFmtId="38" fontId="30" fillId="2" borderId="57" xfId="1" applyFont="1" applyFill="1" applyBorder="1" applyProtection="1">
      <alignment vertical="center"/>
      <protection locked="0" hidden="1"/>
    </xf>
    <xf numFmtId="0" fontId="30" fillId="2" borderId="60" xfId="0" applyFont="1" applyFill="1" applyBorder="1" applyAlignment="1" applyProtection="1">
      <alignment horizontal="center" vertical="center"/>
      <protection locked="0" hidden="1"/>
    </xf>
    <xf numFmtId="38" fontId="30" fillId="2" borderId="61" xfId="1" applyFont="1" applyFill="1" applyBorder="1" applyProtection="1">
      <alignment vertical="center"/>
      <protection locked="0" hidden="1"/>
    </xf>
    <xf numFmtId="9" fontId="8" fillId="2" borderId="62" xfId="0" applyNumberFormat="1" applyFont="1" applyFill="1" applyBorder="1" applyAlignment="1" applyProtection="1">
      <alignment horizontal="center" vertical="center"/>
      <protection locked="0" hidden="1"/>
    </xf>
    <xf numFmtId="9" fontId="8" fillId="2" borderId="63" xfId="0" applyNumberFormat="1" applyFont="1" applyFill="1" applyBorder="1" applyAlignment="1" applyProtection="1">
      <alignment horizontal="center" vertical="center"/>
      <protection locked="0" hidden="1"/>
    </xf>
    <xf numFmtId="0" fontId="8" fillId="2" borderId="46" xfId="0" applyFont="1" applyFill="1" applyBorder="1" applyAlignment="1" applyProtection="1">
      <alignment horizontal="center" vertical="center"/>
      <protection locked="0" hidden="1"/>
    </xf>
    <xf numFmtId="38" fontId="8" fillId="2" borderId="57" xfId="1" applyFont="1" applyFill="1" applyBorder="1" applyProtection="1">
      <alignment vertical="center"/>
      <protection locked="0" hidden="1"/>
    </xf>
    <xf numFmtId="0" fontId="8" fillId="2" borderId="45" xfId="0" applyFont="1" applyFill="1" applyBorder="1" applyAlignment="1" applyProtection="1">
      <alignment horizontal="center" vertical="center"/>
      <protection locked="0" hidden="1"/>
    </xf>
    <xf numFmtId="38" fontId="8" fillId="2" borderId="64" xfId="1" applyFont="1" applyFill="1" applyBorder="1" applyProtection="1">
      <alignment vertical="center"/>
      <protection locked="0" hidden="1"/>
    </xf>
    <xf numFmtId="0" fontId="8" fillId="2" borderId="57" xfId="0" applyFont="1" applyFill="1" applyBorder="1" applyProtection="1">
      <alignment vertical="center"/>
      <protection locked="0" hidden="1"/>
    </xf>
    <xf numFmtId="58" fontId="8" fillId="2" borderId="45" xfId="0" applyNumberFormat="1" applyFont="1" applyFill="1" applyBorder="1" applyAlignment="1" applyProtection="1">
      <alignment horizontal="center" vertical="center"/>
      <protection locked="0" hidden="1"/>
    </xf>
    <xf numFmtId="38" fontId="8" fillId="2" borderId="57" xfId="1" applyFont="1" applyFill="1" applyBorder="1" applyAlignment="1" applyProtection="1">
      <alignment horizontal="right" vertical="center"/>
      <protection locked="0" hidden="1"/>
    </xf>
    <xf numFmtId="38" fontId="8" fillId="2" borderId="64" xfId="1" applyFont="1" applyFill="1" applyBorder="1" applyAlignment="1" applyProtection="1">
      <alignment horizontal="right" vertical="center"/>
      <protection locked="0" hidden="1"/>
    </xf>
    <xf numFmtId="38" fontId="8" fillId="2" borderId="66" xfId="1" applyFont="1" applyFill="1" applyBorder="1" applyAlignment="1" applyProtection="1">
      <alignment horizontal="right" vertical="center"/>
      <protection locked="0" hidden="1"/>
    </xf>
    <xf numFmtId="0" fontId="11" fillId="6" borderId="3" xfId="0" applyFont="1" applyFill="1" applyBorder="1" applyAlignment="1" applyProtection="1">
      <alignment horizontal="center" vertical="center"/>
      <protection locked="0" hidden="1"/>
    </xf>
    <xf numFmtId="9" fontId="8" fillId="2" borderId="4" xfId="1" applyNumberFormat="1" applyFont="1" applyFill="1" applyBorder="1" applyAlignment="1" applyProtection="1">
      <alignment horizontal="center" vertical="center"/>
      <protection locked="0" hidden="1"/>
    </xf>
    <xf numFmtId="9" fontId="8" fillId="2" borderId="9" xfId="1" applyNumberFormat="1" applyFont="1" applyFill="1" applyBorder="1" applyAlignment="1" applyProtection="1">
      <alignment horizontal="center" vertical="center"/>
      <protection locked="0" hidden="1"/>
    </xf>
    <xf numFmtId="0" fontId="11" fillId="6" borderId="4" xfId="0" applyFont="1" applyFill="1" applyBorder="1" applyAlignment="1" applyProtection="1">
      <alignment horizontal="center" vertical="center"/>
      <protection locked="0" hidden="1"/>
    </xf>
    <xf numFmtId="0" fontId="32" fillId="0" borderId="0" xfId="3" applyFont="1">
      <alignment vertical="center"/>
    </xf>
    <xf numFmtId="0" fontId="33" fillId="0" borderId="0" xfId="3" applyFont="1" applyAlignment="1">
      <alignment horizontal="left" vertical="center"/>
    </xf>
    <xf numFmtId="0" fontId="32" fillId="0" borderId="0" xfId="3" applyFont="1" applyAlignment="1">
      <alignment vertical="center" wrapText="1"/>
    </xf>
    <xf numFmtId="0" fontId="34" fillId="0" borderId="0" xfId="3" applyFont="1" applyAlignment="1">
      <alignment horizontal="left" vertical="center" indent="1"/>
    </xf>
    <xf numFmtId="0" fontId="35" fillId="0" borderId="0" xfId="3" applyFont="1" applyAlignment="1">
      <alignment horizontal="left" vertical="center"/>
    </xf>
    <xf numFmtId="0" fontId="37" fillId="0" borderId="0" xfId="3" applyFont="1" applyAlignment="1">
      <alignment horizontal="left" vertical="center"/>
    </xf>
    <xf numFmtId="0" fontId="35" fillId="0" borderId="0" xfId="3" applyFont="1" applyAlignment="1">
      <alignment horizontal="left" vertical="center" indent="1"/>
    </xf>
    <xf numFmtId="0" fontId="35" fillId="0" borderId="0" xfId="3" applyFont="1" applyAlignment="1">
      <alignment horizontal="left" vertical="center" indent="3"/>
    </xf>
    <xf numFmtId="0" fontId="37" fillId="0" borderId="0" xfId="3" applyFont="1">
      <alignment vertical="center"/>
    </xf>
    <xf numFmtId="0" fontId="32" fillId="0" borderId="0" xfId="3" applyFont="1" applyAlignment="1">
      <alignment horizontal="left" vertical="center" wrapText="1"/>
    </xf>
    <xf numFmtId="0" fontId="34" fillId="0" borderId="0" xfId="3" applyFont="1" applyAlignment="1">
      <alignment horizontal="justify" vertical="center"/>
    </xf>
    <xf numFmtId="0" fontId="40" fillId="0" borderId="0" xfId="3" applyFont="1" applyAlignment="1">
      <alignment horizontal="justify" vertical="center"/>
    </xf>
    <xf numFmtId="0" fontId="22" fillId="0" borderId="0" xfId="0" applyFont="1" applyAlignment="1" applyProtection="1">
      <alignment vertical="top" wrapText="1"/>
      <protection hidden="1"/>
    </xf>
    <xf numFmtId="0" fontId="8" fillId="2" borderId="9" xfId="0" applyFont="1" applyFill="1" applyBorder="1" applyAlignment="1" applyProtection="1">
      <alignment horizontal="left" vertical="center"/>
      <protection hidden="1"/>
    </xf>
    <xf numFmtId="0" fontId="8" fillId="2" borderId="19" xfId="0" applyFont="1" applyFill="1" applyBorder="1" applyAlignment="1" applyProtection="1">
      <alignment horizontal="left" vertical="center"/>
      <protection hidden="1"/>
    </xf>
    <xf numFmtId="0" fontId="6" fillId="0" borderId="20" xfId="0" applyFont="1" applyFill="1" applyBorder="1" applyAlignment="1" applyProtection="1">
      <alignment horizontal="center" vertical="center"/>
      <protection hidden="1"/>
    </xf>
    <xf numFmtId="0" fontId="8" fillId="0" borderId="9" xfId="0" applyFont="1" applyBorder="1" applyAlignment="1" applyProtection="1">
      <alignment horizontal="left" vertical="center"/>
      <protection hidden="1"/>
    </xf>
    <xf numFmtId="0" fontId="6" fillId="0" borderId="0" xfId="0" applyFont="1" applyBorder="1" applyAlignment="1" applyProtection="1">
      <alignment horizontal="center" vertical="center"/>
      <protection hidden="1"/>
    </xf>
    <xf numFmtId="0" fontId="8" fillId="0" borderId="29" xfId="0" applyFont="1" applyFill="1" applyBorder="1" applyAlignment="1" applyProtection="1">
      <alignment horizontal="center" vertical="center" wrapText="1"/>
      <protection hidden="1"/>
    </xf>
    <xf numFmtId="0" fontId="8" fillId="0" borderId="29" xfId="0" applyFont="1" applyFill="1" applyBorder="1" applyAlignment="1" applyProtection="1">
      <alignment horizontal="center" vertical="center"/>
      <protection hidden="1"/>
    </xf>
    <xf numFmtId="0" fontId="8" fillId="0" borderId="4" xfId="0" applyFont="1" applyBorder="1" applyAlignment="1" applyProtection="1">
      <alignment horizontal="left" vertical="center"/>
      <protection hidden="1"/>
    </xf>
    <xf numFmtId="0" fontId="9" fillId="0" borderId="39" xfId="0" applyFont="1" applyFill="1" applyBorder="1" applyAlignment="1" applyProtection="1">
      <alignment horizontal="center" vertical="center"/>
      <protection hidden="1"/>
    </xf>
    <xf numFmtId="0" fontId="9" fillId="0" borderId="34" xfId="0" applyFont="1" applyFill="1" applyBorder="1" applyAlignment="1" applyProtection="1">
      <alignment horizontal="center" vertical="center" wrapText="1"/>
      <protection hidden="1"/>
    </xf>
    <xf numFmtId="0" fontId="0" fillId="0" borderId="35" xfId="0" applyFill="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0" fontId="0" fillId="0" borderId="0" xfId="0" applyBorder="1" applyAlignment="1" applyProtection="1">
      <alignment horizontal="center" vertical="center" textRotation="255"/>
      <protection hidden="1"/>
    </xf>
    <xf numFmtId="0" fontId="8" fillId="0" borderId="18" xfId="0" applyFont="1" applyBorder="1" applyAlignment="1" applyProtection="1">
      <alignment horizontal="left" vertical="center"/>
      <protection hidden="1"/>
    </xf>
    <xf numFmtId="178" fontId="9" fillId="0" borderId="33" xfId="0" applyNumberFormat="1" applyFont="1" applyBorder="1" applyAlignment="1" applyProtection="1">
      <alignment horizontal="distributed" vertical="center" indent="1"/>
      <protection hidden="1"/>
    </xf>
    <xf numFmtId="178" fontId="9" fillId="0" borderId="50" xfId="0" applyNumberFormat="1" applyFont="1" applyBorder="1" applyAlignment="1" applyProtection="1">
      <alignment horizontal="distributed" vertical="center" indent="1"/>
      <protection hidden="1"/>
    </xf>
    <xf numFmtId="178" fontId="16" fillId="6" borderId="47" xfId="0" applyNumberFormat="1" applyFont="1" applyFill="1" applyBorder="1" applyAlignment="1" applyProtection="1">
      <alignment horizontal="center" vertical="center"/>
      <protection hidden="1"/>
    </xf>
    <xf numFmtId="178" fontId="11" fillId="6" borderId="10" xfId="0" applyNumberFormat="1" applyFont="1" applyFill="1" applyBorder="1" applyAlignment="1" applyProtection="1">
      <alignment vertical="center"/>
      <protection hidden="1"/>
    </xf>
    <xf numFmtId="178" fontId="11" fillId="6" borderId="48" xfId="0" applyNumberFormat="1" applyFont="1" applyFill="1" applyBorder="1" applyAlignment="1" applyProtection="1">
      <alignment vertical="center"/>
      <protection hidden="1"/>
    </xf>
    <xf numFmtId="0" fontId="0" fillId="0" borderId="38" xfId="0" applyFill="1" applyBorder="1" applyAlignment="1" applyProtection="1">
      <alignment horizontal="center" vertical="center" textRotation="255"/>
      <protection hidden="1"/>
    </xf>
    <xf numFmtId="0" fontId="9" fillId="0" borderId="43" xfId="0" applyFont="1" applyBorder="1" applyAlignment="1" applyProtection="1">
      <alignment horizontal="center" vertical="center" wrapText="1"/>
      <protection hidden="1"/>
    </xf>
    <xf numFmtId="0" fontId="9" fillId="0" borderId="44"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0" fontId="9" fillId="0" borderId="3" xfId="0" applyFont="1" applyBorder="1" applyAlignment="1" applyProtection="1">
      <alignment horizontal="center" vertical="center" wrapText="1"/>
      <protection hidden="1"/>
    </xf>
    <xf numFmtId="0" fontId="9" fillId="0" borderId="14" xfId="0" applyFont="1" applyBorder="1" applyAlignment="1" applyProtection="1">
      <alignment horizontal="center" vertical="center" wrapText="1"/>
      <protection hidden="1"/>
    </xf>
    <xf numFmtId="0" fontId="9" fillId="0" borderId="15" xfId="0" applyFont="1" applyBorder="1" applyAlignment="1" applyProtection="1">
      <alignment horizontal="center" vertical="center" wrapText="1"/>
      <protection hidden="1"/>
    </xf>
    <xf numFmtId="0" fontId="0" fillId="0" borderId="37" xfId="0" applyBorder="1" applyAlignment="1" applyProtection="1">
      <alignment horizontal="center" vertical="center" wrapText="1"/>
      <protection hidden="1"/>
    </xf>
    <xf numFmtId="38" fontId="17" fillId="0" borderId="41" xfId="1" applyFont="1" applyBorder="1" applyAlignment="1" applyProtection="1">
      <alignment horizontal="center" vertical="center"/>
      <protection hidden="1"/>
    </xf>
    <xf numFmtId="38" fontId="17" fillId="0" borderId="5" xfId="1" applyFont="1" applyBorder="1" applyAlignment="1" applyProtection="1">
      <alignment horizontal="center" vertical="center"/>
      <protection hidden="1"/>
    </xf>
    <xf numFmtId="38" fontId="11" fillId="2" borderId="41" xfId="1" applyFont="1" applyFill="1" applyBorder="1" applyAlignment="1" applyProtection="1">
      <alignment horizontal="center" vertical="center"/>
      <protection hidden="1"/>
    </xf>
    <xf numFmtId="38" fontId="11" fillId="2" borderId="12" xfId="1" applyFont="1" applyFill="1" applyBorder="1" applyAlignment="1" applyProtection="1">
      <alignment horizontal="center" vertical="center"/>
      <protection hidden="1"/>
    </xf>
    <xf numFmtId="38" fontId="11" fillId="2" borderId="5" xfId="1" applyFont="1" applyFill="1" applyBorder="1" applyAlignment="1" applyProtection="1">
      <alignment horizontal="center" vertical="center"/>
      <protection hidden="1"/>
    </xf>
    <xf numFmtId="9" fontId="16" fillId="0" borderId="47" xfId="0" applyNumberFormat="1" applyFont="1" applyBorder="1" applyAlignment="1" applyProtection="1">
      <alignment horizontal="center" vertical="center"/>
      <protection hidden="1"/>
    </xf>
    <xf numFmtId="9" fontId="16" fillId="0" borderId="48" xfId="0" applyNumberFormat="1" applyFont="1"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7" fillId="0" borderId="10" xfId="0" applyFont="1" applyBorder="1" applyAlignment="1" applyProtection="1">
      <alignment horizontal="center" vertical="center"/>
      <protection hidden="1"/>
    </xf>
    <xf numFmtId="0" fontId="9" fillId="0" borderId="42" xfId="0" applyFont="1" applyBorder="1" applyAlignment="1" applyProtection="1">
      <alignment horizontal="distributed" vertical="center" indent="1"/>
      <protection hidden="1"/>
    </xf>
    <xf numFmtId="0" fontId="9" fillId="0" borderId="3" xfId="0" applyFont="1" applyBorder="1" applyAlignment="1" applyProtection="1">
      <alignment horizontal="distributed" vertical="center" indent="1"/>
      <protection hidden="1"/>
    </xf>
    <xf numFmtId="0" fontId="16" fillId="6" borderId="49" xfId="0" applyFont="1" applyFill="1" applyBorder="1" applyAlignment="1" applyProtection="1">
      <alignment horizontal="center" vertical="center"/>
      <protection hidden="1"/>
    </xf>
    <xf numFmtId="0" fontId="16" fillId="6" borderId="15" xfId="0" applyFont="1" applyFill="1" applyBorder="1" applyAlignment="1" applyProtection="1">
      <alignment horizontal="center" vertical="center" shrinkToFit="1"/>
      <protection hidden="1"/>
    </xf>
    <xf numFmtId="0" fontId="16" fillId="6" borderId="36" xfId="0" applyFont="1" applyFill="1" applyBorder="1" applyAlignment="1" applyProtection="1">
      <alignment horizontal="center" vertical="center" shrinkToFit="1"/>
      <protection hidden="1"/>
    </xf>
    <xf numFmtId="0" fontId="16" fillId="6" borderId="40" xfId="0" applyFont="1" applyFill="1" applyBorder="1" applyAlignment="1" applyProtection="1">
      <alignment horizontal="center" vertical="center" shrinkToFit="1"/>
      <protection hidden="1"/>
    </xf>
    <xf numFmtId="177" fontId="16" fillId="6" borderId="36" xfId="0" applyNumberFormat="1" applyFont="1" applyFill="1" applyBorder="1" applyAlignment="1" applyProtection="1">
      <alignment horizontal="center" vertical="center"/>
      <protection hidden="1"/>
    </xf>
    <xf numFmtId="0" fontId="11" fillId="6" borderId="37" xfId="0" applyFont="1" applyFill="1" applyBorder="1" applyAlignment="1" applyProtection="1">
      <alignment horizontal="center" vertical="center"/>
      <protection hidden="1"/>
    </xf>
    <xf numFmtId="0" fontId="31" fillId="0" borderId="0" xfId="3" applyFont="1" applyAlignment="1">
      <alignment horizontal="center" vertical="center"/>
    </xf>
    <xf numFmtId="0" fontId="32" fillId="0" borderId="0" xfId="3" applyFont="1" applyAlignment="1">
      <alignment horizontal="center" vertical="center"/>
    </xf>
    <xf numFmtId="0" fontId="33" fillId="0" borderId="0" xfId="3" applyFont="1" applyAlignment="1">
      <alignment horizontal="left" vertical="center"/>
    </xf>
    <xf numFmtId="0" fontId="33" fillId="0" borderId="0" xfId="3" applyFont="1" applyAlignment="1">
      <alignment horizontal="left" vertical="center" wrapText="1"/>
    </xf>
    <xf numFmtId="0" fontId="8" fillId="2" borderId="9" xfId="0" applyFont="1" applyFill="1" applyBorder="1" applyAlignment="1" applyProtection="1">
      <alignment horizontal="left" vertical="center"/>
      <protection locked="0" hidden="1"/>
    </xf>
    <xf numFmtId="0" fontId="8" fillId="2" borderId="19" xfId="0" applyFont="1" applyFill="1" applyBorder="1" applyAlignment="1" applyProtection="1">
      <alignment horizontal="left" vertical="center"/>
      <protection locked="0" hidden="1"/>
    </xf>
    <xf numFmtId="178" fontId="16" fillId="6" borderId="47" xfId="0" applyNumberFormat="1" applyFont="1" applyFill="1" applyBorder="1" applyAlignment="1" applyProtection="1">
      <alignment horizontal="center" vertical="center"/>
      <protection locked="0" hidden="1"/>
    </xf>
    <xf numFmtId="178" fontId="11" fillId="6" borderId="10" xfId="0" applyNumberFormat="1" applyFont="1" applyFill="1" applyBorder="1" applyAlignment="1" applyProtection="1">
      <alignment vertical="center"/>
      <protection locked="0" hidden="1"/>
    </xf>
    <xf numFmtId="178" fontId="11" fillId="6" borderId="48" xfId="0" applyNumberFormat="1" applyFont="1" applyFill="1" applyBorder="1" applyAlignment="1" applyProtection="1">
      <alignment vertical="center"/>
      <protection locked="0" hidden="1"/>
    </xf>
    <xf numFmtId="38" fontId="11" fillId="2" borderId="41" xfId="1" applyFont="1" applyFill="1" applyBorder="1" applyAlignment="1" applyProtection="1">
      <alignment horizontal="center" vertical="center"/>
      <protection locked="0" hidden="1"/>
    </xf>
    <xf numFmtId="38" fontId="11" fillId="2" borderId="12" xfId="1" applyFont="1" applyFill="1" applyBorder="1" applyAlignment="1" applyProtection="1">
      <alignment horizontal="center" vertical="center"/>
      <protection locked="0" hidden="1"/>
    </xf>
    <xf numFmtId="38" fontId="11" fillId="2" borderId="5" xfId="1" applyFont="1" applyFill="1" applyBorder="1" applyAlignment="1" applyProtection="1">
      <alignment horizontal="center" vertical="center"/>
      <protection locked="0" hidden="1"/>
    </xf>
    <xf numFmtId="0" fontId="16" fillId="6" borderId="49" xfId="0" applyFont="1" applyFill="1" applyBorder="1" applyAlignment="1" applyProtection="1">
      <alignment horizontal="center" vertical="center"/>
      <protection locked="0" hidden="1"/>
    </xf>
    <xf numFmtId="0" fontId="8" fillId="6" borderId="9" xfId="0" applyFont="1" applyFill="1" applyBorder="1" applyAlignment="1" applyProtection="1">
      <alignment horizontal="left" vertical="center"/>
      <protection locked="0" hidden="1"/>
    </xf>
    <xf numFmtId="0" fontId="8" fillId="6" borderId="4" xfId="0" applyFont="1" applyFill="1" applyBorder="1" applyAlignment="1" applyProtection="1">
      <alignment horizontal="left" vertical="center"/>
      <protection locked="0" hidden="1"/>
    </xf>
    <xf numFmtId="178" fontId="9" fillId="0" borderId="72" xfId="0" applyNumberFormat="1" applyFont="1" applyBorder="1" applyAlignment="1" applyProtection="1">
      <alignment horizontal="distributed" vertical="center" indent="1"/>
      <protection hidden="1"/>
    </xf>
    <xf numFmtId="178" fontId="9" fillId="0" borderId="5" xfId="0" applyNumberFormat="1" applyFont="1" applyBorder="1" applyAlignment="1" applyProtection="1">
      <alignment horizontal="distributed" vertical="center" indent="1"/>
      <protection hidden="1"/>
    </xf>
    <xf numFmtId="178" fontId="16" fillId="6" borderId="41" xfId="0" applyNumberFormat="1" applyFont="1" applyFill="1" applyBorder="1" applyAlignment="1" applyProtection="1">
      <alignment horizontal="center" vertical="center"/>
      <protection locked="0" hidden="1"/>
    </xf>
    <xf numFmtId="178" fontId="16" fillId="6" borderId="12" xfId="0" applyNumberFormat="1" applyFont="1" applyFill="1" applyBorder="1" applyAlignment="1" applyProtection="1">
      <alignment horizontal="center" vertical="center"/>
      <protection locked="0" hidden="1"/>
    </xf>
    <xf numFmtId="178" fontId="16" fillId="6" borderId="68" xfId="0" applyNumberFormat="1" applyFont="1" applyFill="1" applyBorder="1" applyAlignment="1" applyProtection="1">
      <alignment horizontal="center" vertical="center"/>
      <protection locked="0" hidden="1"/>
    </xf>
    <xf numFmtId="0" fontId="9" fillId="0" borderId="69" xfId="0" applyFont="1" applyBorder="1" applyAlignment="1" applyProtection="1">
      <alignment horizontal="center" vertical="center" wrapText="1"/>
      <protection hidden="1"/>
    </xf>
    <xf numFmtId="0" fontId="9" fillId="0" borderId="70" xfId="0" applyFont="1" applyBorder="1" applyAlignment="1" applyProtection="1">
      <alignment horizontal="center" vertical="center" wrapText="1"/>
      <protection hidden="1"/>
    </xf>
    <xf numFmtId="0" fontId="9" fillId="0" borderId="40" xfId="0" applyFont="1" applyBorder="1" applyAlignment="1" applyProtection="1">
      <alignment horizontal="center" vertical="center" wrapText="1"/>
      <protection hidden="1"/>
    </xf>
    <xf numFmtId="0" fontId="9" fillId="0" borderId="36" xfId="0" applyFont="1" applyBorder="1" applyAlignment="1" applyProtection="1">
      <alignment horizontal="center" vertical="center" wrapText="1"/>
      <protection hidden="1"/>
    </xf>
    <xf numFmtId="0" fontId="9" fillId="0" borderId="37" xfId="0" applyFont="1" applyBorder="1" applyAlignment="1" applyProtection="1">
      <alignment horizontal="center" vertical="center" wrapText="1"/>
      <protection hidden="1"/>
    </xf>
    <xf numFmtId="9" fontId="16" fillId="0" borderId="41" xfId="0" applyNumberFormat="1" applyFont="1" applyBorder="1" applyAlignment="1" applyProtection="1">
      <alignment horizontal="center" vertical="center"/>
      <protection hidden="1"/>
    </xf>
    <xf numFmtId="9" fontId="16" fillId="0" borderId="68" xfId="0" applyNumberFormat="1" applyFont="1" applyBorder="1" applyAlignment="1" applyProtection="1">
      <alignment horizontal="center" vertical="center"/>
      <protection hidden="1"/>
    </xf>
    <xf numFmtId="0" fontId="9" fillId="0" borderId="71" xfId="0" applyFont="1" applyBorder="1" applyAlignment="1" applyProtection="1">
      <alignment horizontal="distributed" vertical="center" indent="1"/>
      <protection hidden="1"/>
    </xf>
    <xf numFmtId="0" fontId="9" fillId="0" borderId="40" xfId="0" applyFont="1" applyBorder="1" applyAlignment="1" applyProtection="1">
      <alignment horizontal="distributed" vertical="center" indent="1"/>
      <protection hidden="1"/>
    </xf>
    <xf numFmtId="0" fontId="16" fillId="6" borderId="15" xfId="0" applyFont="1" applyFill="1" applyBorder="1" applyAlignment="1" applyProtection="1">
      <alignment horizontal="center" vertical="center"/>
      <protection locked="0" hidden="1"/>
    </xf>
    <xf numFmtId="0" fontId="16" fillId="6" borderId="36" xfId="0" applyFont="1" applyFill="1" applyBorder="1" applyAlignment="1" applyProtection="1">
      <alignment horizontal="center" vertical="center"/>
      <protection locked="0" hidden="1"/>
    </xf>
    <xf numFmtId="0" fontId="16" fillId="6" borderId="40" xfId="0" applyFont="1" applyFill="1" applyBorder="1" applyAlignment="1" applyProtection="1">
      <alignment horizontal="center" vertical="center"/>
      <protection locked="0" hidden="1"/>
    </xf>
    <xf numFmtId="177" fontId="16" fillId="6" borderId="37" xfId="0" applyNumberFormat="1" applyFont="1" applyFill="1" applyBorder="1" applyAlignment="1" applyProtection="1">
      <alignment horizontal="center" vertical="center"/>
      <protection hidden="1"/>
    </xf>
    <xf numFmtId="0" fontId="28" fillId="0" borderId="10" xfId="2" applyFont="1" applyBorder="1" applyAlignment="1">
      <alignment horizontal="center" vertical="center"/>
    </xf>
    <xf numFmtId="0" fontId="29" fillId="0" borderId="10" xfId="2" applyFont="1" applyBorder="1" applyAlignment="1">
      <alignment horizontal="center" vertical="center"/>
    </xf>
    <xf numFmtId="0" fontId="28" fillId="0" borderId="38" xfId="2" applyFont="1" applyBorder="1" applyAlignment="1">
      <alignment horizontal="center" vertical="center" textRotation="255"/>
    </xf>
    <xf numFmtId="0" fontId="29" fillId="0" borderId="38" xfId="2" applyFont="1" applyBorder="1" applyAlignment="1">
      <alignment horizontal="center" vertical="center" textRotation="255"/>
    </xf>
  </cellXfs>
  <cellStyles count="4">
    <cellStyle name="桁区切り" xfId="1" builtinId="6"/>
    <cellStyle name="標準" xfId="0" builtinId="0"/>
    <cellStyle name="標準 2" xfId="2" xr:uid="{E9FA1A96-218D-44CB-860F-2B1440765A9A}"/>
    <cellStyle name="標準 3" xfId="3" xr:uid="{6CF651B8-9A8D-4C51-B2FD-99C937CD7A69}"/>
  </cellStyles>
  <dxfs count="13">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fgColor rgb="FF00B0F0"/>
          <bgColor rgb="FF00B0F0"/>
        </patternFill>
      </fill>
    </dxf>
    <dxf>
      <fill>
        <patternFill>
          <bgColor rgb="FFFF0000"/>
        </patternFill>
      </fill>
    </dxf>
    <dxf>
      <font>
        <color rgb="FF9C0006"/>
      </font>
      <fill>
        <patternFill>
          <bgColor rgb="FFFFC7CE"/>
        </patternFill>
      </fill>
    </dxf>
    <dxf>
      <fill>
        <patternFill>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2923323</xdr:colOff>
      <xdr:row>17</xdr:row>
      <xdr:rowOff>55051</xdr:rowOff>
    </xdr:from>
    <xdr:to>
      <xdr:col>1</xdr:col>
      <xdr:colOff>6500895</xdr:colOff>
      <xdr:row>29</xdr:row>
      <xdr:rowOff>49695</xdr:rowOff>
    </xdr:to>
    <xdr:pic>
      <xdr:nvPicPr>
        <xdr:cNvPr id="2" name="図 1">
          <a:extLst>
            <a:ext uri="{FF2B5EF4-FFF2-40B4-BE49-F238E27FC236}">
              <a16:creationId xmlns:a16="http://schemas.microsoft.com/office/drawing/2014/main" id="{7FED944E-75F7-47D0-990A-A19E5C47E159}"/>
            </a:ext>
          </a:extLst>
        </xdr:cNvPr>
        <xdr:cNvPicPr>
          <a:picLocks noChangeAspect="1"/>
        </xdr:cNvPicPr>
      </xdr:nvPicPr>
      <xdr:blipFill rotWithShape="1">
        <a:blip xmlns:r="http://schemas.openxmlformats.org/officeDocument/2006/relationships" r:embed="rId1"/>
        <a:srcRect l="1200" t="22415" r="36451" b="9011"/>
        <a:stretch>
          <a:fillRect/>
        </a:stretch>
      </xdr:blipFill>
      <xdr:spPr>
        <a:xfrm>
          <a:off x="3323373" y="4579426"/>
          <a:ext cx="3577572" cy="2166345"/>
        </a:xfrm>
        <a:prstGeom prst="rect">
          <a:avLst/>
        </a:prstGeom>
      </xdr:spPr>
    </xdr:pic>
    <xdr:clientData/>
  </xdr:twoCellAnchor>
  <xdr:twoCellAnchor editAs="oneCell">
    <xdr:from>
      <xdr:col>0</xdr:col>
      <xdr:colOff>0</xdr:colOff>
      <xdr:row>39</xdr:row>
      <xdr:rowOff>106362</xdr:rowOff>
    </xdr:from>
    <xdr:to>
      <xdr:col>1</xdr:col>
      <xdr:colOff>2756995</xdr:colOff>
      <xdr:row>45</xdr:row>
      <xdr:rowOff>115955</xdr:rowOff>
    </xdr:to>
    <xdr:pic>
      <xdr:nvPicPr>
        <xdr:cNvPr id="3" name="図 2">
          <a:extLst>
            <a:ext uri="{FF2B5EF4-FFF2-40B4-BE49-F238E27FC236}">
              <a16:creationId xmlns:a16="http://schemas.microsoft.com/office/drawing/2014/main" id="{FC9217E3-EAB0-4F8F-BE8A-F2D8A4F02649}"/>
            </a:ext>
          </a:extLst>
        </xdr:cNvPr>
        <xdr:cNvPicPr>
          <a:picLocks noChangeAspect="1"/>
        </xdr:cNvPicPr>
      </xdr:nvPicPr>
      <xdr:blipFill rotWithShape="1">
        <a:blip xmlns:r="http://schemas.openxmlformats.org/officeDocument/2006/relationships" r:embed="rId2"/>
        <a:srcRect l="27666" t="61402" r="48713" b="23771"/>
        <a:stretch>
          <a:fillRect/>
        </a:stretch>
      </xdr:blipFill>
      <xdr:spPr>
        <a:xfrm>
          <a:off x="0" y="8669337"/>
          <a:ext cx="3157045" cy="1095444"/>
        </a:xfrm>
        <a:prstGeom prst="rect">
          <a:avLst/>
        </a:prstGeom>
      </xdr:spPr>
    </xdr:pic>
    <xdr:clientData/>
  </xdr:twoCellAnchor>
  <xdr:twoCellAnchor>
    <xdr:from>
      <xdr:col>1</xdr:col>
      <xdr:colOff>3130826</xdr:colOff>
      <xdr:row>22</xdr:row>
      <xdr:rowOff>8282</xdr:rowOff>
    </xdr:from>
    <xdr:to>
      <xdr:col>1</xdr:col>
      <xdr:colOff>4629978</xdr:colOff>
      <xdr:row>29</xdr:row>
      <xdr:rowOff>82827</xdr:rowOff>
    </xdr:to>
    <xdr:sp macro="" textlink="">
      <xdr:nvSpPr>
        <xdr:cNvPr id="4" name="四角形: 角を丸くする 3">
          <a:extLst>
            <a:ext uri="{FF2B5EF4-FFF2-40B4-BE49-F238E27FC236}">
              <a16:creationId xmlns:a16="http://schemas.microsoft.com/office/drawing/2014/main" id="{32F50D52-AFB6-47F0-ADD8-860A1E2D72D7}"/>
            </a:ext>
          </a:extLst>
        </xdr:cNvPr>
        <xdr:cNvSpPr/>
      </xdr:nvSpPr>
      <xdr:spPr>
        <a:xfrm>
          <a:off x="3530876" y="5437532"/>
          <a:ext cx="1499152" cy="1341370"/>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5673587</xdr:colOff>
      <xdr:row>22</xdr:row>
      <xdr:rowOff>16565</xdr:rowOff>
    </xdr:from>
    <xdr:to>
      <xdr:col>1</xdr:col>
      <xdr:colOff>6485283</xdr:colOff>
      <xdr:row>29</xdr:row>
      <xdr:rowOff>57978</xdr:rowOff>
    </xdr:to>
    <xdr:sp macro="" textlink="">
      <xdr:nvSpPr>
        <xdr:cNvPr id="5" name="四角形: 角を丸くする 4">
          <a:extLst>
            <a:ext uri="{FF2B5EF4-FFF2-40B4-BE49-F238E27FC236}">
              <a16:creationId xmlns:a16="http://schemas.microsoft.com/office/drawing/2014/main" id="{31B7398D-7A9E-461A-A69B-FA9561F4935A}"/>
            </a:ext>
          </a:extLst>
        </xdr:cNvPr>
        <xdr:cNvSpPr/>
      </xdr:nvSpPr>
      <xdr:spPr>
        <a:xfrm>
          <a:off x="6073637" y="5445815"/>
          <a:ext cx="811696" cy="1308238"/>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343728</xdr:colOff>
      <xdr:row>23</xdr:row>
      <xdr:rowOff>107354</xdr:rowOff>
    </xdr:from>
    <xdr:to>
      <xdr:col>1</xdr:col>
      <xdr:colOff>2633870</xdr:colOff>
      <xdr:row>27</xdr:row>
      <xdr:rowOff>57978</xdr:rowOff>
    </xdr:to>
    <xdr:grpSp>
      <xdr:nvGrpSpPr>
        <xdr:cNvPr id="6" name="グループ化 5">
          <a:extLst>
            <a:ext uri="{FF2B5EF4-FFF2-40B4-BE49-F238E27FC236}">
              <a16:creationId xmlns:a16="http://schemas.microsoft.com/office/drawing/2014/main" id="{DAF4F5C4-B6E4-423A-B2E2-0B1CF547ECCF}"/>
            </a:ext>
          </a:extLst>
        </xdr:cNvPr>
        <xdr:cNvGrpSpPr/>
      </xdr:nvGrpSpPr>
      <xdr:grpSpPr>
        <a:xfrm>
          <a:off x="343728" y="5880332"/>
          <a:ext cx="2687707" cy="679494"/>
          <a:chOff x="186358" y="4182398"/>
          <a:chExt cx="2687707" cy="563536"/>
        </a:xfrm>
      </xdr:grpSpPr>
      <xdr:sp macro="" textlink="">
        <xdr:nvSpPr>
          <xdr:cNvPr id="7" name="吹き出し: 角を丸めた四角形 6">
            <a:extLst>
              <a:ext uri="{FF2B5EF4-FFF2-40B4-BE49-F238E27FC236}">
                <a16:creationId xmlns:a16="http://schemas.microsoft.com/office/drawing/2014/main" id="{49B26C2B-8807-688C-AD4D-5CB0F4806DA9}"/>
              </a:ext>
            </a:extLst>
          </xdr:cNvPr>
          <xdr:cNvSpPr/>
        </xdr:nvSpPr>
        <xdr:spPr>
          <a:xfrm>
            <a:off x="214392" y="4182398"/>
            <a:ext cx="2659673" cy="563536"/>
          </a:xfrm>
          <a:prstGeom prst="wedgeRoundRectCallout">
            <a:avLst>
              <a:gd name="adj1" fmla="val 65289"/>
              <a:gd name="adj2" fmla="val -29357"/>
              <a:gd name="adj3" fmla="val 16667"/>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 name="テキスト ボックス 7">
            <a:extLst>
              <a:ext uri="{FF2B5EF4-FFF2-40B4-BE49-F238E27FC236}">
                <a16:creationId xmlns:a16="http://schemas.microsoft.com/office/drawing/2014/main" id="{7691089E-0684-7B3C-6963-0427A2407B7E}"/>
              </a:ext>
            </a:extLst>
          </xdr:cNvPr>
          <xdr:cNvSpPr txBox="1"/>
        </xdr:nvSpPr>
        <xdr:spPr>
          <a:xfrm>
            <a:off x="186358" y="4230820"/>
            <a:ext cx="2604881" cy="473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HG丸ｺﾞｼｯｸM-PRO" panose="020F0600000000000000" pitchFamily="50" charset="-128"/>
                <a:ea typeface="HG丸ｺﾞｼｯｸM-PRO" panose="020F0600000000000000" pitchFamily="50" charset="-128"/>
              </a:rPr>
              <a:t>所有する</a:t>
            </a:r>
            <a:r>
              <a:rPr kumimoji="1" lang="ja-JP" altLang="en-US" sz="1100" b="1" u="sng" kern="1200">
                <a:latin typeface="HG丸ｺﾞｼｯｸM-PRO" panose="020F0600000000000000" pitchFamily="50" charset="-128"/>
                <a:ea typeface="HG丸ｺﾞｼｯｸM-PRO" panose="020F0600000000000000" pitchFamily="50" charset="-128"/>
              </a:rPr>
              <a:t>全て</a:t>
            </a:r>
            <a:r>
              <a:rPr kumimoji="1" lang="ja-JP" altLang="en-US" sz="1100" kern="1200">
                <a:latin typeface="HG丸ｺﾞｼｯｸM-PRO" panose="020F0600000000000000" pitchFamily="50" charset="-128"/>
                <a:ea typeface="HG丸ｺﾞｼｯｸM-PRO" panose="020F0600000000000000" pitchFamily="50" charset="-128"/>
              </a:rPr>
              <a:t>の家財と損害額を書いてください。</a:t>
            </a:r>
          </a:p>
        </xdr:txBody>
      </xdr:sp>
    </xdr:grpSp>
    <xdr:clientData/>
  </xdr:twoCellAnchor>
  <xdr:twoCellAnchor editAs="oneCell">
    <xdr:from>
      <xdr:col>1</xdr:col>
      <xdr:colOff>2973456</xdr:colOff>
      <xdr:row>35</xdr:row>
      <xdr:rowOff>82737</xdr:rowOff>
    </xdr:from>
    <xdr:to>
      <xdr:col>1</xdr:col>
      <xdr:colOff>6547103</xdr:colOff>
      <xdr:row>47</xdr:row>
      <xdr:rowOff>84349</xdr:rowOff>
    </xdr:to>
    <xdr:pic>
      <xdr:nvPicPr>
        <xdr:cNvPr id="9" name="図 8">
          <a:extLst>
            <a:ext uri="{FF2B5EF4-FFF2-40B4-BE49-F238E27FC236}">
              <a16:creationId xmlns:a16="http://schemas.microsoft.com/office/drawing/2014/main" id="{580FC81C-8EB5-4339-AF88-8FED861D3EAA}"/>
            </a:ext>
          </a:extLst>
        </xdr:cNvPr>
        <xdr:cNvPicPr>
          <a:picLocks noChangeAspect="1"/>
        </xdr:cNvPicPr>
      </xdr:nvPicPr>
      <xdr:blipFill rotWithShape="1">
        <a:blip xmlns:r="http://schemas.openxmlformats.org/officeDocument/2006/relationships" r:embed="rId1"/>
        <a:srcRect l="1200" t="22415" r="36451" b="9011"/>
        <a:stretch>
          <a:fillRect/>
        </a:stretch>
      </xdr:blipFill>
      <xdr:spPr>
        <a:xfrm>
          <a:off x="3373506" y="7921812"/>
          <a:ext cx="3573647" cy="2173311"/>
        </a:xfrm>
        <a:prstGeom prst="rect">
          <a:avLst/>
        </a:prstGeom>
      </xdr:spPr>
    </xdr:pic>
    <xdr:clientData/>
  </xdr:twoCellAnchor>
  <xdr:twoCellAnchor>
    <xdr:from>
      <xdr:col>1</xdr:col>
      <xdr:colOff>5772978</xdr:colOff>
      <xdr:row>40</xdr:row>
      <xdr:rowOff>16565</xdr:rowOff>
    </xdr:from>
    <xdr:to>
      <xdr:col>1</xdr:col>
      <xdr:colOff>6525676</xdr:colOff>
      <xdr:row>47</xdr:row>
      <xdr:rowOff>74542</xdr:rowOff>
    </xdr:to>
    <xdr:sp macro="" textlink="">
      <xdr:nvSpPr>
        <xdr:cNvPr id="10" name="四角形: 角を丸くする 9">
          <a:extLst>
            <a:ext uri="{FF2B5EF4-FFF2-40B4-BE49-F238E27FC236}">
              <a16:creationId xmlns:a16="http://schemas.microsoft.com/office/drawing/2014/main" id="{B019BE10-D3D2-4AF9-B2E5-11654EA8E67D}"/>
            </a:ext>
          </a:extLst>
        </xdr:cNvPr>
        <xdr:cNvSpPr/>
      </xdr:nvSpPr>
      <xdr:spPr>
        <a:xfrm>
          <a:off x="6173028" y="8760515"/>
          <a:ext cx="752698" cy="1324802"/>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3183835</xdr:colOff>
      <xdr:row>40</xdr:row>
      <xdr:rowOff>41413</xdr:rowOff>
    </xdr:from>
    <xdr:to>
      <xdr:col>1</xdr:col>
      <xdr:colOff>4654826</xdr:colOff>
      <xdr:row>47</xdr:row>
      <xdr:rowOff>66261</xdr:rowOff>
    </xdr:to>
    <xdr:sp macro="" textlink="">
      <xdr:nvSpPr>
        <xdr:cNvPr id="11" name="四角形: 角を丸くする 10">
          <a:extLst>
            <a:ext uri="{FF2B5EF4-FFF2-40B4-BE49-F238E27FC236}">
              <a16:creationId xmlns:a16="http://schemas.microsoft.com/office/drawing/2014/main" id="{6D5E7440-6508-47F1-A7E4-CDDDC51DE62B}"/>
            </a:ext>
          </a:extLst>
        </xdr:cNvPr>
        <xdr:cNvSpPr/>
      </xdr:nvSpPr>
      <xdr:spPr>
        <a:xfrm>
          <a:off x="3583885" y="8785363"/>
          <a:ext cx="1470991" cy="1291673"/>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2738038</xdr:colOff>
      <xdr:row>42</xdr:row>
      <xdr:rowOff>57343</xdr:rowOff>
    </xdr:from>
    <xdr:to>
      <xdr:col>1</xdr:col>
      <xdr:colOff>3075077</xdr:colOff>
      <xdr:row>43</xdr:row>
      <xdr:rowOff>93975</xdr:rowOff>
    </xdr:to>
    <xdr:sp macro="" textlink="">
      <xdr:nvSpPr>
        <xdr:cNvPr id="12" name="矢印: 右 11">
          <a:extLst>
            <a:ext uri="{FF2B5EF4-FFF2-40B4-BE49-F238E27FC236}">
              <a16:creationId xmlns:a16="http://schemas.microsoft.com/office/drawing/2014/main" id="{58C3E80A-6D77-4B0A-BE49-F618C027D379}"/>
            </a:ext>
          </a:extLst>
        </xdr:cNvPr>
        <xdr:cNvSpPr/>
      </xdr:nvSpPr>
      <xdr:spPr>
        <a:xfrm>
          <a:off x="3138088" y="9163243"/>
          <a:ext cx="337039" cy="217607"/>
        </a:xfrm>
        <a:prstGeom prst="rightArrow">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1813892</xdr:colOff>
      <xdr:row>49</xdr:row>
      <xdr:rowOff>8409</xdr:rowOff>
    </xdr:from>
    <xdr:to>
      <xdr:col>1</xdr:col>
      <xdr:colOff>6543261</xdr:colOff>
      <xdr:row>52</xdr:row>
      <xdr:rowOff>149087</xdr:rowOff>
    </xdr:to>
    <xdr:grpSp>
      <xdr:nvGrpSpPr>
        <xdr:cNvPr id="13" name="グループ化 12">
          <a:extLst>
            <a:ext uri="{FF2B5EF4-FFF2-40B4-BE49-F238E27FC236}">
              <a16:creationId xmlns:a16="http://schemas.microsoft.com/office/drawing/2014/main" id="{2C42DDEA-78B8-4B3E-9DE0-82A82C548BF7}"/>
            </a:ext>
          </a:extLst>
        </xdr:cNvPr>
        <xdr:cNvGrpSpPr/>
      </xdr:nvGrpSpPr>
      <xdr:grpSpPr>
        <a:xfrm>
          <a:off x="2211457" y="10759235"/>
          <a:ext cx="4729369" cy="687330"/>
          <a:chOff x="2091806" y="9442300"/>
          <a:chExt cx="4575694" cy="546526"/>
        </a:xfrm>
      </xdr:grpSpPr>
      <xdr:sp macro="" textlink="">
        <xdr:nvSpPr>
          <xdr:cNvPr id="14" name="吹き出し: 角を丸めた四角形 13">
            <a:extLst>
              <a:ext uri="{FF2B5EF4-FFF2-40B4-BE49-F238E27FC236}">
                <a16:creationId xmlns:a16="http://schemas.microsoft.com/office/drawing/2014/main" id="{DE9D606A-C341-D783-D658-5D9E70BC9661}"/>
              </a:ext>
            </a:extLst>
          </xdr:cNvPr>
          <xdr:cNvSpPr/>
        </xdr:nvSpPr>
        <xdr:spPr>
          <a:xfrm>
            <a:off x="2091806" y="9442300"/>
            <a:ext cx="4575694" cy="529962"/>
          </a:xfrm>
          <a:prstGeom prst="wedgeRoundRectCallout">
            <a:avLst>
              <a:gd name="adj1" fmla="val 23578"/>
              <a:gd name="adj2" fmla="val -133576"/>
              <a:gd name="adj3" fmla="val 16667"/>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 name="テキスト ボックス 14">
            <a:extLst>
              <a:ext uri="{FF2B5EF4-FFF2-40B4-BE49-F238E27FC236}">
                <a16:creationId xmlns:a16="http://schemas.microsoft.com/office/drawing/2014/main" id="{4E74E9F4-A272-8A3A-F990-960164E456AD}"/>
              </a:ext>
            </a:extLst>
          </xdr:cNvPr>
          <xdr:cNvSpPr txBox="1"/>
        </xdr:nvSpPr>
        <xdr:spPr>
          <a:xfrm>
            <a:off x="2150421" y="9486260"/>
            <a:ext cx="4442537" cy="5025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HG丸ｺﾞｼｯｸM-PRO" panose="020F0600000000000000" pitchFamily="50" charset="-128"/>
                <a:ea typeface="HG丸ｺﾞｼｯｸM-PRO" panose="020F0600000000000000" pitchFamily="50" charset="-128"/>
              </a:rPr>
              <a:t>全ての家財は「家族構成別家財評価額」とし、</a:t>
            </a:r>
            <a:r>
              <a:rPr kumimoji="1" lang="ja-JP" altLang="en-US" sz="1100" b="0" kern="1200">
                <a:latin typeface="HG丸ｺﾞｼｯｸM-PRO" panose="020F0600000000000000" pitchFamily="50" charset="-128"/>
                <a:ea typeface="HG丸ｺﾞｼｯｸM-PRO" panose="020F0600000000000000" pitchFamily="50" charset="-128"/>
              </a:rPr>
              <a:t>損害額は</a:t>
            </a:r>
            <a:r>
              <a:rPr kumimoji="1" lang="ja-JP" altLang="en-US" sz="1100" b="1" u="sng" kern="1200">
                <a:latin typeface="HG丸ｺﾞｼｯｸM-PRO" panose="020F0600000000000000" pitchFamily="50" charset="-128"/>
                <a:ea typeface="HG丸ｺﾞｼｯｸM-PRO" panose="020F0600000000000000" pitchFamily="50" charset="-128"/>
              </a:rPr>
              <a:t>修理代や買い替えた金額</a:t>
            </a:r>
            <a:r>
              <a:rPr kumimoji="1" lang="ja-JP" altLang="en-US" sz="1100" kern="1200">
                <a:latin typeface="HG丸ｺﾞｼｯｸM-PRO" panose="020F0600000000000000" pitchFamily="50" charset="-128"/>
                <a:ea typeface="HG丸ｺﾞｼｯｸM-PRO" panose="020F0600000000000000" pitchFamily="50" charset="-128"/>
              </a:rPr>
              <a:t>になります（領収書等を確認してください）。</a:t>
            </a:r>
          </a:p>
        </xdr:txBody>
      </xdr:sp>
    </xdr:grpSp>
    <xdr:clientData/>
  </xdr:twoCellAnchor>
  <xdr:twoCellAnchor editAs="oneCell">
    <xdr:from>
      <xdr:col>1</xdr:col>
      <xdr:colOff>3089447</xdr:colOff>
      <xdr:row>64</xdr:row>
      <xdr:rowOff>173933</xdr:rowOff>
    </xdr:from>
    <xdr:to>
      <xdr:col>1</xdr:col>
      <xdr:colOff>6579304</xdr:colOff>
      <xdr:row>74</xdr:row>
      <xdr:rowOff>74543</xdr:rowOff>
    </xdr:to>
    <xdr:pic>
      <xdr:nvPicPr>
        <xdr:cNvPr id="16" name="図 15">
          <a:extLst>
            <a:ext uri="{FF2B5EF4-FFF2-40B4-BE49-F238E27FC236}">
              <a16:creationId xmlns:a16="http://schemas.microsoft.com/office/drawing/2014/main" id="{67D145BE-A000-4EC9-B456-4A0F862F5CFD}"/>
            </a:ext>
          </a:extLst>
        </xdr:cNvPr>
        <xdr:cNvPicPr>
          <a:picLocks noChangeAspect="1"/>
        </xdr:cNvPicPr>
      </xdr:nvPicPr>
      <xdr:blipFill rotWithShape="1">
        <a:blip xmlns:r="http://schemas.openxmlformats.org/officeDocument/2006/relationships" r:embed="rId1"/>
        <a:srcRect l="1200" t="22415" r="36451" b="9011"/>
        <a:stretch>
          <a:fillRect/>
        </a:stretch>
      </xdr:blipFill>
      <xdr:spPr>
        <a:xfrm>
          <a:off x="3489497" y="12956483"/>
          <a:ext cx="3489857" cy="2138985"/>
        </a:xfrm>
        <a:prstGeom prst="rect">
          <a:avLst/>
        </a:prstGeom>
      </xdr:spPr>
    </xdr:pic>
    <xdr:clientData/>
  </xdr:twoCellAnchor>
  <xdr:twoCellAnchor editAs="oneCell">
    <xdr:from>
      <xdr:col>0</xdr:col>
      <xdr:colOff>8282</xdr:colOff>
      <xdr:row>68</xdr:row>
      <xdr:rowOff>254889</xdr:rowOff>
    </xdr:from>
    <xdr:to>
      <xdr:col>1</xdr:col>
      <xdr:colOff>2814262</xdr:colOff>
      <xdr:row>73</xdr:row>
      <xdr:rowOff>49696</xdr:rowOff>
    </xdr:to>
    <xdr:pic>
      <xdr:nvPicPr>
        <xdr:cNvPr id="17" name="図 16">
          <a:extLst>
            <a:ext uri="{FF2B5EF4-FFF2-40B4-BE49-F238E27FC236}">
              <a16:creationId xmlns:a16="http://schemas.microsoft.com/office/drawing/2014/main" id="{618BC136-15F8-487B-A3DA-D3849AB3897C}"/>
            </a:ext>
          </a:extLst>
        </xdr:cNvPr>
        <xdr:cNvPicPr>
          <a:picLocks noChangeAspect="1"/>
        </xdr:cNvPicPr>
      </xdr:nvPicPr>
      <xdr:blipFill rotWithShape="1">
        <a:blip xmlns:r="http://schemas.openxmlformats.org/officeDocument/2006/relationships" r:embed="rId2"/>
        <a:srcRect l="27666" t="61402" r="48713" b="23771"/>
        <a:stretch>
          <a:fillRect/>
        </a:stretch>
      </xdr:blipFill>
      <xdr:spPr>
        <a:xfrm>
          <a:off x="8282" y="13761339"/>
          <a:ext cx="3206030" cy="1128307"/>
        </a:xfrm>
        <a:prstGeom prst="rect">
          <a:avLst/>
        </a:prstGeom>
      </xdr:spPr>
    </xdr:pic>
    <xdr:clientData/>
  </xdr:twoCellAnchor>
  <xdr:twoCellAnchor>
    <xdr:from>
      <xdr:col>1</xdr:col>
      <xdr:colOff>3308074</xdr:colOff>
      <xdr:row>69</xdr:row>
      <xdr:rowOff>24848</xdr:rowOff>
    </xdr:from>
    <xdr:to>
      <xdr:col>1</xdr:col>
      <xdr:colOff>4729369</xdr:colOff>
      <xdr:row>74</xdr:row>
      <xdr:rowOff>66262</xdr:rowOff>
    </xdr:to>
    <xdr:sp macro="" textlink="">
      <xdr:nvSpPr>
        <xdr:cNvPr id="18" name="四角形: 角を丸くする 17">
          <a:extLst>
            <a:ext uri="{FF2B5EF4-FFF2-40B4-BE49-F238E27FC236}">
              <a16:creationId xmlns:a16="http://schemas.microsoft.com/office/drawing/2014/main" id="{6374D88F-7AC9-4161-867D-566518B53918}"/>
            </a:ext>
          </a:extLst>
        </xdr:cNvPr>
        <xdr:cNvSpPr/>
      </xdr:nvSpPr>
      <xdr:spPr>
        <a:xfrm>
          <a:off x="3708124" y="13797998"/>
          <a:ext cx="1421295" cy="1289189"/>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5806109</xdr:colOff>
      <xdr:row>69</xdr:row>
      <xdr:rowOff>8283</xdr:rowOff>
    </xdr:from>
    <xdr:to>
      <xdr:col>1</xdr:col>
      <xdr:colOff>6550523</xdr:colOff>
      <xdr:row>74</xdr:row>
      <xdr:rowOff>74542</xdr:rowOff>
    </xdr:to>
    <xdr:sp macro="" textlink="">
      <xdr:nvSpPr>
        <xdr:cNvPr id="19" name="四角形: 角を丸くする 18">
          <a:extLst>
            <a:ext uri="{FF2B5EF4-FFF2-40B4-BE49-F238E27FC236}">
              <a16:creationId xmlns:a16="http://schemas.microsoft.com/office/drawing/2014/main" id="{FE2D3974-F6E6-487C-8BF9-C7A720869FDA}"/>
            </a:ext>
          </a:extLst>
        </xdr:cNvPr>
        <xdr:cNvSpPr/>
      </xdr:nvSpPr>
      <xdr:spPr>
        <a:xfrm>
          <a:off x="6206159" y="13781433"/>
          <a:ext cx="744414" cy="1314034"/>
        </a:xfrm>
        <a:prstGeom prst="round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2812582</xdr:colOff>
      <xdr:row>71</xdr:row>
      <xdr:rowOff>19114</xdr:rowOff>
    </xdr:from>
    <xdr:to>
      <xdr:col>1</xdr:col>
      <xdr:colOff>3149621</xdr:colOff>
      <xdr:row>71</xdr:row>
      <xdr:rowOff>237966</xdr:rowOff>
    </xdr:to>
    <xdr:sp macro="" textlink="">
      <xdr:nvSpPr>
        <xdr:cNvPr id="20" name="矢印: 右 19">
          <a:extLst>
            <a:ext uri="{FF2B5EF4-FFF2-40B4-BE49-F238E27FC236}">
              <a16:creationId xmlns:a16="http://schemas.microsoft.com/office/drawing/2014/main" id="{98701655-FE9B-45E4-A70B-74079021AAF2}"/>
            </a:ext>
          </a:extLst>
        </xdr:cNvPr>
        <xdr:cNvSpPr/>
      </xdr:nvSpPr>
      <xdr:spPr>
        <a:xfrm>
          <a:off x="3212632" y="14325664"/>
          <a:ext cx="337039" cy="218852"/>
        </a:xfrm>
        <a:prstGeom prst="rightArrow">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2683565</xdr:colOff>
      <xdr:row>75</xdr:row>
      <xdr:rowOff>39116</xdr:rowOff>
    </xdr:from>
    <xdr:to>
      <xdr:col>1</xdr:col>
      <xdr:colOff>6485283</xdr:colOff>
      <xdr:row>78</xdr:row>
      <xdr:rowOff>124239</xdr:rowOff>
    </xdr:to>
    <xdr:grpSp>
      <xdr:nvGrpSpPr>
        <xdr:cNvPr id="21" name="グループ化 20">
          <a:extLst>
            <a:ext uri="{FF2B5EF4-FFF2-40B4-BE49-F238E27FC236}">
              <a16:creationId xmlns:a16="http://schemas.microsoft.com/office/drawing/2014/main" id="{96C00463-A433-4A4C-A015-BBC96815B0CD}"/>
            </a:ext>
          </a:extLst>
        </xdr:cNvPr>
        <xdr:cNvGrpSpPr/>
      </xdr:nvGrpSpPr>
      <xdr:grpSpPr>
        <a:xfrm>
          <a:off x="3081130" y="16181920"/>
          <a:ext cx="3801718" cy="631776"/>
          <a:chOff x="2749825" y="14475704"/>
          <a:chExt cx="3801718" cy="474404"/>
        </a:xfrm>
      </xdr:grpSpPr>
      <xdr:sp macro="" textlink="">
        <xdr:nvSpPr>
          <xdr:cNvPr id="22" name="吹き出し: 角を丸めた四角形 21">
            <a:extLst>
              <a:ext uri="{FF2B5EF4-FFF2-40B4-BE49-F238E27FC236}">
                <a16:creationId xmlns:a16="http://schemas.microsoft.com/office/drawing/2014/main" id="{24F4C99C-990D-E240-5D65-DB50AB649E7A}"/>
              </a:ext>
            </a:extLst>
          </xdr:cNvPr>
          <xdr:cNvSpPr/>
        </xdr:nvSpPr>
        <xdr:spPr>
          <a:xfrm>
            <a:off x="2749825" y="14506288"/>
            <a:ext cx="3768586" cy="385842"/>
          </a:xfrm>
          <a:prstGeom prst="wedgeRoundRectCallout">
            <a:avLst>
              <a:gd name="adj1" fmla="val 23191"/>
              <a:gd name="adj2" fmla="val -135412"/>
              <a:gd name="adj3" fmla="val 16667"/>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3" name="テキスト ボックス 22">
            <a:extLst>
              <a:ext uri="{FF2B5EF4-FFF2-40B4-BE49-F238E27FC236}">
                <a16:creationId xmlns:a16="http://schemas.microsoft.com/office/drawing/2014/main" id="{05DEF4BB-E0D8-F7E3-F22A-FC958B49662D}"/>
              </a:ext>
            </a:extLst>
          </xdr:cNvPr>
          <xdr:cNvSpPr txBox="1"/>
        </xdr:nvSpPr>
        <xdr:spPr>
          <a:xfrm>
            <a:off x="2750080" y="14475704"/>
            <a:ext cx="3801463" cy="474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HG丸ｺﾞｼｯｸM-PRO" panose="020F0600000000000000" pitchFamily="50" charset="-128"/>
                <a:ea typeface="HG丸ｺﾞｼｯｸM-PRO" panose="020F0600000000000000" pitchFamily="50" charset="-128"/>
              </a:rPr>
              <a:t>全ての家財は「家族構成別家財評価額」とし、損害額はパターン１と同様に損害額を算出してください。</a:t>
            </a:r>
          </a:p>
        </xdr:txBody>
      </xdr:sp>
    </xdr:grpSp>
    <xdr:clientData/>
  </xdr:twoCellAnchor>
  <xdr:twoCellAnchor>
    <xdr:from>
      <xdr:col>0</xdr:col>
      <xdr:colOff>372718</xdr:colOff>
      <xdr:row>6</xdr:row>
      <xdr:rowOff>0</xdr:rowOff>
    </xdr:from>
    <xdr:to>
      <xdr:col>1</xdr:col>
      <xdr:colOff>6601241</xdr:colOff>
      <xdr:row>9</xdr:row>
      <xdr:rowOff>99391</xdr:rowOff>
    </xdr:to>
    <xdr:sp macro="" textlink="">
      <xdr:nvSpPr>
        <xdr:cNvPr id="24" name="正方形/長方形 23">
          <a:extLst>
            <a:ext uri="{FF2B5EF4-FFF2-40B4-BE49-F238E27FC236}">
              <a16:creationId xmlns:a16="http://schemas.microsoft.com/office/drawing/2014/main" id="{1636DF3F-FF53-43CE-8D57-F9544A35898F}"/>
            </a:ext>
          </a:extLst>
        </xdr:cNvPr>
        <xdr:cNvSpPr/>
      </xdr:nvSpPr>
      <xdr:spPr>
        <a:xfrm>
          <a:off x="372718" y="1257300"/>
          <a:ext cx="6628573" cy="1785316"/>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24848</xdr:colOff>
      <xdr:row>33</xdr:row>
      <xdr:rowOff>124239</xdr:rowOff>
    </xdr:from>
    <xdr:to>
      <xdr:col>1</xdr:col>
      <xdr:colOff>6559826</xdr:colOff>
      <xdr:row>35</xdr:row>
      <xdr:rowOff>66260</xdr:rowOff>
    </xdr:to>
    <xdr:sp macro="" textlink="">
      <xdr:nvSpPr>
        <xdr:cNvPr id="25" name="正方形/長方形 24">
          <a:extLst>
            <a:ext uri="{FF2B5EF4-FFF2-40B4-BE49-F238E27FC236}">
              <a16:creationId xmlns:a16="http://schemas.microsoft.com/office/drawing/2014/main" id="{D189FAB0-8BA1-45EE-A3AB-EDFB7E1A0322}"/>
            </a:ext>
          </a:extLst>
        </xdr:cNvPr>
        <xdr:cNvSpPr/>
      </xdr:nvSpPr>
      <xdr:spPr>
        <a:xfrm>
          <a:off x="424898" y="7420389"/>
          <a:ext cx="6534978" cy="484946"/>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16564</xdr:colOff>
      <xdr:row>62</xdr:row>
      <xdr:rowOff>124238</xdr:rowOff>
    </xdr:from>
    <xdr:to>
      <xdr:col>1</xdr:col>
      <xdr:colOff>6576391</xdr:colOff>
      <xdr:row>64</xdr:row>
      <xdr:rowOff>91109</xdr:rowOff>
    </xdr:to>
    <xdr:sp macro="" textlink="">
      <xdr:nvSpPr>
        <xdr:cNvPr id="26" name="正方形/長方形 25">
          <a:extLst>
            <a:ext uri="{FF2B5EF4-FFF2-40B4-BE49-F238E27FC236}">
              <a16:creationId xmlns:a16="http://schemas.microsoft.com/office/drawing/2014/main" id="{E0AE5008-288F-4265-8873-13056F033908}"/>
            </a:ext>
          </a:extLst>
        </xdr:cNvPr>
        <xdr:cNvSpPr/>
      </xdr:nvSpPr>
      <xdr:spPr>
        <a:xfrm>
          <a:off x="416614" y="12363863"/>
          <a:ext cx="6559827" cy="509796"/>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1</xdr:col>
      <xdr:colOff>5444434</xdr:colOff>
      <xdr:row>42</xdr:row>
      <xdr:rowOff>140803</xdr:rowOff>
    </xdr:from>
    <xdr:to>
      <xdr:col>1</xdr:col>
      <xdr:colOff>6319629</xdr:colOff>
      <xdr:row>46</xdr:row>
      <xdr:rowOff>29717</xdr:rowOff>
    </xdr:to>
    <xdr:pic>
      <xdr:nvPicPr>
        <xdr:cNvPr id="27" name="図 26">
          <a:extLst>
            <a:ext uri="{FF2B5EF4-FFF2-40B4-BE49-F238E27FC236}">
              <a16:creationId xmlns:a16="http://schemas.microsoft.com/office/drawing/2014/main" id="{3318A778-F3EE-4047-B8C8-7C9A8CC6353D}"/>
            </a:ext>
          </a:extLst>
        </xdr:cNvPr>
        <xdr:cNvPicPr>
          <a:picLocks noChangeAspect="1"/>
        </xdr:cNvPicPr>
      </xdr:nvPicPr>
      <xdr:blipFill>
        <a:blip xmlns:r="http://schemas.openxmlformats.org/officeDocument/2006/relationships" r:embed="rId3"/>
        <a:stretch>
          <a:fillRect/>
        </a:stretch>
      </xdr:blipFill>
      <xdr:spPr>
        <a:xfrm>
          <a:off x="5844484" y="9246703"/>
          <a:ext cx="875195" cy="612815"/>
        </a:xfrm>
        <a:prstGeom prst="rect">
          <a:avLst/>
        </a:prstGeom>
      </xdr:spPr>
    </xdr:pic>
    <xdr:clientData/>
  </xdr:twoCellAnchor>
  <xdr:twoCellAnchor editAs="oneCell">
    <xdr:from>
      <xdr:col>0</xdr:col>
      <xdr:colOff>173935</xdr:colOff>
      <xdr:row>82</xdr:row>
      <xdr:rowOff>91108</xdr:rowOff>
    </xdr:from>
    <xdr:to>
      <xdr:col>1</xdr:col>
      <xdr:colOff>5750074</xdr:colOff>
      <xdr:row>93</xdr:row>
      <xdr:rowOff>175245</xdr:rowOff>
    </xdr:to>
    <xdr:pic>
      <xdr:nvPicPr>
        <xdr:cNvPr id="28" name="図 27">
          <a:extLst>
            <a:ext uri="{FF2B5EF4-FFF2-40B4-BE49-F238E27FC236}">
              <a16:creationId xmlns:a16="http://schemas.microsoft.com/office/drawing/2014/main" id="{B592AE6E-BE5C-47D0-95C3-A84819E69975}"/>
            </a:ext>
          </a:extLst>
        </xdr:cNvPr>
        <xdr:cNvPicPr>
          <a:picLocks noChangeAspect="1"/>
        </xdr:cNvPicPr>
      </xdr:nvPicPr>
      <xdr:blipFill rotWithShape="1">
        <a:blip xmlns:r="http://schemas.openxmlformats.org/officeDocument/2006/relationships" r:embed="rId2"/>
        <a:srcRect l="27666" t="61402" r="48713" b="23771"/>
        <a:stretch>
          <a:fillRect/>
        </a:stretch>
      </xdr:blipFill>
      <xdr:spPr>
        <a:xfrm>
          <a:off x="173935" y="16559833"/>
          <a:ext cx="5976189" cy="2074861"/>
        </a:xfrm>
        <a:prstGeom prst="rect">
          <a:avLst/>
        </a:prstGeom>
      </xdr:spPr>
    </xdr:pic>
    <xdr:clientData/>
  </xdr:twoCellAnchor>
  <xdr:twoCellAnchor>
    <xdr:from>
      <xdr:col>1</xdr:col>
      <xdr:colOff>722657</xdr:colOff>
      <xdr:row>12</xdr:row>
      <xdr:rowOff>152814</xdr:rowOff>
    </xdr:from>
    <xdr:to>
      <xdr:col>1</xdr:col>
      <xdr:colOff>6294783</xdr:colOff>
      <xdr:row>14</xdr:row>
      <xdr:rowOff>0</xdr:rowOff>
    </xdr:to>
    <xdr:sp macro="" textlink="">
      <xdr:nvSpPr>
        <xdr:cNvPr id="29" name="テキスト ボックス 2">
          <a:extLst>
            <a:ext uri="{FF2B5EF4-FFF2-40B4-BE49-F238E27FC236}">
              <a16:creationId xmlns:a16="http://schemas.microsoft.com/office/drawing/2014/main" id="{84653F9C-F660-419D-9766-52920BB374FB}"/>
            </a:ext>
          </a:extLst>
        </xdr:cNvPr>
        <xdr:cNvSpPr txBox="1">
          <a:spLocks noChangeArrowheads="1"/>
        </xdr:cNvSpPr>
      </xdr:nvSpPr>
      <xdr:spPr bwMode="auto">
        <a:xfrm>
          <a:off x="1120222" y="3706053"/>
          <a:ext cx="5572126" cy="269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buNone/>
          </a:pPr>
          <a:r>
            <a:rPr lang="ja-JP" sz="1000">
              <a:effectLst/>
              <a:latin typeface="Century" panose="02040604050505020304" pitchFamily="18" charset="0"/>
              <a:ea typeface="メイリオ" panose="020B0604030504040204" pitchFamily="50" charset="-128"/>
              <a:cs typeface="メイリオ" panose="020B0604030504040204" pitchFamily="50" charset="-128"/>
            </a:rPr>
            <a:t>（経過年数は、１年未満の端数がある場合６月以上は１年、６月未満は切り捨て）</a:t>
          </a:r>
          <a:endParaRPr lang="ja-JP" sz="1000">
            <a:effectLst/>
            <a:latin typeface="Century" panose="02040604050505020304" pitchFamily="18" charset="0"/>
            <a:ea typeface="ＭＳ 明朝" panose="02020609040205080304" pitchFamily="17" charset="-128"/>
            <a:cs typeface="Times New Roman" panose="02020603050405020304" pitchFamily="18" charset="0"/>
          </a:endParaRPr>
        </a:p>
        <a:p>
          <a:pPr algn="just">
            <a:buNone/>
          </a:pPr>
          <a:r>
            <a:rPr lang="en-US" sz="1000">
              <a:effectLst/>
              <a:latin typeface="メイリオ" panose="020B0604030504040204" pitchFamily="50" charset="-128"/>
              <a:ea typeface="ＭＳ 明朝" panose="02020609040205080304" pitchFamily="17" charset="-128"/>
              <a:cs typeface="メイリオ" panose="020B0604030504040204" pitchFamily="50" charset="-128"/>
            </a:rPr>
            <a:t> </a:t>
          </a:r>
          <a:endParaRPr lang="ja-JP" sz="10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xdr:col>
      <xdr:colOff>2724150</xdr:colOff>
      <xdr:row>14</xdr:row>
      <xdr:rowOff>28575</xdr:rowOff>
    </xdr:from>
    <xdr:to>
      <xdr:col>1</xdr:col>
      <xdr:colOff>2971800</xdr:colOff>
      <xdr:row>14</xdr:row>
      <xdr:rowOff>125730</xdr:rowOff>
    </xdr:to>
    <xdr:sp macro="" textlink="">
      <xdr:nvSpPr>
        <xdr:cNvPr id="30" name="Freeform 548">
          <a:extLst>
            <a:ext uri="{FF2B5EF4-FFF2-40B4-BE49-F238E27FC236}">
              <a16:creationId xmlns:a16="http://schemas.microsoft.com/office/drawing/2014/main" id="{DF7EC9A2-54E1-443F-987B-BFB93398294E}"/>
            </a:ext>
          </a:extLst>
        </xdr:cNvPr>
        <xdr:cNvSpPr>
          <a:spLocks/>
        </xdr:cNvSpPr>
      </xdr:nvSpPr>
      <xdr:spPr bwMode="auto">
        <a:xfrm>
          <a:off x="3124200" y="3905250"/>
          <a:ext cx="247650" cy="97155"/>
        </a:xfrm>
        <a:custGeom>
          <a:avLst/>
          <a:gdLst>
            <a:gd name="T0" fmla="*/ 0 w 270"/>
            <a:gd name="T1" fmla="*/ 0 h 345"/>
            <a:gd name="T2" fmla="*/ 0 w 270"/>
            <a:gd name="T3" fmla="*/ 345 h 345"/>
            <a:gd name="T4" fmla="*/ 270 w 270"/>
            <a:gd name="T5" fmla="*/ 345 h 345"/>
          </a:gdLst>
          <a:ahLst/>
          <a:cxnLst>
            <a:cxn ang="0">
              <a:pos x="T0" y="T1"/>
            </a:cxn>
            <a:cxn ang="0">
              <a:pos x="T2" y="T3"/>
            </a:cxn>
            <a:cxn ang="0">
              <a:pos x="T4" y="T5"/>
            </a:cxn>
          </a:cxnLst>
          <a:rect l="0" t="0" r="r" b="b"/>
          <a:pathLst>
            <a:path w="270" h="345">
              <a:moveTo>
                <a:pt x="0" y="0"/>
              </a:moveTo>
              <a:lnTo>
                <a:pt x="0" y="345"/>
              </a:lnTo>
              <a:lnTo>
                <a:pt x="270" y="345"/>
              </a:lnTo>
            </a:path>
          </a:pathLst>
        </a:custGeom>
        <a:noFill/>
        <a:ln w="9525" cap="flat" cmpd="sng">
          <a:solidFill>
            <a:srgbClr val="000000"/>
          </a:solidFill>
          <a:prstDash val="solid"/>
          <a:round/>
          <a:headEnd/>
          <a:tailEnd type="stealth"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endParaRPr lang="ja-JP" altLang="en-US"/>
        </a:p>
      </xdr:txBody>
    </xdr:sp>
    <xdr:clientData/>
  </xdr:twoCellAnchor>
  <xdr:twoCellAnchor>
    <xdr:from>
      <xdr:col>1</xdr:col>
      <xdr:colOff>3359426</xdr:colOff>
      <xdr:row>15</xdr:row>
      <xdr:rowOff>190501</xdr:rowOff>
    </xdr:from>
    <xdr:to>
      <xdr:col>1</xdr:col>
      <xdr:colOff>3607076</xdr:colOff>
      <xdr:row>16</xdr:row>
      <xdr:rowOff>72308</xdr:rowOff>
    </xdr:to>
    <xdr:sp macro="" textlink="">
      <xdr:nvSpPr>
        <xdr:cNvPr id="31" name="Freeform 549">
          <a:extLst>
            <a:ext uri="{FF2B5EF4-FFF2-40B4-BE49-F238E27FC236}">
              <a16:creationId xmlns:a16="http://schemas.microsoft.com/office/drawing/2014/main" id="{8AE631BF-57FC-4328-867C-21AB036CB7C1}"/>
            </a:ext>
          </a:extLst>
        </xdr:cNvPr>
        <xdr:cNvSpPr>
          <a:spLocks/>
        </xdr:cNvSpPr>
      </xdr:nvSpPr>
      <xdr:spPr bwMode="auto">
        <a:xfrm>
          <a:off x="3759476" y="4286251"/>
          <a:ext cx="247650" cy="100882"/>
        </a:xfrm>
        <a:custGeom>
          <a:avLst/>
          <a:gdLst>
            <a:gd name="T0" fmla="*/ 0 w 270"/>
            <a:gd name="T1" fmla="*/ 0 h 345"/>
            <a:gd name="T2" fmla="*/ 0 w 270"/>
            <a:gd name="T3" fmla="*/ 345 h 345"/>
            <a:gd name="T4" fmla="*/ 270 w 270"/>
            <a:gd name="T5" fmla="*/ 345 h 345"/>
          </a:gdLst>
          <a:ahLst/>
          <a:cxnLst>
            <a:cxn ang="0">
              <a:pos x="T0" y="T1"/>
            </a:cxn>
            <a:cxn ang="0">
              <a:pos x="T2" y="T3"/>
            </a:cxn>
            <a:cxn ang="0">
              <a:pos x="T4" y="T5"/>
            </a:cxn>
          </a:cxnLst>
          <a:rect l="0" t="0" r="r" b="b"/>
          <a:pathLst>
            <a:path w="270" h="345">
              <a:moveTo>
                <a:pt x="0" y="0"/>
              </a:moveTo>
              <a:lnTo>
                <a:pt x="0" y="345"/>
              </a:lnTo>
              <a:lnTo>
                <a:pt x="270" y="345"/>
              </a:lnTo>
            </a:path>
          </a:pathLst>
        </a:custGeom>
        <a:noFill/>
        <a:ln w="9525" cap="flat" cmpd="sng">
          <a:solidFill>
            <a:srgbClr val="000000"/>
          </a:solidFill>
          <a:prstDash val="solid"/>
          <a:round/>
          <a:headEnd/>
          <a:tailEnd type="stealth"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496981</xdr:colOff>
      <xdr:row>2</xdr:row>
      <xdr:rowOff>73958</xdr:rowOff>
    </xdr:from>
    <xdr:to>
      <xdr:col>11</xdr:col>
      <xdr:colOff>42022</xdr:colOff>
      <xdr:row>5</xdr:row>
      <xdr:rowOff>243167</xdr:rowOff>
    </xdr:to>
    <xdr:sp macro="" textlink="">
      <xdr:nvSpPr>
        <xdr:cNvPr id="2" name="Text Box 1">
          <a:extLst>
            <a:ext uri="{FF2B5EF4-FFF2-40B4-BE49-F238E27FC236}">
              <a16:creationId xmlns:a16="http://schemas.microsoft.com/office/drawing/2014/main" id="{8FA72C6B-A215-4992-99A9-79C9A4C890EF}"/>
            </a:ext>
          </a:extLst>
        </xdr:cNvPr>
        <xdr:cNvSpPr txBox="1">
          <a:spLocks noChangeArrowheads="1"/>
        </xdr:cNvSpPr>
      </xdr:nvSpPr>
      <xdr:spPr bwMode="auto">
        <a:xfrm>
          <a:off x="3925981" y="464483"/>
          <a:ext cx="3659841" cy="6740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lnSpc>
              <a:spcPts val="1600"/>
            </a:lnSpc>
            <a:defRPr sz="1000"/>
          </a:pPr>
          <a:r>
            <a:rPr lang="ja-JP" altLang="en-US" sz="1400" b="0" i="0" u="none" strike="noStrike" baseline="0">
              <a:solidFill>
                <a:srgbClr val="000000"/>
              </a:solidFill>
              <a:latin typeface="ＭＳ Ｐゴシック"/>
              <a:ea typeface="ＭＳ Ｐゴシック"/>
            </a:rPr>
            <a:t>法定耐用年数×1.5　を経過した場合は</a:t>
          </a:r>
        </a:p>
        <a:p>
          <a:pPr algn="l" rtl="0">
            <a:lnSpc>
              <a:spcPts val="1500"/>
            </a:lnSpc>
            <a:defRPr sz="1000"/>
          </a:pPr>
          <a:r>
            <a:rPr lang="ja-JP" altLang="en-US" sz="1400" b="0" i="0" u="none" strike="noStrike" baseline="0">
              <a:solidFill>
                <a:srgbClr val="000000"/>
              </a:solidFill>
              <a:latin typeface="ＭＳ Ｐゴシック"/>
              <a:ea typeface="ＭＳ Ｐゴシック"/>
            </a:rPr>
            <a:t>一律「0.05」とする。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217D-5517-40CC-86A7-88E895FDD240}">
  <sheetPr>
    <tabColor rgb="FFFF0000"/>
  </sheetPr>
  <dimension ref="A1:AW82"/>
  <sheetViews>
    <sheetView showGridLines="0" tabSelected="1" view="pageBreakPreview" zoomScale="70" zoomScaleNormal="60" zoomScaleSheetLayoutView="70" workbookViewId="0">
      <selection sqref="A1:K5"/>
    </sheetView>
  </sheetViews>
  <sheetFormatPr defaultRowHeight="13.5" x14ac:dyDescent="0.15"/>
  <cols>
    <col min="1" max="1" width="15.125" style="41" customWidth="1"/>
    <col min="2" max="2" width="25.375" style="41" customWidth="1"/>
    <col min="3" max="3" width="11.375" style="41" customWidth="1"/>
    <col min="4" max="4" width="17.75" style="144" customWidth="1"/>
    <col min="5" max="5" width="31.125" style="41" customWidth="1"/>
    <col min="6" max="6" width="9.375" style="41" customWidth="1"/>
    <col min="7" max="7" width="9.75" style="41" customWidth="1"/>
    <col min="8" max="8" width="15.625" style="41" customWidth="1"/>
    <col min="9" max="10" width="33.625" style="41" customWidth="1"/>
    <col min="11" max="11" width="13.125" style="41" customWidth="1"/>
    <col min="12" max="12" width="14.5" style="41" hidden="1" customWidth="1"/>
    <col min="13" max="16" width="9" style="41" hidden="1" customWidth="1"/>
    <col min="17" max="17" width="9" style="42" hidden="1" customWidth="1"/>
    <col min="18" max="47" width="9" style="41" hidden="1" customWidth="1"/>
    <col min="48" max="48" width="9" style="41" customWidth="1"/>
    <col min="49" max="16384" width="9" style="41"/>
  </cols>
  <sheetData>
    <row r="1" spans="1:49" ht="129" customHeight="1" x14ac:dyDescent="0.15">
      <c r="A1" s="182" t="s">
        <v>110</v>
      </c>
      <c r="B1" s="182"/>
      <c r="C1" s="182"/>
      <c r="D1" s="182"/>
      <c r="E1" s="182"/>
      <c r="F1" s="182"/>
      <c r="G1" s="182"/>
      <c r="H1" s="182"/>
      <c r="I1" s="182"/>
      <c r="J1" s="182"/>
      <c r="K1" s="182"/>
      <c r="Q1" s="41"/>
    </row>
    <row r="2" spans="1:49" ht="129" customHeight="1" x14ac:dyDescent="0.15">
      <c r="A2" s="182"/>
      <c r="B2" s="182"/>
      <c r="C2" s="182"/>
      <c r="D2" s="182"/>
      <c r="E2" s="182"/>
      <c r="F2" s="182"/>
      <c r="G2" s="182"/>
      <c r="H2" s="182"/>
      <c r="I2" s="182"/>
      <c r="J2" s="182"/>
      <c r="K2" s="182"/>
      <c r="Q2" s="41"/>
    </row>
    <row r="3" spans="1:49" ht="129" customHeight="1" x14ac:dyDescent="0.15">
      <c r="A3" s="182"/>
      <c r="B3" s="182"/>
      <c r="C3" s="182"/>
      <c r="D3" s="182"/>
      <c r="E3" s="182"/>
      <c r="F3" s="182"/>
      <c r="G3" s="182"/>
      <c r="H3" s="182"/>
      <c r="I3" s="182"/>
      <c r="J3" s="182"/>
      <c r="K3" s="182"/>
      <c r="Q3" s="41"/>
    </row>
    <row r="4" spans="1:49" ht="129" customHeight="1" x14ac:dyDescent="0.15">
      <c r="A4" s="182"/>
      <c r="B4" s="182"/>
      <c r="C4" s="182"/>
      <c r="D4" s="182"/>
      <c r="E4" s="182"/>
      <c r="F4" s="182"/>
      <c r="G4" s="182"/>
      <c r="H4" s="182"/>
      <c r="I4" s="182"/>
      <c r="J4" s="182"/>
      <c r="K4" s="182"/>
      <c r="Q4" s="41"/>
    </row>
    <row r="5" spans="1:49" ht="78.75" customHeight="1" x14ac:dyDescent="0.15">
      <c r="A5" s="182"/>
      <c r="B5" s="182"/>
      <c r="C5" s="182"/>
      <c r="D5" s="182"/>
      <c r="E5" s="182"/>
      <c r="F5" s="182"/>
      <c r="G5" s="182"/>
      <c r="H5" s="182"/>
      <c r="I5" s="182"/>
      <c r="J5" s="182"/>
      <c r="K5" s="182"/>
      <c r="Q5" s="41"/>
    </row>
    <row r="6" spans="1:49" ht="36.75" customHeight="1" x14ac:dyDescent="0.15">
      <c r="A6" s="87"/>
      <c r="B6" s="87"/>
      <c r="C6" s="87"/>
      <c r="D6" s="87"/>
      <c r="E6" s="87"/>
      <c r="F6" s="87"/>
      <c r="G6" s="87"/>
      <c r="H6" s="87"/>
      <c r="I6" s="87"/>
      <c r="J6" s="87"/>
      <c r="K6" s="87"/>
      <c r="Q6" s="41"/>
    </row>
    <row r="7" spans="1:49" ht="26.25" thickBot="1" x14ac:dyDescent="0.2">
      <c r="A7" s="218" t="s">
        <v>71</v>
      </c>
      <c r="B7" s="218"/>
      <c r="C7" s="218"/>
      <c r="D7" s="218"/>
      <c r="E7" s="218"/>
      <c r="F7" s="218"/>
      <c r="G7" s="218"/>
      <c r="H7" s="218"/>
      <c r="I7" s="218"/>
      <c r="J7" s="218"/>
      <c r="K7" s="88"/>
    </row>
    <row r="8" spans="1:49" ht="30" customHeight="1" thickBot="1" x14ac:dyDescent="0.2">
      <c r="A8" s="219" t="s">
        <v>61</v>
      </c>
      <c r="B8" s="220"/>
      <c r="C8" s="221" t="s">
        <v>80</v>
      </c>
      <c r="D8" s="221"/>
      <c r="E8" s="221"/>
      <c r="F8" s="222" t="s">
        <v>77</v>
      </c>
      <c r="G8" s="223"/>
      <c r="H8" s="224"/>
      <c r="I8" s="40" t="s">
        <v>63</v>
      </c>
      <c r="J8" s="225">
        <v>46231</v>
      </c>
      <c r="K8" s="226"/>
      <c r="R8" s="217" t="s">
        <v>78</v>
      </c>
      <c r="S8" s="217"/>
      <c r="T8" s="217"/>
      <c r="U8" s="217"/>
      <c r="V8" s="217"/>
      <c r="W8" s="217"/>
      <c r="X8" s="217"/>
      <c r="Y8" s="217"/>
      <c r="Z8" s="217"/>
      <c r="AA8" s="217"/>
      <c r="AB8" s="217"/>
      <c r="AC8" s="217"/>
      <c r="AD8" s="217"/>
      <c r="AE8" s="217"/>
      <c r="AF8" s="217"/>
      <c r="AG8" s="217"/>
      <c r="AH8" s="217"/>
    </row>
    <row r="9" spans="1:49" s="42" customFormat="1" ht="30" customHeight="1" thickBot="1" x14ac:dyDescent="0.2">
      <c r="A9" s="197" t="s">
        <v>62</v>
      </c>
      <c r="B9" s="198"/>
      <c r="C9" s="199" t="s">
        <v>81</v>
      </c>
      <c r="D9" s="200"/>
      <c r="E9" s="200"/>
      <c r="F9" s="200"/>
      <c r="G9" s="200"/>
      <c r="H9" s="200"/>
      <c r="I9" s="200"/>
      <c r="J9" s="200"/>
      <c r="K9" s="201"/>
      <c r="P9" s="202" t="s">
        <v>58</v>
      </c>
      <c r="Q9" s="43"/>
      <c r="R9" s="44">
        <v>0</v>
      </c>
      <c r="S9" s="44">
        <v>1</v>
      </c>
      <c r="T9" s="44">
        <v>2</v>
      </c>
      <c r="U9" s="44">
        <v>3</v>
      </c>
      <c r="V9" s="44">
        <v>4</v>
      </c>
      <c r="W9" s="44">
        <v>5</v>
      </c>
      <c r="X9" s="44">
        <v>6</v>
      </c>
      <c r="Y9" s="44">
        <v>7</v>
      </c>
      <c r="Z9" s="44">
        <v>8</v>
      </c>
      <c r="AA9" s="44">
        <v>9</v>
      </c>
      <c r="AB9" s="44">
        <v>10</v>
      </c>
      <c r="AC9" s="44">
        <v>11</v>
      </c>
      <c r="AD9" s="44">
        <v>12</v>
      </c>
      <c r="AE9" s="44">
        <v>13</v>
      </c>
      <c r="AF9" s="44">
        <v>14</v>
      </c>
      <c r="AG9" s="44">
        <v>15</v>
      </c>
      <c r="AH9" s="44">
        <v>16</v>
      </c>
      <c r="AI9" s="44">
        <v>17</v>
      </c>
      <c r="AJ9" s="44">
        <v>18</v>
      </c>
      <c r="AK9" s="44">
        <v>19</v>
      </c>
      <c r="AL9" s="44">
        <v>20</v>
      </c>
      <c r="AM9" s="45">
        <v>21</v>
      </c>
      <c r="AN9" s="46">
        <v>22</v>
      </c>
      <c r="AO9" s="45">
        <v>23</v>
      </c>
      <c r="AP9" s="46">
        <v>24</v>
      </c>
      <c r="AQ9" s="45">
        <v>25</v>
      </c>
      <c r="AR9" s="46">
        <v>26</v>
      </c>
      <c r="AS9" s="45">
        <v>27</v>
      </c>
      <c r="AT9" s="46">
        <v>28</v>
      </c>
      <c r="AU9" s="47"/>
      <c r="AV9" s="47"/>
      <c r="AW9" s="47"/>
    </row>
    <row r="10" spans="1:49" ht="63" customHeight="1" x14ac:dyDescent="0.15">
      <c r="A10" s="203" t="s">
        <v>57</v>
      </c>
      <c r="B10" s="89" t="s">
        <v>0</v>
      </c>
      <c r="C10" s="205" t="s">
        <v>69</v>
      </c>
      <c r="D10" s="206"/>
      <c r="E10" s="90" t="s">
        <v>70</v>
      </c>
      <c r="F10" s="205" t="s">
        <v>50</v>
      </c>
      <c r="G10" s="207"/>
      <c r="H10" s="206"/>
      <c r="I10" s="90" t="s">
        <v>1</v>
      </c>
      <c r="J10" s="208" t="s">
        <v>2</v>
      </c>
      <c r="K10" s="209"/>
      <c r="L10" s="48"/>
      <c r="P10" s="202"/>
      <c r="Q10" s="49">
        <v>1</v>
      </c>
      <c r="R10" s="50">
        <v>1</v>
      </c>
      <c r="S10" s="51">
        <v>0.1</v>
      </c>
      <c r="T10" s="52">
        <v>0.05</v>
      </c>
      <c r="U10" s="52">
        <v>0.05</v>
      </c>
      <c r="V10" s="52">
        <v>0.05</v>
      </c>
      <c r="W10" s="52">
        <v>0.05</v>
      </c>
      <c r="X10" s="52">
        <v>0.05</v>
      </c>
      <c r="Y10" s="52">
        <v>0.05</v>
      </c>
      <c r="Z10" s="52">
        <v>0.05</v>
      </c>
      <c r="AA10" s="52">
        <v>0.05</v>
      </c>
      <c r="AB10" s="52">
        <v>0.05</v>
      </c>
      <c r="AC10" s="52">
        <v>0.05</v>
      </c>
      <c r="AD10" s="52">
        <v>0.05</v>
      </c>
      <c r="AE10" s="52">
        <v>0.05</v>
      </c>
      <c r="AF10" s="52">
        <v>0.05</v>
      </c>
      <c r="AG10" s="52">
        <v>0.05</v>
      </c>
      <c r="AH10" s="53">
        <v>0.05</v>
      </c>
      <c r="AI10" s="53">
        <v>0.05</v>
      </c>
      <c r="AJ10" s="53">
        <v>0.05</v>
      </c>
      <c r="AK10" s="53">
        <v>0.05</v>
      </c>
      <c r="AL10" s="53">
        <v>0.05</v>
      </c>
      <c r="AM10" s="53">
        <v>0.05</v>
      </c>
      <c r="AN10" s="53">
        <v>0.05</v>
      </c>
      <c r="AO10" s="53">
        <v>0.05</v>
      </c>
      <c r="AP10" s="53">
        <v>0.05</v>
      </c>
      <c r="AQ10" s="53">
        <v>0.05</v>
      </c>
      <c r="AR10" s="53">
        <v>0.05</v>
      </c>
      <c r="AS10" s="53">
        <v>0.05</v>
      </c>
      <c r="AT10" s="53">
        <v>0.05</v>
      </c>
      <c r="AU10" s="54"/>
      <c r="AV10" s="54"/>
      <c r="AW10" s="54"/>
    </row>
    <row r="11" spans="1:49" ht="30" customHeight="1" thickBot="1" x14ac:dyDescent="0.2">
      <c r="A11" s="204"/>
      <c r="B11" s="91" t="s">
        <v>3</v>
      </c>
      <c r="C11" s="210">
        <f>I82</f>
        <v>1124749.1000000001</v>
      </c>
      <c r="D11" s="211"/>
      <c r="E11" s="37">
        <f>J82</f>
        <v>563849.1</v>
      </c>
      <c r="F11" s="212">
        <v>300000</v>
      </c>
      <c r="G11" s="213"/>
      <c r="H11" s="214"/>
      <c r="I11" s="37">
        <f>E11-F11</f>
        <v>263849.09999999998</v>
      </c>
      <c r="J11" s="215">
        <f>I11/C11</f>
        <v>0.23458485096809586</v>
      </c>
      <c r="K11" s="216"/>
      <c r="P11" s="202"/>
      <c r="Q11" s="55">
        <v>2</v>
      </c>
      <c r="R11" s="56">
        <v>1</v>
      </c>
      <c r="S11" s="57">
        <v>0.71</v>
      </c>
      <c r="T11" s="57">
        <v>0.41</v>
      </c>
      <c r="U11" s="57">
        <v>0.11</v>
      </c>
      <c r="V11" s="58">
        <v>0.05</v>
      </c>
      <c r="W11" s="58">
        <v>0.05</v>
      </c>
      <c r="X11" s="58">
        <v>0.05</v>
      </c>
      <c r="Y11" s="58">
        <v>0.05</v>
      </c>
      <c r="Z11" s="58">
        <v>0.05</v>
      </c>
      <c r="AA11" s="58">
        <v>0.05</v>
      </c>
      <c r="AB11" s="58">
        <v>0.05</v>
      </c>
      <c r="AC11" s="58">
        <v>0.05</v>
      </c>
      <c r="AD11" s="58">
        <v>0.05</v>
      </c>
      <c r="AE11" s="58">
        <v>0.05</v>
      </c>
      <c r="AF11" s="58">
        <v>0.05</v>
      </c>
      <c r="AG11" s="58">
        <v>0.05</v>
      </c>
      <c r="AH11" s="59">
        <v>0.05</v>
      </c>
      <c r="AI11" s="59">
        <v>0.05</v>
      </c>
      <c r="AJ11" s="59">
        <v>0.05</v>
      </c>
      <c r="AK11" s="59">
        <v>0.05</v>
      </c>
      <c r="AL11" s="59">
        <v>0.05</v>
      </c>
      <c r="AM11" s="59">
        <v>0.05</v>
      </c>
      <c r="AN11" s="59">
        <v>0.05</v>
      </c>
      <c r="AO11" s="59">
        <v>0.05</v>
      </c>
      <c r="AP11" s="59">
        <v>0.05</v>
      </c>
      <c r="AQ11" s="59">
        <v>0.05</v>
      </c>
      <c r="AR11" s="59">
        <v>0.05</v>
      </c>
      <c r="AS11" s="59">
        <v>0.05</v>
      </c>
      <c r="AT11" s="59">
        <v>0.05</v>
      </c>
      <c r="AU11" s="54"/>
      <c r="AV11" s="54"/>
      <c r="AW11" s="54"/>
    </row>
    <row r="12" spans="1:49" ht="15" customHeight="1" x14ac:dyDescent="0.15">
      <c r="A12" s="92"/>
      <c r="B12" s="93"/>
      <c r="C12" s="93"/>
      <c r="D12" s="94"/>
      <c r="E12" s="95"/>
      <c r="F12" s="96"/>
      <c r="G12" s="96"/>
      <c r="H12" s="96"/>
      <c r="I12" s="95"/>
      <c r="J12" s="97"/>
      <c r="K12" s="97"/>
      <c r="P12" s="202"/>
      <c r="Q12" s="55">
        <v>3</v>
      </c>
      <c r="R12" s="56">
        <v>1</v>
      </c>
      <c r="S12" s="57">
        <v>0.78</v>
      </c>
      <c r="T12" s="57">
        <v>0.55000000000000004</v>
      </c>
      <c r="U12" s="57">
        <v>0.33</v>
      </c>
      <c r="V12" s="57">
        <v>0.1</v>
      </c>
      <c r="W12" s="58">
        <v>0.05</v>
      </c>
      <c r="X12" s="58">
        <v>0.05</v>
      </c>
      <c r="Y12" s="58">
        <v>0.05</v>
      </c>
      <c r="Z12" s="58">
        <v>0.05</v>
      </c>
      <c r="AA12" s="58">
        <v>0.05</v>
      </c>
      <c r="AB12" s="58">
        <v>0.05</v>
      </c>
      <c r="AC12" s="58">
        <v>0.05</v>
      </c>
      <c r="AD12" s="58">
        <v>0.05</v>
      </c>
      <c r="AE12" s="58">
        <v>0.05</v>
      </c>
      <c r="AF12" s="58">
        <v>0.05</v>
      </c>
      <c r="AG12" s="58">
        <v>0.05</v>
      </c>
      <c r="AH12" s="59">
        <v>0.05</v>
      </c>
      <c r="AI12" s="59">
        <v>0.05</v>
      </c>
      <c r="AJ12" s="59">
        <v>0.05</v>
      </c>
      <c r="AK12" s="59">
        <v>0.05</v>
      </c>
      <c r="AL12" s="59">
        <v>0.05</v>
      </c>
      <c r="AM12" s="59">
        <v>0.05</v>
      </c>
      <c r="AN12" s="59">
        <v>0.05</v>
      </c>
      <c r="AO12" s="59">
        <v>0.05</v>
      </c>
      <c r="AP12" s="59">
        <v>0.05</v>
      </c>
      <c r="AQ12" s="59">
        <v>0.05</v>
      </c>
      <c r="AR12" s="59">
        <v>0.05</v>
      </c>
      <c r="AS12" s="59">
        <v>0.05</v>
      </c>
      <c r="AT12" s="59">
        <v>0.05</v>
      </c>
      <c r="AU12" s="54"/>
      <c r="AV12" s="54"/>
      <c r="AW12" s="54"/>
    </row>
    <row r="13" spans="1:49" ht="30" customHeight="1" x14ac:dyDescent="0.15">
      <c r="A13" s="98"/>
      <c r="B13" s="96"/>
      <c r="C13" s="96"/>
      <c r="D13" s="99"/>
      <c r="E13" s="95"/>
      <c r="F13" s="95"/>
      <c r="G13" s="95"/>
      <c r="H13" s="95"/>
      <c r="I13" s="97" t="s">
        <v>74</v>
      </c>
      <c r="J13" s="100"/>
      <c r="K13" s="101" t="s">
        <v>76</v>
      </c>
      <c r="P13" s="202"/>
      <c r="Q13" s="55">
        <v>4</v>
      </c>
      <c r="R13" s="56">
        <v>1</v>
      </c>
      <c r="S13" s="57">
        <v>0.86</v>
      </c>
      <c r="T13" s="57">
        <v>0.71</v>
      </c>
      <c r="U13" s="57">
        <v>0.56000000000000005</v>
      </c>
      <c r="V13" s="57">
        <v>0.41</v>
      </c>
      <c r="W13" s="57">
        <v>0.26</v>
      </c>
      <c r="X13" s="57">
        <v>0.11</v>
      </c>
      <c r="Y13" s="58">
        <v>0.05</v>
      </c>
      <c r="Z13" s="58">
        <v>0.05</v>
      </c>
      <c r="AA13" s="58">
        <v>0.05</v>
      </c>
      <c r="AB13" s="58">
        <v>0.05</v>
      </c>
      <c r="AC13" s="58">
        <v>0.05</v>
      </c>
      <c r="AD13" s="58">
        <v>0.05</v>
      </c>
      <c r="AE13" s="58">
        <v>0.05</v>
      </c>
      <c r="AF13" s="58">
        <v>0.05</v>
      </c>
      <c r="AG13" s="58">
        <v>0.05</v>
      </c>
      <c r="AH13" s="59">
        <v>0.05</v>
      </c>
      <c r="AI13" s="59">
        <v>0.05</v>
      </c>
      <c r="AJ13" s="59">
        <v>0.05</v>
      </c>
      <c r="AK13" s="59">
        <v>0.05</v>
      </c>
      <c r="AL13" s="59">
        <v>0.05</v>
      </c>
      <c r="AM13" s="59">
        <v>0.05</v>
      </c>
      <c r="AN13" s="59">
        <v>0.05</v>
      </c>
      <c r="AO13" s="59">
        <v>0.05</v>
      </c>
      <c r="AP13" s="59">
        <v>0.05</v>
      </c>
      <c r="AQ13" s="59">
        <v>0.05</v>
      </c>
      <c r="AR13" s="59">
        <v>0.05</v>
      </c>
      <c r="AS13" s="59">
        <v>0.05</v>
      </c>
      <c r="AT13" s="59">
        <v>0.05</v>
      </c>
      <c r="AU13" s="54"/>
      <c r="AV13" s="54"/>
      <c r="AW13" s="54"/>
    </row>
    <row r="14" spans="1:49" ht="9" customHeight="1" thickBot="1" x14ac:dyDescent="0.2">
      <c r="A14" s="98"/>
      <c r="B14" s="96"/>
      <c r="C14" s="96"/>
      <c r="D14" s="99"/>
      <c r="E14" s="95"/>
      <c r="F14" s="95"/>
      <c r="G14" s="95"/>
      <c r="H14" s="95"/>
      <c r="I14" s="97"/>
      <c r="J14" s="97"/>
      <c r="K14" s="97"/>
      <c r="P14" s="202"/>
      <c r="Q14" s="55">
        <v>5</v>
      </c>
      <c r="R14" s="56">
        <v>1</v>
      </c>
      <c r="S14" s="57">
        <v>0.88</v>
      </c>
      <c r="T14" s="57">
        <v>0.75</v>
      </c>
      <c r="U14" s="57">
        <v>0.62</v>
      </c>
      <c r="V14" s="57">
        <v>0.49</v>
      </c>
      <c r="W14" s="57">
        <v>0.37</v>
      </c>
      <c r="X14" s="57">
        <v>0.24</v>
      </c>
      <c r="Y14" s="57">
        <v>0.11</v>
      </c>
      <c r="Z14" s="58">
        <v>0.05</v>
      </c>
      <c r="AA14" s="58">
        <v>0.05</v>
      </c>
      <c r="AB14" s="58">
        <v>0.05</v>
      </c>
      <c r="AC14" s="58">
        <v>0.05</v>
      </c>
      <c r="AD14" s="58">
        <v>0.05</v>
      </c>
      <c r="AE14" s="58">
        <v>0.05</v>
      </c>
      <c r="AF14" s="58">
        <v>0.05</v>
      </c>
      <c r="AG14" s="58">
        <v>0.05</v>
      </c>
      <c r="AH14" s="59">
        <v>0.05</v>
      </c>
      <c r="AI14" s="59">
        <v>0.05</v>
      </c>
      <c r="AJ14" s="59">
        <v>0.05</v>
      </c>
      <c r="AK14" s="59">
        <v>0.05</v>
      </c>
      <c r="AL14" s="59">
        <v>0.05</v>
      </c>
      <c r="AM14" s="59">
        <v>0.05</v>
      </c>
      <c r="AN14" s="59">
        <v>0.05</v>
      </c>
      <c r="AO14" s="59">
        <v>0.05</v>
      </c>
      <c r="AP14" s="59">
        <v>0.05</v>
      </c>
      <c r="AQ14" s="59">
        <v>0.05</v>
      </c>
      <c r="AR14" s="59">
        <v>0.05</v>
      </c>
      <c r="AS14" s="59">
        <v>0.05</v>
      </c>
      <c r="AT14" s="59">
        <v>0.05</v>
      </c>
      <c r="AU14" s="54"/>
      <c r="AV14" s="54"/>
      <c r="AW14" s="54"/>
    </row>
    <row r="15" spans="1:49" ht="37.5" customHeight="1" x14ac:dyDescent="0.15">
      <c r="A15" s="102"/>
      <c r="B15" s="191" t="s">
        <v>54</v>
      </c>
      <c r="C15" s="191"/>
      <c r="D15" s="191"/>
      <c r="E15" s="191"/>
      <c r="F15" s="191"/>
      <c r="G15" s="191"/>
      <c r="H15" s="191"/>
      <c r="I15" s="191"/>
      <c r="J15" s="192" t="s">
        <v>55</v>
      </c>
      <c r="K15" s="193"/>
      <c r="L15" s="60">
        <v>46204</v>
      </c>
      <c r="P15" s="202"/>
      <c r="Q15" s="55">
        <v>6</v>
      </c>
      <c r="R15" s="56">
        <v>1</v>
      </c>
      <c r="S15" s="57">
        <v>0.91</v>
      </c>
      <c r="T15" s="57">
        <v>0.81</v>
      </c>
      <c r="U15" s="57">
        <v>0.71</v>
      </c>
      <c r="V15" s="57">
        <v>0.61</v>
      </c>
      <c r="W15" s="57">
        <v>0.51</v>
      </c>
      <c r="X15" s="57">
        <v>0.41</v>
      </c>
      <c r="Y15" s="57">
        <v>0.31</v>
      </c>
      <c r="Z15" s="57">
        <v>0.21</v>
      </c>
      <c r="AA15" s="57">
        <v>0.11</v>
      </c>
      <c r="AB15" s="58">
        <v>0.05</v>
      </c>
      <c r="AC15" s="58">
        <v>0.05</v>
      </c>
      <c r="AD15" s="58">
        <v>0.05</v>
      </c>
      <c r="AE15" s="58">
        <v>0.05</v>
      </c>
      <c r="AF15" s="58">
        <v>0.05</v>
      </c>
      <c r="AG15" s="58">
        <v>0.05</v>
      </c>
      <c r="AH15" s="59">
        <v>0.05</v>
      </c>
      <c r="AI15" s="59">
        <v>0.05</v>
      </c>
      <c r="AJ15" s="59">
        <v>0.05</v>
      </c>
      <c r="AK15" s="59">
        <v>0.05</v>
      </c>
      <c r="AL15" s="59">
        <v>0.05</v>
      </c>
      <c r="AM15" s="59">
        <v>0.05</v>
      </c>
      <c r="AN15" s="59">
        <v>0.05</v>
      </c>
      <c r="AO15" s="59">
        <v>0.05</v>
      </c>
      <c r="AP15" s="59">
        <v>0.05</v>
      </c>
      <c r="AQ15" s="59">
        <v>0.05</v>
      </c>
      <c r="AR15" s="59">
        <v>0.05</v>
      </c>
      <c r="AS15" s="59">
        <v>0.05</v>
      </c>
      <c r="AT15" s="59">
        <v>0.05</v>
      </c>
      <c r="AU15" s="54"/>
      <c r="AV15" s="54"/>
      <c r="AW15" s="54"/>
    </row>
    <row r="16" spans="1:49" ht="37.5" customHeight="1" thickBot="1" x14ac:dyDescent="0.2">
      <c r="A16" s="103" t="s">
        <v>34</v>
      </c>
      <c r="B16" s="188" t="s">
        <v>51</v>
      </c>
      <c r="C16" s="189"/>
      <c r="D16" s="104" t="s">
        <v>52</v>
      </c>
      <c r="E16" s="105" t="s">
        <v>53</v>
      </c>
      <c r="F16" s="105" t="s">
        <v>58</v>
      </c>
      <c r="G16" s="105" t="s">
        <v>65</v>
      </c>
      <c r="H16" s="105" t="s">
        <v>64</v>
      </c>
      <c r="I16" s="106" t="s">
        <v>66</v>
      </c>
      <c r="J16" s="107" t="s">
        <v>73</v>
      </c>
      <c r="K16" s="108" t="s">
        <v>72</v>
      </c>
      <c r="L16" s="61"/>
      <c r="M16" s="61"/>
      <c r="P16" s="202"/>
      <c r="Q16" s="55">
        <v>7</v>
      </c>
      <c r="R16" s="56">
        <v>1</v>
      </c>
      <c r="S16" s="57">
        <v>0.91</v>
      </c>
      <c r="T16" s="57">
        <v>0.82000000000000006</v>
      </c>
      <c r="U16" s="57">
        <v>0.73</v>
      </c>
      <c r="V16" s="57">
        <v>0.64</v>
      </c>
      <c r="W16" s="57">
        <v>0.55000000000000004</v>
      </c>
      <c r="X16" s="57">
        <v>0.45999999999999996</v>
      </c>
      <c r="Y16" s="57">
        <v>0.37</v>
      </c>
      <c r="Z16" s="57">
        <v>0.28000000000000003</v>
      </c>
      <c r="AA16" s="57">
        <v>0.18999999999999995</v>
      </c>
      <c r="AB16" s="57">
        <v>9.9999999999999978E-2</v>
      </c>
      <c r="AC16" s="57">
        <v>1.0000000000000009E-2</v>
      </c>
      <c r="AD16" s="58">
        <v>0.05</v>
      </c>
      <c r="AE16" s="58">
        <v>0.05</v>
      </c>
      <c r="AF16" s="58">
        <v>0.05</v>
      </c>
      <c r="AG16" s="58">
        <v>0.05</v>
      </c>
      <c r="AH16" s="59">
        <v>0.05</v>
      </c>
      <c r="AI16" s="59">
        <v>0.05</v>
      </c>
      <c r="AJ16" s="59">
        <v>0.05</v>
      </c>
      <c r="AK16" s="59">
        <v>0.05</v>
      </c>
      <c r="AL16" s="59">
        <v>0.05</v>
      </c>
      <c r="AM16" s="59">
        <v>0.05</v>
      </c>
      <c r="AN16" s="59">
        <v>0.05</v>
      </c>
      <c r="AO16" s="59">
        <v>0.05</v>
      </c>
      <c r="AP16" s="59">
        <v>0.05</v>
      </c>
      <c r="AQ16" s="59">
        <v>0.05</v>
      </c>
      <c r="AR16" s="59">
        <v>0.05</v>
      </c>
      <c r="AS16" s="59">
        <v>0.05</v>
      </c>
      <c r="AT16" s="59">
        <v>0.05</v>
      </c>
      <c r="AU16" s="54"/>
      <c r="AV16" s="54"/>
      <c r="AW16" s="54"/>
    </row>
    <row r="17" spans="1:49" ht="24" customHeight="1" thickTop="1" x14ac:dyDescent="0.15">
      <c r="A17" s="109" t="s">
        <v>32</v>
      </c>
      <c r="B17" s="190" t="s">
        <v>4</v>
      </c>
      <c r="C17" s="190"/>
      <c r="D17" s="110" t="s">
        <v>82</v>
      </c>
      <c r="E17" s="111">
        <v>80000</v>
      </c>
      <c r="F17" s="25">
        <f>IF(D17&lt;&gt;"",1,"")</f>
        <v>1</v>
      </c>
      <c r="G17" s="26">
        <f>IF(D17="","",M17)</f>
        <v>8</v>
      </c>
      <c r="H17" s="27">
        <f>IF(G17="","",IF(G17&gt;28,0.05,IFERROR(INDEX($R$10:$AT$25,MATCH(F17,$Q$10:$Q$25,0),MATCH(ROUND(G17,2),$R$9:$AT$9,0)),"")))</f>
        <v>0.05</v>
      </c>
      <c r="I17" s="28">
        <f>IF(H17="","",E17*H17)</f>
        <v>4000</v>
      </c>
      <c r="J17" s="29">
        <f>IF(ISERROR(I17*K17),"",(I17*K17))</f>
        <v>400</v>
      </c>
      <c r="K17" s="112">
        <v>0.1</v>
      </c>
      <c r="L17" s="62" cm="1">
        <f t="array" ref="L17">_xlfn.LET(_xlpm.g,LEFT(D17,1),_xlpm.y,VALUE(MID(D17,2,FIND(".",D17)-2)),_xlpm.m,VALUE(MID(D17,FIND(".",D17)+1,10)),_xlpm.base,_xlfn.SWITCH(_xlpm.g,"R",2018,"H",1988,"S",1925,"T",1911,"M",1867),DATE(_xlpm.base+_xlpm.y,_xlpm.m,1))</f>
        <v>43252</v>
      </c>
      <c r="M17" s="63">
        <f>DATEDIF(L17,$L15,"Y")</f>
        <v>8</v>
      </c>
      <c r="P17" s="202"/>
      <c r="Q17" s="55">
        <v>8</v>
      </c>
      <c r="R17" s="56">
        <v>1</v>
      </c>
      <c r="S17" s="57">
        <v>0.93</v>
      </c>
      <c r="T17" s="57">
        <v>0.86</v>
      </c>
      <c r="U17" s="57">
        <v>0.78</v>
      </c>
      <c r="V17" s="57">
        <v>0.71</v>
      </c>
      <c r="W17" s="57">
        <v>0.63</v>
      </c>
      <c r="X17" s="57">
        <v>0.56000000000000005</v>
      </c>
      <c r="Y17" s="57">
        <v>0.48</v>
      </c>
      <c r="Z17" s="57">
        <v>0.41</v>
      </c>
      <c r="AA17" s="57">
        <v>0.33</v>
      </c>
      <c r="AB17" s="57">
        <v>0.26</v>
      </c>
      <c r="AC17" s="57">
        <v>0.18</v>
      </c>
      <c r="AD17" s="57">
        <v>0.11</v>
      </c>
      <c r="AE17" s="58">
        <v>0.05</v>
      </c>
      <c r="AF17" s="58">
        <v>0.05</v>
      </c>
      <c r="AG17" s="58">
        <v>0.05</v>
      </c>
      <c r="AH17" s="59">
        <v>0.05</v>
      </c>
      <c r="AI17" s="59">
        <v>0.05</v>
      </c>
      <c r="AJ17" s="59">
        <v>0.05</v>
      </c>
      <c r="AK17" s="59">
        <v>0.05</v>
      </c>
      <c r="AL17" s="59">
        <v>0.05</v>
      </c>
      <c r="AM17" s="59">
        <v>0.05</v>
      </c>
      <c r="AN17" s="59">
        <v>0.05</v>
      </c>
      <c r="AO17" s="59">
        <v>0.05</v>
      </c>
      <c r="AP17" s="59">
        <v>0.05</v>
      </c>
      <c r="AQ17" s="59">
        <v>0.05</v>
      </c>
      <c r="AR17" s="59">
        <v>0.05</v>
      </c>
      <c r="AS17" s="59">
        <v>0.05</v>
      </c>
      <c r="AT17" s="59">
        <v>0.05</v>
      </c>
      <c r="AU17" s="54"/>
      <c r="AV17" s="54"/>
      <c r="AW17" s="54"/>
    </row>
    <row r="18" spans="1:49" ht="24" customHeight="1" x14ac:dyDescent="0.15">
      <c r="A18" s="113" t="s">
        <v>32</v>
      </c>
      <c r="B18" s="186" t="s">
        <v>5</v>
      </c>
      <c r="C18" s="186"/>
      <c r="D18" s="110" t="s">
        <v>83</v>
      </c>
      <c r="E18" s="111">
        <v>120000</v>
      </c>
      <c r="F18" s="25">
        <f>IF(D18&lt;&gt;"",5,"")</f>
        <v>5</v>
      </c>
      <c r="G18" s="26">
        <f t="shared" ref="G18:G43" si="0">IF(D18="","",M18)</f>
        <v>2</v>
      </c>
      <c r="H18" s="30">
        <f t="shared" ref="H18:H43" si="1">IF(G18="","",IF(G18&gt;28,0.05,IFERROR(INDEX($R$10:$AT$25,MATCH(F18,$Q$10:$Q$25,0),MATCH(ROUND(G18,2),$R$9:$AT$9,0)),"")))</f>
        <v>0.75</v>
      </c>
      <c r="I18" s="28">
        <f t="shared" ref="I18:I40" si="2">IF(H18="","",E18*H18)</f>
        <v>90000</v>
      </c>
      <c r="J18" s="29">
        <f t="shared" ref="J18:J43" si="3">IF(ISERROR(I18*K18),"",(I18*K18))</f>
        <v>9000</v>
      </c>
      <c r="K18" s="112">
        <v>0.1</v>
      </c>
      <c r="L18" s="62" cm="1">
        <f t="array" ref="L18">_xlfn.LET(_xlpm.g,LEFT(D18,1),_xlpm.y,VALUE(MID(D18,2,FIND(".",D18)-2)),_xlpm.m,VALUE(MID(D18,FIND(".",D18)+1,10)),_xlpm.base,_xlfn.SWITCH(_xlpm.g,"R",2018,"H",1988,"S",1925,"T",1911,"M",1867),DATE(_xlpm.base+_xlpm.y,_xlpm.m,1))</f>
        <v>45261</v>
      </c>
      <c r="M18" s="63">
        <f>DATEDIF(L18,$L15,"Y")</f>
        <v>2</v>
      </c>
      <c r="P18" s="202"/>
      <c r="Q18" s="55">
        <v>9</v>
      </c>
      <c r="R18" s="56">
        <v>1</v>
      </c>
      <c r="S18" s="57">
        <v>0.94</v>
      </c>
      <c r="T18" s="57">
        <v>0.87</v>
      </c>
      <c r="U18" s="57">
        <v>0.8</v>
      </c>
      <c r="V18" s="57">
        <v>0.73</v>
      </c>
      <c r="W18" s="57">
        <v>0.65999999999999992</v>
      </c>
      <c r="X18" s="57">
        <v>0.59000000000000008</v>
      </c>
      <c r="Y18" s="57">
        <v>0.53</v>
      </c>
      <c r="Z18" s="57">
        <v>0.45999999999999996</v>
      </c>
      <c r="AA18" s="57">
        <v>0.39</v>
      </c>
      <c r="AB18" s="57">
        <v>0.31999999999999995</v>
      </c>
      <c r="AC18" s="57">
        <v>0.25</v>
      </c>
      <c r="AD18" s="57">
        <v>0.18000000000000005</v>
      </c>
      <c r="AE18" s="57">
        <v>0.12</v>
      </c>
      <c r="AF18" s="58">
        <v>5.0000000000000044E-2</v>
      </c>
      <c r="AG18" s="58">
        <v>0.05</v>
      </c>
      <c r="AH18" s="59">
        <v>0.05</v>
      </c>
      <c r="AI18" s="59">
        <v>0.05</v>
      </c>
      <c r="AJ18" s="59">
        <v>0.05</v>
      </c>
      <c r="AK18" s="59">
        <v>0.05</v>
      </c>
      <c r="AL18" s="59">
        <v>0.05</v>
      </c>
      <c r="AM18" s="59">
        <v>0.05</v>
      </c>
      <c r="AN18" s="59">
        <v>0.05</v>
      </c>
      <c r="AO18" s="59">
        <v>0.05</v>
      </c>
      <c r="AP18" s="59">
        <v>0.05</v>
      </c>
      <c r="AQ18" s="59">
        <v>0.05</v>
      </c>
      <c r="AR18" s="59">
        <v>0.05</v>
      </c>
      <c r="AS18" s="59">
        <v>0.05</v>
      </c>
      <c r="AT18" s="59">
        <v>0.05</v>
      </c>
      <c r="AU18" s="54"/>
      <c r="AV18" s="54"/>
      <c r="AW18" s="54"/>
    </row>
    <row r="19" spans="1:49" ht="24" customHeight="1" x14ac:dyDescent="0.15">
      <c r="A19" s="113" t="s">
        <v>32</v>
      </c>
      <c r="B19" s="186" t="s">
        <v>6</v>
      </c>
      <c r="C19" s="186"/>
      <c r="D19" s="110" t="s">
        <v>108</v>
      </c>
      <c r="E19" s="111">
        <v>157590</v>
      </c>
      <c r="F19" s="25">
        <f>IF(D19&lt;&gt;"",5,"")</f>
        <v>5</v>
      </c>
      <c r="G19" s="26">
        <f t="shared" si="0"/>
        <v>4</v>
      </c>
      <c r="H19" s="30">
        <f t="shared" si="1"/>
        <v>0.49</v>
      </c>
      <c r="I19" s="28">
        <f t="shared" si="2"/>
        <v>77219.100000000006</v>
      </c>
      <c r="J19" s="29">
        <f t="shared" si="3"/>
        <v>77219.100000000006</v>
      </c>
      <c r="K19" s="112">
        <v>1</v>
      </c>
      <c r="L19" s="62" cm="1">
        <f t="array" ref="L19">_xlfn.LET(_xlpm.g,LEFT(D19,1),_xlpm.y,VALUE(MID(D19,2,FIND(".",D19)-2)),_xlpm.m,VALUE(MID(D19,FIND(".",D19)+1,10)),_xlpm.base,_xlfn.SWITCH(_xlpm.g,"R",2018,"H",1988,"S",1925,"T",1911,"M",1867),DATE(_xlpm.base+_xlpm.y,_xlpm.m,1))</f>
        <v>44409</v>
      </c>
      <c r="M19" s="63">
        <f>DATEDIF(L19,$L15,"Y")</f>
        <v>4</v>
      </c>
      <c r="P19" s="202"/>
      <c r="Q19" s="55">
        <v>10</v>
      </c>
      <c r="R19" s="56">
        <v>1</v>
      </c>
      <c r="S19" s="57">
        <v>0.95</v>
      </c>
      <c r="T19" s="57">
        <v>0.89</v>
      </c>
      <c r="U19" s="57">
        <v>0.83</v>
      </c>
      <c r="V19" s="57">
        <v>0.77</v>
      </c>
      <c r="W19" s="57">
        <v>0.71</v>
      </c>
      <c r="X19" s="57">
        <v>0.65</v>
      </c>
      <c r="Y19" s="57">
        <v>0.59</v>
      </c>
      <c r="Z19" s="57">
        <v>0.53</v>
      </c>
      <c r="AA19" s="57">
        <v>0.47</v>
      </c>
      <c r="AB19" s="57">
        <v>0.41</v>
      </c>
      <c r="AC19" s="57">
        <v>0.35</v>
      </c>
      <c r="AD19" s="57">
        <v>0.28999999999999998</v>
      </c>
      <c r="AE19" s="57">
        <v>0.23</v>
      </c>
      <c r="AF19" s="57">
        <v>0.17</v>
      </c>
      <c r="AG19" s="57">
        <v>0.11</v>
      </c>
      <c r="AH19" s="59">
        <v>0.05</v>
      </c>
      <c r="AI19" s="59">
        <v>0.05</v>
      </c>
      <c r="AJ19" s="59">
        <v>0.05</v>
      </c>
      <c r="AK19" s="59">
        <v>0.05</v>
      </c>
      <c r="AL19" s="59">
        <v>0.05</v>
      </c>
      <c r="AM19" s="59">
        <v>0.05</v>
      </c>
      <c r="AN19" s="59">
        <v>0.05</v>
      </c>
      <c r="AO19" s="59">
        <v>0.05</v>
      </c>
      <c r="AP19" s="59">
        <v>0.05</v>
      </c>
      <c r="AQ19" s="59">
        <v>0.05</v>
      </c>
      <c r="AR19" s="59">
        <v>0.05</v>
      </c>
      <c r="AS19" s="59">
        <v>0.05</v>
      </c>
      <c r="AT19" s="59">
        <v>0.05</v>
      </c>
      <c r="AU19" s="54"/>
      <c r="AV19" s="54"/>
      <c r="AW19" s="54"/>
    </row>
    <row r="20" spans="1:49" ht="24" customHeight="1" x14ac:dyDescent="0.15">
      <c r="A20" s="113" t="s">
        <v>32</v>
      </c>
      <c r="B20" s="186" t="s">
        <v>60</v>
      </c>
      <c r="C20" s="186"/>
      <c r="D20" s="110" t="s">
        <v>84</v>
      </c>
      <c r="E20" s="111">
        <v>60000</v>
      </c>
      <c r="F20" s="25">
        <f t="shared" ref="F20:F21" si="4">IF(D20&lt;&gt;"",5,"")</f>
        <v>5</v>
      </c>
      <c r="G20" s="26">
        <f t="shared" si="0"/>
        <v>5</v>
      </c>
      <c r="H20" s="30">
        <f t="shared" si="1"/>
        <v>0.37</v>
      </c>
      <c r="I20" s="28">
        <f t="shared" si="2"/>
        <v>22200</v>
      </c>
      <c r="J20" s="29">
        <f t="shared" si="3"/>
        <v>11100</v>
      </c>
      <c r="K20" s="112">
        <v>0.5</v>
      </c>
      <c r="L20" s="62" cm="1">
        <f t="array" ref="L20">_xlfn.LET(_xlpm.g,LEFT(D20,1),_xlpm.y,VALUE(MID(D20,2,FIND(".",D20)-2)),_xlpm.m,VALUE(MID(D20,FIND(".",D20)+1,10)),_xlpm.base,_xlfn.SWITCH(_xlpm.g,"R",2018,"H",1988,"S",1925,"T",1911,"M",1867),DATE(_xlpm.base+_xlpm.y,_xlpm.m,1))</f>
        <v>44287</v>
      </c>
      <c r="M20" s="63">
        <f>DATEDIF(L20,$L15,"Y")</f>
        <v>5</v>
      </c>
      <c r="P20" s="202"/>
      <c r="Q20" s="55">
        <v>11</v>
      </c>
      <c r="R20" s="56">
        <v>1</v>
      </c>
      <c r="S20" s="64"/>
      <c r="T20" s="64"/>
      <c r="U20" s="64"/>
      <c r="V20" s="64"/>
      <c r="W20" s="64"/>
      <c r="X20" s="64"/>
      <c r="Y20" s="64"/>
      <c r="Z20" s="64"/>
      <c r="AA20" s="64"/>
      <c r="AB20" s="64"/>
      <c r="AC20" s="64"/>
      <c r="AD20" s="64"/>
      <c r="AE20" s="64"/>
      <c r="AF20" s="64"/>
      <c r="AG20" s="65"/>
      <c r="AH20" s="66"/>
      <c r="AI20" s="66"/>
      <c r="AJ20" s="66"/>
      <c r="AK20" s="66"/>
      <c r="AL20" s="66"/>
      <c r="AM20" s="66"/>
      <c r="AN20" s="66"/>
      <c r="AO20" s="66"/>
      <c r="AP20" s="66"/>
      <c r="AQ20" s="66"/>
      <c r="AR20" s="66"/>
      <c r="AS20" s="66"/>
      <c r="AT20" s="66"/>
      <c r="AU20" s="54"/>
      <c r="AV20" s="54"/>
      <c r="AW20" s="54"/>
    </row>
    <row r="21" spans="1:49" ht="24" customHeight="1" x14ac:dyDescent="0.15">
      <c r="A21" s="113" t="s">
        <v>32</v>
      </c>
      <c r="B21" s="186" t="s">
        <v>10</v>
      </c>
      <c r="C21" s="186"/>
      <c r="D21" s="110" t="s">
        <v>85</v>
      </c>
      <c r="E21" s="111">
        <v>59800</v>
      </c>
      <c r="F21" s="25">
        <f t="shared" si="4"/>
        <v>5</v>
      </c>
      <c r="G21" s="26">
        <f t="shared" si="0"/>
        <v>1</v>
      </c>
      <c r="H21" s="30">
        <f t="shared" si="1"/>
        <v>0.88</v>
      </c>
      <c r="I21" s="28">
        <f t="shared" si="2"/>
        <v>52624</v>
      </c>
      <c r="J21" s="29">
        <f t="shared" si="3"/>
        <v>52624</v>
      </c>
      <c r="K21" s="112">
        <v>1</v>
      </c>
      <c r="L21" s="62" cm="1">
        <f t="array" ref="L21">_xlfn.LET(_xlpm.g,LEFT(D21,1),_xlpm.y,VALUE(MID(D21,2,FIND(".",D21)-2)),_xlpm.m,VALUE(MID(D21,FIND(".",D21)+1,10)),_xlpm.base,_xlfn.SWITCH(_xlpm.g,"R",2018,"H",1988,"S",1925,"T",1911,"M",1867),DATE(_xlpm.base+_xlpm.y,_xlpm.m,1))</f>
        <v>45689</v>
      </c>
      <c r="M21" s="63">
        <f>DATEDIF(L21,$L15,"Y")</f>
        <v>1</v>
      </c>
      <c r="P21" s="202"/>
      <c r="Q21" s="55">
        <v>12</v>
      </c>
      <c r="R21" s="56">
        <v>1</v>
      </c>
      <c r="S21" s="64"/>
      <c r="T21" s="64"/>
      <c r="U21" s="64"/>
      <c r="V21" s="64"/>
      <c r="W21" s="64"/>
      <c r="X21" s="64"/>
      <c r="Y21" s="64"/>
      <c r="Z21" s="64"/>
      <c r="AA21" s="64"/>
      <c r="AB21" s="64"/>
      <c r="AC21" s="64"/>
      <c r="AD21" s="64"/>
      <c r="AE21" s="64"/>
      <c r="AF21" s="64"/>
      <c r="AG21" s="65"/>
      <c r="AH21" s="66"/>
      <c r="AI21" s="66"/>
      <c r="AJ21" s="66"/>
      <c r="AK21" s="66"/>
      <c r="AL21" s="66"/>
      <c r="AM21" s="66"/>
      <c r="AN21" s="66"/>
      <c r="AO21" s="66"/>
      <c r="AP21" s="66"/>
      <c r="AQ21" s="66"/>
      <c r="AR21" s="66"/>
      <c r="AS21" s="66"/>
      <c r="AT21" s="66"/>
      <c r="AU21" s="54"/>
      <c r="AV21" s="54"/>
      <c r="AW21" s="54"/>
    </row>
    <row r="22" spans="1:49" ht="24" customHeight="1" x14ac:dyDescent="0.15">
      <c r="A22" s="113" t="s">
        <v>32</v>
      </c>
      <c r="B22" s="186" t="s">
        <v>11</v>
      </c>
      <c r="C22" s="186"/>
      <c r="D22" s="110" t="s">
        <v>109</v>
      </c>
      <c r="E22" s="111">
        <v>39800</v>
      </c>
      <c r="F22" s="25">
        <f>IF(D22&lt;&gt;"",5,"")</f>
        <v>5</v>
      </c>
      <c r="G22" s="26">
        <f t="shared" si="0"/>
        <v>1</v>
      </c>
      <c r="H22" s="30">
        <f t="shared" si="1"/>
        <v>0.88</v>
      </c>
      <c r="I22" s="28">
        <f t="shared" si="2"/>
        <v>35024</v>
      </c>
      <c r="J22" s="29">
        <f t="shared" si="3"/>
        <v>35024</v>
      </c>
      <c r="K22" s="112">
        <v>1</v>
      </c>
      <c r="L22" s="62" cm="1">
        <f t="array" ref="L22">_xlfn.LET(_xlpm.g,LEFT(D22,1),_xlpm.y,VALUE(MID(D22,2,FIND(".",D22)-2)),_xlpm.m,VALUE(MID(D22,FIND(".",D22)+1,10)),_xlpm.base,_xlfn.SWITCH(_xlpm.g,"R",2018,"H",1988,"S",1925,"T",1911,"M",1867),DATE(_xlpm.base+_xlpm.y,_xlpm.m,1))</f>
        <v>45536</v>
      </c>
      <c r="M22" s="63">
        <f>DATEDIF(L22,$L15,"Y")</f>
        <v>1</v>
      </c>
      <c r="P22" s="202"/>
      <c r="Q22" s="55">
        <v>13</v>
      </c>
      <c r="R22" s="56">
        <v>1</v>
      </c>
      <c r="S22" s="64"/>
      <c r="T22" s="64"/>
      <c r="U22" s="64"/>
      <c r="V22" s="64"/>
      <c r="W22" s="64"/>
      <c r="X22" s="64"/>
      <c r="Y22" s="64"/>
      <c r="Z22" s="64"/>
      <c r="AA22" s="64"/>
      <c r="AB22" s="64"/>
      <c r="AC22" s="64"/>
      <c r="AD22" s="64"/>
      <c r="AE22" s="64"/>
      <c r="AF22" s="64"/>
      <c r="AG22" s="65"/>
      <c r="AH22" s="66"/>
      <c r="AI22" s="66"/>
      <c r="AJ22" s="66"/>
      <c r="AK22" s="66"/>
      <c r="AL22" s="66"/>
      <c r="AM22" s="66"/>
      <c r="AN22" s="66"/>
      <c r="AO22" s="66"/>
      <c r="AP22" s="66"/>
      <c r="AQ22" s="66"/>
      <c r="AR22" s="66"/>
      <c r="AS22" s="66"/>
      <c r="AT22" s="66"/>
      <c r="AU22" s="54"/>
      <c r="AV22" s="54"/>
      <c r="AW22" s="54"/>
    </row>
    <row r="23" spans="1:49" ht="24" customHeight="1" x14ac:dyDescent="0.15">
      <c r="A23" s="113" t="s">
        <v>32</v>
      </c>
      <c r="B23" s="186" t="s">
        <v>35</v>
      </c>
      <c r="C23" s="186"/>
      <c r="D23" s="110" t="s">
        <v>83</v>
      </c>
      <c r="E23" s="111">
        <v>50000</v>
      </c>
      <c r="F23" s="25">
        <f>IF(D23&lt;&gt;"",5,"")</f>
        <v>5</v>
      </c>
      <c r="G23" s="26">
        <f t="shared" si="0"/>
        <v>2</v>
      </c>
      <c r="H23" s="30">
        <f t="shared" si="1"/>
        <v>0.75</v>
      </c>
      <c r="I23" s="28">
        <f t="shared" si="2"/>
        <v>37500</v>
      </c>
      <c r="J23" s="29">
        <f t="shared" si="3"/>
        <v>37500</v>
      </c>
      <c r="K23" s="112">
        <v>1</v>
      </c>
      <c r="L23" s="62" cm="1">
        <f t="array" ref="L23">_xlfn.LET(_xlpm.g,LEFT(D23,1),_xlpm.y,VALUE(MID(D23,2,FIND(".",D23)-2)),_xlpm.m,VALUE(MID(D23,FIND(".",D23)+1,10)),_xlpm.base,_xlfn.SWITCH(_xlpm.g,"R",2018,"H",1988,"S",1925,"T",1911,"M",1867),DATE(_xlpm.base+_xlpm.y,_xlpm.m,1))</f>
        <v>45261</v>
      </c>
      <c r="M23" s="63">
        <f>DATEDIF(L23,$L15,"Y")</f>
        <v>2</v>
      </c>
      <c r="P23" s="202"/>
      <c r="Q23" s="55">
        <v>14</v>
      </c>
      <c r="R23" s="56">
        <v>1</v>
      </c>
      <c r="S23" s="64"/>
      <c r="T23" s="64"/>
      <c r="U23" s="64"/>
      <c r="V23" s="64"/>
      <c r="W23" s="64"/>
      <c r="X23" s="64"/>
      <c r="Y23" s="64"/>
      <c r="Z23" s="64"/>
      <c r="AA23" s="64"/>
      <c r="AB23" s="64"/>
      <c r="AC23" s="64"/>
      <c r="AD23" s="64"/>
      <c r="AE23" s="64"/>
      <c r="AF23" s="64"/>
      <c r="AG23" s="65"/>
      <c r="AH23" s="66"/>
      <c r="AI23" s="66"/>
      <c r="AJ23" s="66"/>
      <c r="AK23" s="66"/>
      <c r="AL23" s="66"/>
      <c r="AM23" s="66"/>
      <c r="AN23" s="66"/>
      <c r="AO23" s="66"/>
      <c r="AP23" s="66"/>
      <c r="AQ23" s="66"/>
      <c r="AR23" s="66"/>
      <c r="AS23" s="66"/>
      <c r="AT23" s="66"/>
      <c r="AU23" s="54"/>
      <c r="AV23" s="54"/>
      <c r="AW23" s="54"/>
    </row>
    <row r="24" spans="1:49" ht="24" customHeight="1" x14ac:dyDescent="0.15">
      <c r="A24" s="113" t="s">
        <v>32</v>
      </c>
      <c r="B24" s="186" t="s">
        <v>12</v>
      </c>
      <c r="C24" s="186"/>
      <c r="D24" s="110" t="s">
        <v>82</v>
      </c>
      <c r="E24" s="111">
        <v>80000</v>
      </c>
      <c r="F24" s="25">
        <f t="shared" ref="F24" si="5">IF(D24&lt;&gt;"",5,"")</f>
        <v>5</v>
      </c>
      <c r="G24" s="26">
        <f t="shared" si="0"/>
        <v>8</v>
      </c>
      <c r="H24" s="30">
        <f t="shared" si="1"/>
        <v>0.05</v>
      </c>
      <c r="I24" s="28">
        <f t="shared" si="2"/>
        <v>4000</v>
      </c>
      <c r="J24" s="29">
        <f t="shared" si="3"/>
        <v>4000</v>
      </c>
      <c r="K24" s="112">
        <v>1</v>
      </c>
      <c r="L24" s="62" cm="1">
        <f t="array" ref="L24">_xlfn.LET(_xlpm.g,LEFT(D24,1),_xlpm.y,VALUE(MID(D24,2,FIND(".",D24)-2)),_xlpm.m,VALUE(MID(D24,FIND(".",D24)+1,10)),_xlpm.base,_xlfn.SWITCH(_xlpm.g,"R",2018,"H",1988,"S",1925,"T",1911,"M",1867),DATE(_xlpm.base+_xlpm.y,_xlpm.m,1))</f>
        <v>43252</v>
      </c>
      <c r="M24" s="63">
        <f>DATEDIF(L24,$L15,"Y")</f>
        <v>8</v>
      </c>
      <c r="P24" s="202"/>
      <c r="Q24" s="55">
        <v>15</v>
      </c>
      <c r="R24" s="56">
        <v>1</v>
      </c>
      <c r="S24" s="64"/>
      <c r="T24" s="64"/>
      <c r="U24" s="64"/>
      <c r="V24" s="64"/>
      <c r="W24" s="64"/>
      <c r="X24" s="64"/>
      <c r="Y24" s="64"/>
      <c r="Z24" s="64"/>
      <c r="AA24" s="64"/>
      <c r="AB24" s="64"/>
      <c r="AC24" s="64"/>
      <c r="AD24" s="64"/>
      <c r="AE24" s="64"/>
      <c r="AF24" s="64"/>
      <c r="AG24" s="65"/>
      <c r="AH24" s="66"/>
      <c r="AI24" s="66"/>
      <c r="AJ24" s="66"/>
      <c r="AK24" s="66"/>
      <c r="AL24" s="66"/>
      <c r="AM24" s="66"/>
      <c r="AN24" s="66"/>
      <c r="AO24" s="66"/>
      <c r="AP24" s="66"/>
      <c r="AQ24" s="66"/>
      <c r="AR24" s="66"/>
      <c r="AS24" s="66"/>
      <c r="AT24" s="66"/>
      <c r="AU24" s="54"/>
      <c r="AV24" s="54"/>
      <c r="AW24" s="54"/>
    </row>
    <row r="25" spans="1:49" ht="24" customHeight="1" thickBot="1" x14ac:dyDescent="0.2">
      <c r="A25" s="113" t="s">
        <v>32</v>
      </c>
      <c r="B25" s="186" t="s">
        <v>36</v>
      </c>
      <c r="C25" s="186"/>
      <c r="D25" s="110" t="s">
        <v>86</v>
      </c>
      <c r="E25" s="111">
        <v>50000</v>
      </c>
      <c r="F25" s="25">
        <f>IF(D25&lt;&gt;"",6,"")</f>
        <v>6</v>
      </c>
      <c r="G25" s="26">
        <f t="shared" si="0"/>
        <v>9</v>
      </c>
      <c r="H25" s="30">
        <f t="shared" si="1"/>
        <v>0.11</v>
      </c>
      <c r="I25" s="28">
        <f t="shared" si="2"/>
        <v>5500</v>
      </c>
      <c r="J25" s="29">
        <f t="shared" si="3"/>
        <v>0</v>
      </c>
      <c r="K25" s="112"/>
      <c r="L25" s="62" cm="1">
        <f t="array" ref="L25">_xlfn.LET(_xlpm.g,LEFT(D25,1),_xlpm.y,VALUE(MID(D25,2,FIND(".",D25)-2)),_xlpm.m,VALUE(MID(D25,FIND(".",D25)+1,10)),_xlpm.base,_xlfn.SWITCH(_xlpm.g,"R",2018,"H",1988,"S",1925,"T",1911,"M",1867),DATE(_xlpm.base+_xlpm.y,_xlpm.m,1))</f>
        <v>42856</v>
      </c>
      <c r="M25" s="63">
        <f>DATEDIF(L25,$L15,"Y")</f>
        <v>9</v>
      </c>
      <c r="P25" s="202"/>
      <c r="Q25" s="67">
        <v>16</v>
      </c>
      <c r="R25" s="68">
        <v>1</v>
      </c>
      <c r="S25" s="69"/>
      <c r="T25" s="69"/>
      <c r="U25" s="69"/>
      <c r="V25" s="69"/>
      <c r="W25" s="69"/>
      <c r="X25" s="69"/>
      <c r="Y25" s="69"/>
      <c r="Z25" s="69"/>
      <c r="AA25" s="69"/>
      <c r="AB25" s="69"/>
      <c r="AC25" s="69"/>
      <c r="AD25" s="69"/>
      <c r="AE25" s="69"/>
      <c r="AF25" s="69"/>
      <c r="AG25" s="70"/>
      <c r="AH25" s="71"/>
      <c r="AI25" s="71"/>
      <c r="AJ25" s="71"/>
      <c r="AK25" s="71"/>
      <c r="AL25" s="71"/>
      <c r="AM25" s="71"/>
      <c r="AN25" s="71"/>
      <c r="AO25" s="71"/>
      <c r="AP25" s="71"/>
      <c r="AQ25" s="71"/>
      <c r="AR25" s="71"/>
      <c r="AS25" s="71"/>
      <c r="AT25" s="71"/>
      <c r="AU25" s="54"/>
      <c r="AV25" s="54"/>
      <c r="AW25" s="54"/>
    </row>
    <row r="26" spans="1:49" ht="24" customHeight="1" x14ac:dyDescent="0.15">
      <c r="A26" s="113" t="s">
        <v>32</v>
      </c>
      <c r="B26" s="186" t="s">
        <v>7</v>
      </c>
      <c r="C26" s="186"/>
      <c r="D26" s="110" t="s">
        <v>82</v>
      </c>
      <c r="E26" s="111">
        <v>189800</v>
      </c>
      <c r="F26" s="25">
        <f t="shared" ref="F26:F28" si="6">IF(D26&lt;&gt;"",6,"")</f>
        <v>6</v>
      </c>
      <c r="G26" s="26">
        <f t="shared" si="0"/>
        <v>8</v>
      </c>
      <c r="H26" s="30">
        <f t="shared" si="1"/>
        <v>0.21</v>
      </c>
      <c r="I26" s="28">
        <f t="shared" si="2"/>
        <v>39858</v>
      </c>
      <c r="J26" s="29">
        <f t="shared" si="3"/>
        <v>39858</v>
      </c>
      <c r="K26" s="112">
        <v>1</v>
      </c>
      <c r="L26" s="62" cm="1">
        <f t="array" ref="L26">_xlfn.LET(_xlpm.g,LEFT(D26,1),_xlpm.y,VALUE(MID(D26,2,FIND(".",D26)-2)),_xlpm.m,VALUE(MID(D26,FIND(".",D26)+1,10)),_xlpm.base,_xlfn.SWITCH(_xlpm.g,"R",2018,"H",1988,"S",1925,"T",1911,"M",1867),DATE(_xlpm.base+_xlpm.y,_xlpm.m,1))</f>
        <v>43252</v>
      </c>
      <c r="M26" s="63">
        <f>DATEDIF(L26,$L15,"Y")</f>
        <v>8</v>
      </c>
    </row>
    <row r="27" spans="1:49" s="72" customFormat="1" ht="24" customHeight="1" x14ac:dyDescent="0.15">
      <c r="A27" s="113" t="s">
        <v>32</v>
      </c>
      <c r="B27" s="186" t="s">
        <v>8</v>
      </c>
      <c r="C27" s="186"/>
      <c r="D27" s="110" t="s">
        <v>79</v>
      </c>
      <c r="E27" s="111">
        <v>123900</v>
      </c>
      <c r="F27" s="25">
        <f t="shared" si="6"/>
        <v>6</v>
      </c>
      <c r="G27" s="26">
        <f t="shared" si="0"/>
        <v>2</v>
      </c>
      <c r="H27" s="30">
        <f t="shared" si="1"/>
        <v>0.81</v>
      </c>
      <c r="I27" s="28">
        <f t="shared" si="2"/>
        <v>100359</v>
      </c>
      <c r="J27" s="29">
        <f t="shared" si="3"/>
        <v>100359</v>
      </c>
      <c r="K27" s="112">
        <v>1</v>
      </c>
      <c r="L27" s="62" cm="1">
        <f t="array" ref="L27">_xlfn.LET(_xlpm.g,LEFT(D27,1),_xlpm.y,VALUE(MID(D27,2,FIND(".",D27)-2)),_xlpm.m,VALUE(MID(D27,FIND(".",D27)+1,10)),_xlpm.base,_xlfn.SWITCH(_xlpm.g,"R",2018,"H",1988,"S",1925,"T",1911,"M",1867),DATE(_xlpm.base+_xlpm.y,_xlpm.m,1))</f>
        <v>45292</v>
      </c>
      <c r="M27" s="63">
        <f>DATEDIF(L27,$L15,"Y")</f>
        <v>2</v>
      </c>
      <c r="Q27" s="73"/>
    </row>
    <row r="28" spans="1:49" ht="24" customHeight="1" x14ac:dyDescent="0.15">
      <c r="A28" s="113" t="s">
        <v>32</v>
      </c>
      <c r="B28" s="186" t="s">
        <v>9</v>
      </c>
      <c r="C28" s="186"/>
      <c r="D28" s="110" t="s">
        <v>87</v>
      </c>
      <c r="E28" s="111">
        <v>100000</v>
      </c>
      <c r="F28" s="25">
        <f t="shared" si="6"/>
        <v>6</v>
      </c>
      <c r="G28" s="26">
        <f t="shared" si="0"/>
        <v>23</v>
      </c>
      <c r="H28" s="30">
        <f t="shared" si="1"/>
        <v>0.05</v>
      </c>
      <c r="I28" s="28">
        <f t="shared" si="2"/>
        <v>5000</v>
      </c>
      <c r="J28" s="29">
        <f t="shared" si="3"/>
        <v>0</v>
      </c>
      <c r="K28" s="112"/>
      <c r="L28" s="62" cm="1">
        <f t="array" ref="L28">_xlfn.LET(_xlpm.g,LEFT(D28,1),_xlpm.y,VALUE(MID(D28,2,FIND(".",D28)-2)),_xlpm.m,VALUE(MID(D28,FIND(".",D28)+1,10)),_xlpm.base,_xlfn.SWITCH(_xlpm.g,"R",2018,"H",1988,"S",1925,"T",1911,"M",1867),DATE(_xlpm.base+_xlpm.y,_xlpm.m,1))</f>
        <v>37530</v>
      </c>
      <c r="M28" s="63">
        <f>DATEDIF(L28,$L15,"Y")</f>
        <v>23</v>
      </c>
    </row>
    <row r="29" spans="1:49" ht="24" customHeight="1" x14ac:dyDescent="0.15">
      <c r="A29" s="113" t="s">
        <v>32</v>
      </c>
      <c r="B29" s="186" t="s">
        <v>37</v>
      </c>
      <c r="C29" s="186"/>
      <c r="D29" s="110" t="s">
        <v>88</v>
      </c>
      <c r="E29" s="111">
        <v>398500</v>
      </c>
      <c r="F29" s="25">
        <f>IF(D29&lt;&gt;"",5,"")</f>
        <v>5</v>
      </c>
      <c r="G29" s="26">
        <f t="shared" si="0"/>
        <v>5</v>
      </c>
      <c r="H29" s="30">
        <f t="shared" si="1"/>
        <v>0.37</v>
      </c>
      <c r="I29" s="28">
        <f t="shared" si="2"/>
        <v>147445</v>
      </c>
      <c r="J29" s="29">
        <f t="shared" si="3"/>
        <v>147445</v>
      </c>
      <c r="K29" s="112">
        <v>1</v>
      </c>
      <c r="L29" s="62" cm="1">
        <f t="array" ref="L29">_xlfn.LET(_xlpm.g,LEFT(D29,1),_xlpm.y,VALUE(MID(D29,2,FIND(".",D29)-2)),_xlpm.m,VALUE(MID(D29,FIND(".",D29)+1,10)),_xlpm.base,_xlfn.SWITCH(_xlpm.g,"R",2018,"H",1988,"S",1925,"T",1911,"M",1867),DATE(_xlpm.base+_xlpm.y,_xlpm.m,1))</f>
        <v>44197</v>
      </c>
      <c r="M29" s="63">
        <f>DATEDIF(L29,$L15,"Y")</f>
        <v>5</v>
      </c>
    </row>
    <row r="30" spans="1:49" ht="24" customHeight="1" x14ac:dyDescent="0.15">
      <c r="A30" s="113" t="s">
        <v>32</v>
      </c>
      <c r="B30" s="186" t="s">
        <v>38</v>
      </c>
      <c r="C30" s="186"/>
      <c r="D30" s="110" t="s">
        <v>89</v>
      </c>
      <c r="E30" s="111">
        <v>128000</v>
      </c>
      <c r="F30" s="25">
        <f t="shared" ref="F30:F33" si="7">IF(D30&lt;&gt;"",5,"")</f>
        <v>5</v>
      </c>
      <c r="G30" s="26">
        <f t="shared" si="0"/>
        <v>19</v>
      </c>
      <c r="H30" s="30">
        <f t="shared" si="1"/>
        <v>0.05</v>
      </c>
      <c r="I30" s="28">
        <f t="shared" si="2"/>
        <v>6400</v>
      </c>
      <c r="J30" s="29">
        <f t="shared" si="3"/>
        <v>0</v>
      </c>
      <c r="K30" s="112"/>
      <c r="L30" s="62" cm="1">
        <f t="array" ref="L30">_xlfn.LET(_xlpm.g,LEFT(D30,1),_xlpm.y,VALUE(MID(D30,2,FIND(".",D30)-2)),_xlpm.m,VALUE(MID(D30,FIND(".",D30)+1,10)),_xlpm.base,_xlfn.SWITCH(_xlpm.g,"R",2018,"H",1988,"S",1925,"T",1911,"M",1867),DATE(_xlpm.base+_xlpm.y,_xlpm.m,1))</f>
        <v>39142</v>
      </c>
      <c r="M30" s="63">
        <f>DATEDIF(L30,$L15,"Y")</f>
        <v>19</v>
      </c>
    </row>
    <row r="31" spans="1:49" ht="24" customHeight="1" x14ac:dyDescent="0.15">
      <c r="A31" s="113" t="s">
        <v>32</v>
      </c>
      <c r="B31" s="186" t="s">
        <v>39</v>
      </c>
      <c r="C31" s="186"/>
      <c r="D31" s="110" t="s">
        <v>90</v>
      </c>
      <c r="E31" s="111">
        <v>123000</v>
      </c>
      <c r="F31" s="25">
        <f t="shared" si="7"/>
        <v>5</v>
      </c>
      <c r="G31" s="26">
        <f t="shared" si="0"/>
        <v>1</v>
      </c>
      <c r="H31" s="30">
        <f t="shared" si="1"/>
        <v>0.88</v>
      </c>
      <c r="I31" s="28">
        <f t="shared" si="2"/>
        <v>108240</v>
      </c>
      <c r="J31" s="29">
        <f t="shared" si="3"/>
        <v>0</v>
      </c>
      <c r="K31" s="112"/>
      <c r="L31" s="62" cm="1">
        <f t="array" ref="L31">_xlfn.LET(_xlpm.g,LEFT(D31,1),_xlpm.y,VALUE(MID(D31,2,FIND(".",D31)-2)),_xlpm.m,VALUE(MID(D31,FIND(".",D31)+1,10)),_xlpm.base,_xlfn.SWITCH(_xlpm.g,"R",2018,"H",1988,"S",1925,"T",1911,"M",1867),DATE(_xlpm.base+_xlpm.y,_xlpm.m,1))</f>
        <v>45566</v>
      </c>
      <c r="M31" s="63">
        <f>DATEDIF(L31,$L15,"Y")</f>
        <v>1</v>
      </c>
    </row>
    <row r="32" spans="1:49" ht="24" customHeight="1" x14ac:dyDescent="0.15">
      <c r="A32" s="113" t="s">
        <v>32</v>
      </c>
      <c r="B32" s="186" t="s">
        <v>40</v>
      </c>
      <c r="C32" s="186"/>
      <c r="D32" s="110"/>
      <c r="E32" s="111"/>
      <c r="F32" s="25" t="str">
        <f t="shared" si="7"/>
        <v/>
      </c>
      <c r="G32" s="26" t="str">
        <f t="shared" si="0"/>
        <v/>
      </c>
      <c r="H32" s="30" t="str">
        <f t="shared" si="1"/>
        <v/>
      </c>
      <c r="I32" s="28" t="str">
        <f t="shared" si="2"/>
        <v/>
      </c>
      <c r="J32" s="29" t="str">
        <f t="shared" si="3"/>
        <v/>
      </c>
      <c r="K32" s="112"/>
      <c r="L32" s="62" t="e" cm="1">
        <f t="array" ref="L32">_xlfn.LET(_xlpm.g,LEFT(D32,1),_xlpm.y,VALUE(MID(D32,2,FIND(".",D32)-2)),_xlpm.m,VALUE(MID(D32,FIND(".",D32)+1,10)),_xlpm.base,_xlfn.SWITCH(_xlpm.g,"R",2018,"H",1988,"S",1925,"T",1911,"M",1867),DATE(_xlpm.base+_xlpm.y,_xlpm.m,1))</f>
        <v>#N/A</v>
      </c>
      <c r="M32" s="63" t="e">
        <f>DATEDIF(L32,$L15,"Y")</f>
        <v>#N/A</v>
      </c>
    </row>
    <row r="33" spans="1:40" ht="24" customHeight="1" x14ac:dyDescent="0.15">
      <c r="A33" s="113" t="s">
        <v>32</v>
      </c>
      <c r="B33" s="186" t="s">
        <v>59</v>
      </c>
      <c r="C33" s="186"/>
      <c r="D33" s="110" t="s">
        <v>91</v>
      </c>
      <c r="E33" s="111">
        <v>28000</v>
      </c>
      <c r="F33" s="25">
        <f t="shared" si="7"/>
        <v>5</v>
      </c>
      <c r="G33" s="26">
        <f t="shared" si="0"/>
        <v>6</v>
      </c>
      <c r="H33" s="30">
        <f t="shared" si="1"/>
        <v>0.24</v>
      </c>
      <c r="I33" s="28">
        <f t="shared" si="2"/>
        <v>6720</v>
      </c>
      <c r="J33" s="29">
        <f t="shared" si="3"/>
        <v>0</v>
      </c>
      <c r="K33" s="112"/>
      <c r="L33" s="62" cm="1">
        <f t="array" ref="L33">_xlfn.LET(_xlpm.g,LEFT(D33,1),_xlpm.y,VALUE(MID(D33,2,FIND(".",D33)-2)),_xlpm.m,VALUE(MID(D33,FIND(".",D33)+1,10)),_xlpm.base,_xlfn.SWITCH(_xlpm.g,"R",2018,"H",1988,"S",1925,"T",1911,"M",1867),DATE(_xlpm.base+_xlpm.y,_xlpm.m,1))</f>
        <v>44013</v>
      </c>
      <c r="M33" s="63">
        <f>DATEDIF(L33,$L15,"Y")</f>
        <v>6</v>
      </c>
      <c r="W33" s="74"/>
      <c r="X33" s="194"/>
      <c r="Y33" s="194"/>
      <c r="Z33" s="194"/>
      <c r="AA33" s="194"/>
      <c r="AB33" s="194"/>
      <c r="AC33" s="194"/>
      <c r="AD33" s="194"/>
      <c r="AE33" s="194"/>
      <c r="AF33" s="194"/>
      <c r="AG33" s="194"/>
      <c r="AH33" s="194"/>
      <c r="AI33" s="194"/>
      <c r="AJ33" s="194"/>
      <c r="AK33" s="194"/>
      <c r="AL33" s="194"/>
      <c r="AM33" s="194"/>
      <c r="AN33" s="194"/>
    </row>
    <row r="34" spans="1:40" ht="24" customHeight="1" x14ac:dyDescent="0.15">
      <c r="A34" s="113" t="s">
        <v>32</v>
      </c>
      <c r="B34" s="186" t="s">
        <v>41</v>
      </c>
      <c r="C34" s="186"/>
      <c r="D34" s="110" t="s">
        <v>92</v>
      </c>
      <c r="E34" s="111">
        <v>154700</v>
      </c>
      <c r="F34" s="25">
        <f>IF(D34&lt;&gt;"",4,"")</f>
        <v>4</v>
      </c>
      <c r="G34" s="26">
        <f t="shared" si="0"/>
        <v>0</v>
      </c>
      <c r="H34" s="30">
        <f t="shared" si="1"/>
        <v>1</v>
      </c>
      <c r="I34" s="28">
        <f t="shared" si="2"/>
        <v>154700</v>
      </c>
      <c r="J34" s="29">
        <f t="shared" si="3"/>
        <v>0</v>
      </c>
      <c r="K34" s="112"/>
      <c r="L34" s="62" cm="1">
        <f t="array" ref="L34">_xlfn.LET(_xlpm.g,LEFT(D34,1),_xlpm.y,VALUE(MID(D34,2,FIND(".",D34)-2)),_xlpm.m,VALUE(MID(D34,FIND(".",D34)+1,10)),_xlpm.base,_xlfn.SWITCH(_xlpm.g,"R",2018,"H",1988,"S",1925,"T",1911,"M",1867),DATE(_xlpm.base+_xlpm.y,_xlpm.m,1))</f>
        <v>46023</v>
      </c>
      <c r="M34" s="63">
        <f>DATEDIF(L34,$L15,"Y")</f>
        <v>0</v>
      </c>
      <c r="V34" s="195"/>
      <c r="W34" s="75"/>
      <c r="X34" s="76"/>
      <c r="Y34" s="77"/>
      <c r="Z34" s="77"/>
      <c r="AA34" s="76"/>
      <c r="AB34" s="77"/>
      <c r="AC34" s="77"/>
      <c r="AD34" s="76"/>
      <c r="AE34" s="77"/>
      <c r="AF34" s="77"/>
      <c r="AG34" s="76"/>
      <c r="AH34" s="77"/>
      <c r="AI34" s="77"/>
      <c r="AJ34" s="76"/>
      <c r="AK34" s="77"/>
      <c r="AL34" s="77"/>
      <c r="AM34" s="76"/>
      <c r="AN34" s="77"/>
    </row>
    <row r="35" spans="1:40" ht="24" customHeight="1" x14ac:dyDescent="0.15">
      <c r="A35" s="113" t="s">
        <v>32</v>
      </c>
      <c r="B35" s="186" t="s">
        <v>42</v>
      </c>
      <c r="C35" s="186"/>
      <c r="D35" s="110" t="s">
        <v>93</v>
      </c>
      <c r="E35" s="111">
        <v>38000</v>
      </c>
      <c r="F35" s="25">
        <f>IF(D35&lt;&gt;"",5,"")</f>
        <v>5</v>
      </c>
      <c r="G35" s="26">
        <f t="shared" si="0"/>
        <v>4</v>
      </c>
      <c r="H35" s="30">
        <f t="shared" si="1"/>
        <v>0.49</v>
      </c>
      <c r="I35" s="28">
        <f t="shared" si="2"/>
        <v>18620</v>
      </c>
      <c r="J35" s="29">
        <f t="shared" si="3"/>
        <v>18620</v>
      </c>
      <c r="K35" s="112">
        <v>1</v>
      </c>
      <c r="L35" s="62" cm="1">
        <f t="array" ref="L35">_xlfn.LET(_xlpm.g,LEFT(D35,1),_xlpm.y,VALUE(MID(D35,2,FIND(".",D35)-2)),_xlpm.m,VALUE(MID(D35,FIND(".",D35)+1,10)),_xlpm.base,_xlfn.SWITCH(_xlpm.g,"R",2018,"H",1988,"S",1925,"T",1911,"M",1867),DATE(_xlpm.base+_xlpm.y,_xlpm.m,1))</f>
        <v>44501</v>
      </c>
      <c r="M35" s="63">
        <f>DATEDIF(L35,$L15,"Y")</f>
        <v>4</v>
      </c>
      <c r="V35" s="195"/>
      <c r="W35" s="78"/>
      <c r="X35" s="79"/>
      <c r="Y35" s="79"/>
      <c r="Z35" s="80"/>
      <c r="AA35" s="80"/>
      <c r="AB35" s="80"/>
      <c r="AC35" s="80"/>
      <c r="AD35" s="80"/>
      <c r="AE35" s="80"/>
      <c r="AF35" s="80"/>
      <c r="AG35" s="80"/>
      <c r="AH35" s="80"/>
      <c r="AI35" s="80"/>
      <c r="AJ35" s="80"/>
      <c r="AK35" s="80"/>
      <c r="AL35" s="80"/>
      <c r="AM35" s="80"/>
      <c r="AN35" s="80"/>
    </row>
    <row r="36" spans="1:40" ht="24" customHeight="1" x14ac:dyDescent="0.15">
      <c r="A36" s="113" t="s">
        <v>32</v>
      </c>
      <c r="B36" s="186" t="s">
        <v>13</v>
      </c>
      <c r="C36" s="186"/>
      <c r="D36" s="110" t="s">
        <v>94</v>
      </c>
      <c r="E36" s="111">
        <v>25000</v>
      </c>
      <c r="F36" s="25">
        <f>IF(D36&lt;&gt;"",5,"")</f>
        <v>5</v>
      </c>
      <c r="G36" s="26">
        <f t="shared" si="0"/>
        <v>8</v>
      </c>
      <c r="H36" s="30">
        <f t="shared" si="1"/>
        <v>0.05</v>
      </c>
      <c r="I36" s="28">
        <f t="shared" si="2"/>
        <v>1250</v>
      </c>
      <c r="J36" s="29">
        <f t="shared" si="3"/>
        <v>1250</v>
      </c>
      <c r="K36" s="112">
        <v>1</v>
      </c>
      <c r="L36" s="62" cm="1">
        <f t="array" ref="L36">_xlfn.LET(_xlpm.g,LEFT(D36,1),_xlpm.y,VALUE(MID(D36,2,FIND(".",D36)-2)),_xlpm.m,VALUE(MID(D36,FIND(".",D36)+1,10)),_xlpm.base,_xlfn.SWITCH(_xlpm.g,"R",2018,"H",1988,"S",1925,"T",1911,"M",1867),DATE(_xlpm.base+_xlpm.y,_xlpm.m,1))</f>
        <v>43282</v>
      </c>
      <c r="M36" s="63">
        <f>DATEDIF(L36,$L15,"Y")</f>
        <v>8</v>
      </c>
      <c r="V36" s="195"/>
      <c r="W36" s="78"/>
      <c r="X36" s="81"/>
      <c r="Y36" s="81"/>
      <c r="Z36" s="81"/>
      <c r="AA36" s="81"/>
      <c r="AB36" s="82"/>
      <c r="AC36" s="82"/>
      <c r="AD36" s="82"/>
      <c r="AE36" s="82"/>
      <c r="AF36" s="82"/>
      <c r="AG36" s="82"/>
      <c r="AH36" s="82"/>
      <c r="AI36" s="82"/>
      <c r="AJ36" s="82"/>
      <c r="AK36" s="82"/>
      <c r="AL36" s="82"/>
      <c r="AM36" s="82"/>
      <c r="AN36" s="82"/>
    </row>
    <row r="37" spans="1:40" ht="24" customHeight="1" x14ac:dyDescent="0.15">
      <c r="A37" s="113" t="s">
        <v>32</v>
      </c>
      <c r="B37" s="186" t="s">
        <v>43</v>
      </c>
      <c r="C37" s="186"/>
      <c r="D37" s="110" t="s">
        <v>95</v>
      </c>
      <c r="E37" s="111">
        <v>20000</v>
      </c>
      <c r="F37" s="25">
        <f>IF(D37&lt;&gt;"",6,"")</f>
        <v>6</v>
      </c>
      <c r="G37" s="26">
        <f t="shared" si="0"/>
        <v>6</v>
      </c>
      <c r="H37" s="30">
        <f t="shared" si="1"/>
        <v>0.41</v>
      </c>
      <c r="I37" s="28">
        <f t="shared" si="2"/>
        <v>8200</v>
      </c>
      <c r="J37" s="29">
        <f t="shared" si="3"/>
        <v>0</v>
      </c>
      <c r="K37" s="112"/>
      <c r="L37" s="62" cm="1">
        <f t="array" ref="L37">_xlfn.LET(_xlpm.g,LEFT(D37,1),_xlpm.y,VALUE(MID(D37,2,FIND(".",D37)-2)),_xlpm.m,VALUE(MID(D37,FIND(".",D37)+1,10)),_xlpm.base,_xlfn.SWITCH(_xlpm.g,"R",2018,"H",1988,"S",1925,"T",1911,"M",1867),DATE(_xlpm.base+_xlpm.y,_xlpm.m,1))</f>
        <v>43800</v>
      </c>
      <c r="M37" s="63">
        <f>DATEDIF(L37,$L15,"Y")</f>
        <v>6</v>
      </c>
      <c r="V37" s="195"/>
      <c r="W37" s="78"/>
      <c r="X37" s="81"/>
      <c r="Y37" s="81"/>
      <c r="Z37" s="81"/>
      <c r="AA37" s="81"/>
      <c r="AB37" s="81"/>
      <c r="AC37" s="82"/>
      <c r="AD37" s="82"/>
      <c r="AE37" s="82"/>
      <c r="AF37" s="82"/>
      <c r="AG37" s="82"/>
      <c r="AH37" s="82"/>
      <c r="AI37" s="82"/>
      <c r="AJ37" s="82"/>
      <c r="AK37" s="82"/>
      <c r="AL37" s="82"/>
      <c r="AM37" s="82"/>
      <c r="AN37" s="82"/>
    </row>
    <row r="38" spans="1:40" s="72" customFormat="1" ht="24" customHeight="1" x14ac:dyDescent="0.15">
      <c r="A38" s="113" t="s">
        <v>32</v>
      </c>
      <c r="B38" s="186" t="s">
        <v>44</v>
      </c>
      <c r="C38" s="186"/>
      <c r="D38" s="110" t="s">
        <v>96</v>
      </c>
      <c r="E38" s="111">
        <v>150000</v>
      </c>
      <c r="F38" s="25">
        <f>IF(D38&lt;&gt;"",6,"")</f>
        <v>6</v>
      </c>
      <c r="G38" s="26">
        <f t="shared" si="0"/>
        <v>9</v>
      </c>
      <c r="H38" s="30">
        <f t="shared" si="1"/>
        <v>0.11</v>
      </c>
      <c r="I38" s="28">
        <f t="shared" si="2"/>
        <v>16500</v>
      </c>
      <c r="J38" s="29">
        <f t="shared" si="3"/>
        <v>0</v>
      </c>
      <c r="K38" s="112"/>
      <c r="L38" s="62" cm="1">
        <f t="array" ref="L38">_xlfn.LET(_xlpm.g,LEFT(D38,1),_xlpm.y,VALUE(MID(D38,2,FIND(".",D38)-2)),_xlpm.m,VALUE(MID(D38,FIND(".",D38)+1,10)),_xlpm.base,_xlfn.SWITCH(_xlpm.g,"R",2018,"H",1988,"S",1925,"T",1911,"M",1867),DATE(_xlpm.base+_xlpm.y,_xlpm.m,1))</f>
        <v>42917</v>
      </c>
      <c r="M38" s="63">
        <f>DATEDIF(L38,$L15,"Y")</f>
        <v>9</v>
      </c>
      <c r="Q38" s="73"/>
      <c r="V38" s="195"/>
      <c r="W38" s="83"/>
      <c r="X38" s="84"/>
      <c r="Y38" s="84"/>
      <c r="Z38" s="84"/>
      <c r="AA38" s="84"/>
      <c r="AB38" s="84"/>
      <c r="AC38" s="84"/>
      <c r="AD38" s="84"/>
      <c r="AE38" s="85"/>
      <c r="AF38" s="85"/>
      <c r="AG38" s="85"/>
      <c r="AH38" s="85"/>
      <c r="AI38" s="85"/>
      <c r="AJ38" s="85"/>
      <c r="AK38" s="85"/>
      <c r="AL38" s="85"/>
      <c r="AM38" s="85"/>
      <c r="AN38" s="85"/>
    </row>
    <row r="39" spans="1:40" ht="24" customHeight="1" x14ac:dyDescent="0.15">
      <c r="A39" s="113" t="s">
        <v>32</v>
      </c>
      <c r="B39" s="186" t="s">
        <v>14</v>
      </c>
      <c r="C39" s="186"/>
      <c r="D39" s="110"/>
      <c r="E39" s="111"/>
      <c r="F39" s="25" t="str">
        <f>IF(D39&lt;&gt;"",8,"")</f>
        <v/>
      </c>
      <c r="G39" s="26" t="str">
        <f t="shared" si="0"/>
        <v/>
      </c>
      <c r="H39" s="30" t="str">
        <f t="shared" si="1"/>
        <v/>
      </c>
      <c r="I39" s="28" t="str">
        <f t="shared" si="2"/>
        <v/>
      </c>
      <c r="J39" s="29" t="str">
        <f t="shared" si="3"/>
        <v/>
      </c>
      <c r="K39" s="112"/>
      <c r="L39" s="62" t="e" cm="1">
        <f t="array" ref="L39">_xlfn.LET(_xlpm.g,LEFT(D39,1),_xlpm.y,VALUE(MID(D39,2,FIND(".",D39)-2)),_xlpm.m,VALUE(MID(D39,FIND(".",D39)+1,10)),_xlpm.base,_xlfn.SWITCH(_xlpm.g,"R",2018,"H",1988,"S",1925,"T",1911,"M",1867),DATE(_xlpm.base+_xlpm.y,_xlpm.m,1))</f>
        <v>#N/A</v>
      </c>
      <c r="M39" s="63" t="e">
        <f>DATEDIF(L39,$L15,"Y")</f>
        <v>#N/A</v>
      </c>
      <c r="V39" s="195"/>
      <c r="W39" s="78"/>
      <c r="X39" s="81"/>
      <c r="Y39" s="81"/>
      <c r="Z39" s="81"/>
      <c r="AA39" s="81"/>
      <c r="AB39" s="81"/>
      <c r="AC39" s="81"/>
      <c r="AD39" s="81"/>
      <c r="AE39" s="81"/>
      <c r="AF39" s="82"/>
      <c r="AG39" s="82"/>
      <c r="AH39" s="82"/>
      <c r="AI39" s="82"/>
      <c r="AJ39" s="82"/>
      <c r="AK39" s="82"/>
      <c r="AL39" s="82"/>
      <c r="AM39" s="82"/>
      <c r="AN39" s="82"/>
    </row>
    <row r="40" spans="1:40" ht="24" customHeight="1" x14ac:dyDescent="0.15">
      <c r="A40" s="113" t="s">
        <v>32</v>
      </c>
      <c r="B40" s="186" t="s">
        <v>16</v>
      </c>
      <c r="C40" s="186"/>
      <c r="D40" s="110"/>
      <c r="E40" s="111"/>
      <c r="F40" s="25" t="str">
        <f>IF(D40&lt;&gt;"",5,"")</f>
        <v/>
      </c>
      <c r="G40" s="26" t="str">
        <f t="shared" si="0"/>
        <v/>
      </c>
      <c r="H40" s="30" t="str">
        <f t="shared" si="1"/>
        <v/>
      </c>
      <c r="I40" s="28" t="str">
        <f t="shared" si="2"/>
        <v/>
      </c>
      <c r="J40" s="29" t="str">
        <f t="shared" si="3"/>
        <v/>
      </c>
      <c r="K40" s="112"/>
      <c r="L40" s="62" t="e" cm="1">
        <f t="array" ref="L40">_xlfn.LET(_xlpm.g,LEFT(D40,1),_xlpm.y,VALUE(MID(D40,2,FIND(".",D40)-2)),_xlpm.m,VALUE(MID(D40,FIND(".",D40)+1,10)),_xlpm.base,_xlfn.SWITCH(_xlpm.g,"R",2018,"H",1988,"S",1925,"T",1911,"M",1867),DATE(_xlpm.base+_xlpm.y,_xlpm.m,1))</f>
        <v>#N/A</v>
      </c>
      <c r="M40" s="63" t="e">
        <f>DATEDIF(L40,$L15,"Y")</f>
        <v>#N/A</v>
      </c>
      <c r="V40" s="195"/>
      <c r="W40" s="78"/>
      <c r="X40" s="81"/>
      <c r="Y40" s="81"/>
      <c r="Z40" s="81"/>
      <c r="AA40" s="81"/>
      <c r="AB40" s="81"/>
      <c r="AC40" s="81"/>
      <c r="AD40" s="81"/>
      <c r="AE40" s="81"/>
      <c r="AF40" s="81"/>
      <c r="AG40" s="81"/>
      <c r="AH40" s="82"/>
      <c r="AI40" s="82"/>
      <c r="AJ40" s="82"/>
      <c r="AK40" s="82"/>
      <c r="AL40" s="82"/>
      <c r="AM40" s="82"/>
      <c r="AN40" s="82"/>
    </row>
    <row r="41" spans="1:40" ht="24" customHeight="1" x14ac:dyDescent="0.15">
      <c r="A41" s="113" t="s">
        <v>32</v>
      </c>
      <c r="B41" s="186" t="s">
        <v>15</v>
      </c>
      <c r="C41" s="186"/>
      <c r="D41" s="110" t="s">
        <v>97</v>
      </c>
      <c r="E41" s="111">
        <v>90000</v>
      </c>
      <c r="F41" s="25">
        <f>IF(D41&lt;&gt;"",8,"")</f>
        <v>8</v>
      </c>
      <c r="G41" s="26">
        <f t="shared" si="0"/>
        <v>10</v>
      </c>
      <c r="H41" s="30">
        <f t="shared" si="1"/>
        <v>0.26</v>
      </c>
      <c r="I41" s="28">
        <f>IF(H41="","",E41*H41)</f>
        <v>23400</v>
      </c>
      <c r="J41" s="29">
        <f t="shared" si="3"/>
        <v>0</v>
      </c>
      <c r="K41" s="112"/>
      <c r="L41" s="62" cm="1">
        <f t="array" ref="L41">_xlfn.LET(_xlpm.g,LEFT(D41,1),_xlpm.y,VALUE(MID(D41,2,FIND(".",D41)-2)),_xlpm.m,VALUE(MID(D41,FIND(".",D41)+1,10)),_xlpm.base,_xlfn.SWITCH(_xlpm.g,"R",2018,"H",1988,"S",1925,"T",1911,"M",1867),DATE(_xlpm.base+_xlpm.y,_xlpm.m,1))</f>
        <v>42522</v>
      </c>
      <c r="M41" s="63">
        <f>DATEDIF(L41,$L15,"Y")</f>
        <v>10</v>
      </c>
      <c r="V41" s="195"/>
      <c r="W41" s="78"/>
      <c r="X41" s="81"/>
      <c r="Y41" s="81"/>
      <c r="Z41" s="81"/>
      <c r="AA41" s="81"/>
      <c r="AB41" s="81"/>
      <c r="AC41" s="81"/>
      <c r="AD41" s="81"/>
      <c r="AE41" s="81"/>
      <c r="AF41" s="81"/>
      <c r="AG41" s="81"/>
      <c r="AH41" s="81"/>
      <c r="AI41" s="81"/>
      <c r="AJ41" s="82"/>
      <c r="AK41" s="82"/>
      <c r="AL41" s="82"/>
      <c r="AM41" s="82"/>
      <c r="AN41" s="82"/>
    </row>
    <row r="42" spans="1:40" ht="24" customHeight="1" x14ac:dyDescent="0.15">
      <c r="A42" s="113" t="s">
        <v>32</v>
      </c>
      <c r="B42" s="186" t="s">
        <v>45</v>
      </c>
      <c r="C42" s="186"/>
      <c r="D42" s="110" t="s">
        <v>97</v>
      </c>
      <c r="E42" s="111">
        <v>80000</v>
      </c>
      <c r="F42" s="25">
        <f>IF(D42&lt;&gt;"",8,"")</f>
        <v>8</v>
      </c>
      <c r="G42" s="26">
        <f t="shared" si="0"/>
        <v>10</v>
      </c>
      <c r="H42" s="30">
        <f t="shared" si="1"/>
        <v>0.26</v>
      </c>
      <c r="I42" s="28">
        <f t="shared" ref="I42:I43" si="8">IF(H42="","",E42*H42)</f>
        <v>20800</v>
      </c>
      <c r="J42" s="29">
        <f t="shared" si="3"/>
        <v>0</v>
      </c>
      <c r="K42" s="112"/>
      <c r="L42" s="62" cm="1">
        <f t="array" ref="L42">_xlfn.LET(_xlpm.g,LEFT(D42,1),_xlpm.y,VALUE(MID(D42,2,FIND(".",D42)-2)),_xlpm.m,VALUE(MID(D42,FIND(".",D42)+1,10)),_xlpm.base,_xlfn.SWITCH(_xlpm.g,"R",2018,"H",1988,"S",1925,"T",1911,"M",1867),DATE(_xlpm.base+_xlpm.y,_xlpm.m,1))</f>
        <v>42522</v>
      </c>
      <c r="M42" s="63">
        <f>DATEDIF(L42,$L15,"Y")</f>
        <v>10</v>
      </c>
      <c r="V42" s="195"/>
      <c r="W42" s="78"/>
      <c r="X42" s="81"/>
      <c r="Y42" s="81"/>
      <c r="Z42" s="81"/>
      <c r="AA42" s="81"/>
      <c r="AB42" s="81"/>
      <c r="AC42" s="81"/>
      <c r="AD42" s="81"/>
      <c r="AE42" s="81"/>
      <c r="AF42" s="81"/>
      <c r="AG42" s="81"/>
      <c r="AH42" s="81"/>
      <c r="AI42" s="81"/>
      <c r="AJ42" s="81"/>
      <c r="AK42" s="82"/>
      <c r="AL42" s="82"/>
      <c r="AM42" s="82"/>
      <c r="AN42" s="82"/>
    </row>
    <row r="43" spans="1:40" ht="24" customHeight="1" thickBot="1" x14ac:dyDescent="0.2">
      <c r="A43" s="114" t="s">
        <v>32</v>
      </c>
      <c r="B43" s="196" t="s">
        <v>18</v>
      </c>
      <c r="C43" s="196"/>
      <c r="D43" s="115" t="s">
        <v>98</v>
      </c>
      <c r="E43" s="116">
        <v>500000</v>
      </c>
      <c r="F43" s="31">
        <f>IF(D43&lt;&gt;"",8,"")</f>
        <v>8</v>
      </c>
      <c r="G43" s="32">
        <f t="shared" si="0"/>
        <v>13</v>
      </c>
      <c r="H43" s="33">
        <f t="shared" si="1"/>
        <v>0.05</v>
      </c>
      <c r="I43" s="34">
        <f t="shared" si="8"/>
        <v>25000</v>
      </c>
      <c r="J43" s="35">
        <f t="shared" si="3"/>
        <v>12500</v>
      </c>
      <c r="K43" s="117">
        <v>0.5</v>
      </c>
      <c r="L43" s="62" cm="1">
        <f t="array" ref="L43">_xlfn.LET(_xlpm.g,LEFT(D43,1),_xlpm.y,VALUE(MID(D43,2,FIND(".",D43)-2)),_xlpm.m,VALUE(MID(D43,FIND(".",D43)+1,10)),_xlpm.base,_xlfn.SWITCH(_xlpm.g,"R",2018,"H",1988,"S",1925,"T",1911,"M",1867),DATE(_xlpm.base+_xlpm.y,_xlpm.m,1))</f>
        <v>41426</v>
      </c>
      <c r="M43" s="63">
        <f>DATEDIF(L43,$L15,"Y")</f>
        <v>13</v>
      </c>
      <c r="V43" s="195"/>
      <c r="W43" s="78"/>
      <c r="X43" s="81"/>
      <c r="Y43" s="81"/>
      <c r="Z43" s="81"/>
      <c r="AA43" s="81"/>
      <c r="AB43" s="81"/>
      <c r="AC43" s="81"/>
      <c r="AD43" s="81"/>
      <c r="AE43" s="81"/>
      <c r="AF43" s="81"/>
      <c r="AG43" s="81"/>
      <c r="AH43" s="81"/>
      <c r="AI43" s="81"/>
      <c r="AJ43" s="81"/>
      <c r="AK43" s="81"/>
      <c r="AL43" s="86"/>
      <c r="AM43" s="82"/>
      <c r="AN43" s="82"/>
    </row>
    <row r="44" spans="1:40" ht="35.25" customHeight="1" x14ac:dyDescent="0.15">
      <c r="A44" s="187" t="s">
        <v>49</v>
      </c>
      <c r="B44" s="187"/>
      <c r="C44" s="187"/>
      <c r="D44" s="187"/>
      <c r="E44" s="187"/>
      <c r="F44" s="187"/>
      <c r="G44" s="187"/>
      <c r="H44" s="187"/>
      <c r="I44" s="187"/>
      <c r="J44" s="187"/>
      <c r="K44" s="118"/>
      <c r="L44" s="62"/>
      <c r="M44" s="63"/>
      <c r="V44" s="195"/>
      <c r="W44" s="78"/>
      <c r="X44" s="81"/>
      <c r="Y44" s="81"/>
      <c r="Z44" s="81"/>
      <c r="AA44" s="81"/>
      <c r="AB44" s="81"/>
      <c r="AC44" s="81"/>
      <c r="AD44" s="81"/>
      <c r="AE44" s="81"/>
      <c r="AF44" s="81"/>
      <c r="AG44" s="81"/>
      <c r="AH44" s="81"/>
      <c r="AI44" s="81"/>
      <c r="AJ44" s="81"/>
      <c r="AK44" s="81"/>
      <c r="AL44" s="81"/>
      <c r="AM44" s="81"/>
      <c r="AN44" s="82"/>
    </row>
    <row r="45" spans="1:40" ht="9" customHeight="1" x14ac:dyDescent="0.15">
      <c r="A45" s="118"/>
      <c r="B45" s="118"/>
      <c r="C45" s="118"/>
      <c r="D45" s="119"/>
      <c r="E45" s="118"/>
      <c r="F45" s="118"/>
      <c r="G45" s="118"/>
      <c r="H45" s="118"/>
      <c r="I45" s="118"/>
      <c r="J45" s="118"/>
      <c r="K45" s="118"/>
      <c r="L45" s="62"/>
      <c r="M45" s="63"/>
      <c r="V45" s="195"/>
      <c r="W45" s="78"/>
      <c r="X45" s="81"/>
      <c r="Y45" s="74"/>
      <c r="Z45" s="74"/>
      <c r="AA45" s="74"/>
      <c r="AB45" s="74"/>
      <c r="AC45" s="74"/>
      <c r="AD45" s="74"/>
      <c r="AE45" s="74"/>
      <c r="AF45" s="74"/>
      <c r="AG45" s="74"/>
      <c r="AH45" s="74"/>
      <c r="AI45" s="74"/>
      <c r="AJ45" s="74"/>
      <c r="AK45" s="74"/>
      <c r="AL45" s="74"/>
      <c r="AM45" s="74"/>
      <c r="AN45" s="74"/>
    </row>
    <row r="46" spans="1:40" ht="35.25" customHeight="1" x14ac:dyDescent="0.15">
      <c r="A46" s="118"/>
      <c r="B46" s="118"/>
      <c r="C46" s="118"/>
      <c r="D46" s="119"/>
      <c r="E46" s="118"/>
      <c r="F46" s="118"/>
      <c r="G46" s="118"/>
      <c r="H46" s="118"/>
      <c r="I46" s="120"/>
      <c r="J46" s="121"/>
      <c r="K46" s="101" t="s">
        <v>75</v>
      </c>
      <c r="L46" s="62"/>
      <c r="M46" s="63"/>
      <c r="V46" s="195"/>
      <c r="W46" s="78"/>
      <c r="X46" s="81"/>
      <c r="Y46" s="74"/>
      <c r="Z46" s="74"/>
      <c r="AA46" s="74"/>
      <c r="AB46" s="74"/>
      <c r="AC46" s="74"/>
      <c r="AD46" s="74"/>
      <c r="AE46" s="74"/>
      <c r="AF46" s="74"/>
      <c r="AG46" s="74"/>
      <c r="AH46" s="74"/>
      <c r="AI46" s="74"/>
      <c r="AJ46" s="74"/>
      <c r="AK46" s="74"/>
      <c r="AL46" s="74"/>
      <c r="AM46" s="74"/>
      <c r="AN46" s="74"/>
    </row>
    <row r="47" spans="1:40" ht="7.5" customHeight="1" thickBot="1" x14ac:dyDescent="0.2">
      <c r="A47" s="118"/>
      <c r="B47" s="118"/>
      <c r="C47" s="118"/>
      <c r="D47" s="119"/>
      <c r="E47" s="118"/>
      <c r="F47" s="118"/>
      <c r="G47" s="118"/>
      <c r="H47" s="118"/>
      <c r="I47" s="118"/>
      <c r="J47" s="118"/>
      <c r="K47" s="122"/>
      <c r="L47" s="62"/>
      <c r="M47" s="63"/>
      <c r="V47" s="195"/>
      <c r="W47" s="78"/>
      <c r="X47" s="81"/>
      <c r="Y47" s="74"/>
      <c r="Z47" s="74"/>
      <c r="AA47" s="74"/>
      <c r="AB47" s="74"/>
      <c r="AC47" s="74"/>
      <c r="AD47" s="74"/>
      <c r="AE47" s="74"/>
      <c r="AF47" s="74"/>
      <c r="AG47" s="74"/>
      <c r="AH47" s="74"/>
      <c r="AI47" s="74"/>
      <c r="AJ47" s="74"/>
      <c r="AK47" s="74"/>
      <c r="AL47" s="74"/>
      <c r="AM47" s="74"/>
      <c r="AN47" s="74"/>
    </row>
    <row r="48" spans="1:40" ht="37.5" customHeight="1" x14ac:dyDescent="0.15">
      <c r="A48" s="123"/>
      <c r="B48" s="191" t="s">
        <v>56</v>
      </c>
      <c r="C48" s="191"/>
      <c r="D48" s="191"/>
      <c r="E48" s="191"/>
      <c r="F48" s="191"/>
      <c r="G48" s="191"/>
      <c r="H48" s="191"/>
      <c r="I48" s="191"/>
      <c r="J48" s="192" t="s">
        <v>55</v>
      </c>
      <c r="K48" s="193"/>
      <c r="L48" s="62"/>
      <c r="M48" s="63"/>
      <c r="V48" s="195"/>
      <c r="W48" s="78"/>
      <c r="X48" s="81"/>
      <c r="Y48" s="74"/>
      <c r="Z48" s="74"/>
      <c r="AA48" s="74"/>
      <c r="AB48" s="74"/>
      <c r="AC48" s="74"/>
      <c r="AD48" s="74"/>
      <c r="AE48" s="74"/>
      <c r="AF48" s="74"/>
      <c r="AG48" s="74"/>
      <c r="AH48" s="74"/>
      <c r="AI48" s="74"/>
      <c r="AJ48" s="74"/>
      <c r="AK48" s="74"/>
      <c r="AL48" s="74"/>
      <c r="AM48" s="74"/>
      <c r="AN48" s="74"/>
    </row>
    <row r="49" spans="1:40" ht="37.5" customHeight="1" thickBot="1" x14ac:dyDescent="0.2">
      <c r="A49" s="124" t="s">
        <v>34</v>
      </c>
      <c r="B49" s="188" t="s">
        <v>51</v>
      </c>
      <c r="C49" s="189"/>
      <c r="D49" s="104" t="s">
        <v>52</v>
      </c>
      <c r="E49" s="105" t="s">
        <v>53</v>
      </c>
      <c r="F49" s="105" t="s">
        <v>58</v>
      </c>
      <c r="G49" s="105" t="s">
        <v>65</v>
      </c>
      <c r="H49" s="105" t="s">
        <v>64</v>
      </c>
      <c r="I49" s="106" t="s">
        <v>66</v>
      </c>
      <c r="J49" s="125" t="s">
        <v>73</v>
      </c>
      <c r="K49" s="108" t="s">
        <v>72</v>
      </c>
      <c r="L49" s="62"/>
      <c r="M49" s="63"/>
      <c r="V49" s="195"/>
      <c r="W49" s="78"/>
      <c r="X49" s="81"/>
      <c r="Y49" s="74"/>
      <c r="Z49" s="74"/>
      <c r="AA49" s="74"/>
      <c r="AB49" s="74"/>
      <c r="AC49" s="74"/>
      <c r="AD49" s="74"/>
      <c r="AE49" s="74"/>
      <c r="AF49" s="74"/>
      <c r="AG49" s="74"/>
      <c r="AH49" s="74"/>
      <c r="AI49" s="74"/>
      <c r="AJ49" s="74"/>
      <c r="AK49" s="74"/>
      <c r="AL49" s="74"/>
      <c r="AM49" s="74"/>
      <c r="AN49" s="74"/>
    </row>
    <row r="50" spans="1:40" ht="24" customHeight="1" thickTop="1" x14ac:dyDescent="0.15">
      <c r="A50" s="109" t="s">
        <v>32</v>
      </c>
      <c r="B50" s="190" t="s">
        <v>17</v>
      </c>
      <c r="C50" s="190"/>
      <c r="D50" s="126" t="s">
        <v>99</v>
      </c>
      <c r="E50" s="127">
        <v>70000</v>
      </c>
      <c r="F50" s="36">
        <f>IF(D50&lt;&gt;"",8,"")</f>
        <v>8</v>
      </c>
      <c r="G50" s="36">
        <f>IF(D50="","",M50)</f>
        <v>12</v>
      </c>
      <c r="H50" s="149">
        <f>IF(G50="","",IF(G50&gt;28,0.05,IFERROR(INDEX($R$10:$AT$25,MATCH(F50,$Q$10:$Q$25,0),MATCH(ROUND(G50,2),$R$9:$AT$9,0)),"")))</f>
        <v>0.11</v>
      </c>
      <c r="I50" s="28">
        <f t="shared" ref="I50:I81" si="9">IF(H50="","",E50*H50)</f>
        <v>7700</v>
      </c>
      <c r="J50" s="29">
        <f t="shared" ref="J50:J81" si="10">IF(ISERROR(I50*K50),"",(I50*K50))</f>
        <v>7700</v>
      </c>
      <c r="K50" s="112">
        <v>1</v>
      </c>
      <c r="L50" s="62" cm="1">
        <f t="array" ref="L50">_xlfn.LET(_xlpm.g,LEFT(D50,1),_xlpm.y,VALUE(MID(D50,2,FIND(".",D50)-2)),_xlpm.m,VALUE(MID(D50,FIND(".",D50)+1,10)),_xlpm.base,_xlfn.SWITCH(_xlpm.g,"R",2018,"H",1988,"S",1925,"T",1911,"M",1867),DATE(_xlpm.base+_xlpm.y,_xlpm.m,1))</f>
        <v>41791</v>
      </c>
      <c r="M50" s="63">
        <f>DATEDIF(L50,$L15,"Y")</f>
        <v>12</v>
      </c>
      <c r="V50" s="195"/>
      <c r="W50" s="78"/>
      <c r="X50" s="81"/>
      <c r="Y50" s="74"/>
      <c r="Z50" s="74"/>
      <c r="AA50" s="74"/>
      <c r="AB50" s="74"/>
      <c r="AC50" s="74"/>
      <c r="AD50" s="74"/>
      <c r="AE50" s="74"/>
      <c r="AF50" s="74"/>
      <c r="AG50" s="74"/>
      <c r="AH50" s="74"/>
      <c r="AI50" s="74"/>
      <c r="AJ50" s="74"/>
      <c r="AK50" s="74"/>
      <c r="AL50" s="74"/>
      <c r="AM50" s="74"/>
      <c r="AN50" s="74"/>
    </row>
    <row r="51" spans="1:40" ht="24" customHeight="1" x14ac:dyDescent="0.15">
      <c r="A51" s="113" t="s">
        <v>32</v>
      </c>
      <c r="B51" s="186" t="s">
        <v>19</v>
      </c>
      <c r="C51" s="186"/>
      <c r="D51" s="128" t="s">
        <v>98</v>
      </c>
      <c r="E51" s="129">
        <v>50000</v>
      </c>
      <c r="F51" s="36">
        <f>IF(D51&lt;&gt;"",8,"")</f>
        <v>8</v>
      </c>
      <c r="G51" s="36">
        <f t="shared" ref="G51:G68" si="11">IF(D51="","",M51)</f>
        <v>13</v>
      </c>
      <c r="H51" s="150">
        <f t="shared" ref="H51:H68" si="12">IF(G51&gt;28,0.05,IFERROR(INDEX($R$10:$AT$25,MATCH(F51,$Q$10:$Q$25,0),MATCH(ROUND(G51,2),$R$9:$AT$9,0)),""))</f>
        <v>0.05</v>
      </c>
      <c r="I51" s="28">
        <f t="shared" si="9"/>
        <v>2500</v>
      </c>
      <c r="J51" s="29">
        <f t="shared" si="10"/>
        <v>2500</v>
      </c>
      <c r="K51" s="112">
        <v>1</v>
      </c>
      <c r="L51" s="62" cm="1">
        <f t="array" ref="L51">_xlfn.LET(_xlpm.g,LEFT(D51,1),_xlpm.y,VALUE(MID(D51,2,FIND(".",D51)-2)),_xlpm.m,VALUE(MID(D51,FIND(".",D51)+1,10)),_xlpm.base,_xlfn.SWITCH(_xlpm.g,"R",2018,"H",1988,"S",1925,"T",1911,"M",1867),DATE(_xlpm.base+_xlpm.y,_xlpm.m,1))</f>
        <v>41426</v>
      </c>
      <c r="M51" s="63">
        <f>DATEDIF(L51,$L15,"Y")</f>
        <v>13</v>
      </c>
      <c r="W51" s="74"/>
      <c r="X51" s="74"/>
      <c r="Y51" s="74"/>
      <c r="Z51" s="74"/>
      <c r="AA51" s="74"/>
      <c r="AB51" s="74"/>
      <c r="AC51" s="74"/>
      <c r="AD51" s="74"/>
      <c r="AE51" s="74"/>
      <c r="AF51" s="74"/>
      <c r="AG51" s="74"/>
      <c r="AH51" s="74"/>
      <c r="AI51" s="74"/>
      <c r="AJ51" s="74"/>
      <c r="AK51" s="74"/>
      <c r="AL51" s="74"/>
      <c r="AM51" s="74"/>
      <c r="AN51" s="74"/>
    </row>
    <row r="52" spans="1:40" ht="24" customHeight="1" x14ac:dyDescent="0.15">
      <c r="A52" s="113" t="s">
        <v>32</v>
      </c>
      <c r="B52" s="186" t="s">
        <v>20</v>
      </c>
      <c r="C52" s="186"/>
      <c r="D52" s="128" t="s">
        <v>98</v>
      </c>
      <c r="E52" s="127">
        <v>80000</v>
      </c>
      <c r="F52" s="36">
        <f t="shared" ref="F52:F53" si="13">IF(D52&lt;&gt;"",8,"")</f>
        <v>8</v>
      </c>
      <c r="G52" s="36">
        <f t="shared" si="11"/>
        <v>13</v>
      </c>
      <c r="H52" s="36">
        <f t="shared" si="12"/>
        <v>0.05</v>
      </c>
      <c r="I52" s="28">
        <f t="shared" si="9"/>
        <v>4000</v>
      </c>
      <c r="J52" s="29">
        <f t="shared" si="10"/>
        <v>4000</v>
      </c>
      <c r="K52" s="112">
        <v>1</v>
      </c>
      <c r="L52" s="62" cm="1">
        <f t="array" ref="L52">_xlfn.LET(_xlpm.g,LEFT(D52,1),_xlpm.y,VALUE(MID(D52,2,FIND(".",D52)-2)),_xlpm.m,VALUE(MID(D52,FIND(".",D52)+1,10)),_xlpm.base,_xlfn.SWITCH(_xlpm.g,"R",2018,"H",1988,"S",1925,"T",1911,"M",1867),DATE(_xlpm.base+_xlpm.y,_xlpm.m,1))</f>
        <v>41426</v>
      </c>
      <c r="M52" s="63">
        <f>DATEDIF(L52,$L15,"Y")</f>
        <v>13</v>
      </c>
      <c r="W52" s="74"/>
      <c r="X52" s="74"/>
      <c r="Y52" s="74"/>
      <c r="Z52" s="74"/>
      <c r="AA52" s="74"/>
      <c r="AB52" s="74"/>
      <c r="AC52" s="74"/>
      <c r="AD52" s="74"/>
      <c r="AE52" s="74"/>
      <c r="AF52" s="74"/>
      <c r="AG52" s="74"/>
      <c r="AH52" s="74"/>
      <c r="AI52" s="74"/>
      <c r="AJ52" s="74"/>
      <c r="AK52" s="74"/>
      <c r="AL52" s="74"/>
      <c r="AM52" s="74"/>
      <c r="AN52" s="74"/>
    </row>
    <row r="53" spans="1:40" ht="24" customHeight="1" x14ac:dyDescent="0.15">
      <c r="A53" s="113" t="s">
        <v>32</v>
      </c>
      <c r="B53" s="186" t="s">
        <v>22</v>
      </c>
      <c r="C53" s="186"/>
      <c r="D53" s="126" t="s">
        <v>100</v>
      </c>
      <c r="E53" s="127">
        <v>50000</v>
      </c>
      <c r="F53" s="36">
        <f t="shared" si="13"/>
        <v>8</v>
      </c>
      <c r="G53" s="36">
        <f t="shared" si="11"/>
        <v>9</v>
      </c>
      <c r="H53" s="36">
        <f t="shared" si="12"/>
        <v>0.33</v>
      </c>
      <c r="I53" s="28">
        <f t="shared" si="9"/>
        <v>16500</v>
      </c>
      <c r="J53" s="29">
        <f t="shared" si="10"/>
        <v>0</v>
      </c>
      <c r="K53" s="112"/>
      <c r="L53" s="62" cm="1">
        <f t="array" ref="L53">_xlfn.LET(_xlpm.g,LEFT(D53,1),_xlpm.y,VALUE(MID(D53,2,FIND(".",D53)-2)),_xlpm.m,VALUE(MID(D53,FIND(".",D53)+1,10)),_xlpm.base,_xlfn.SWITCH(_xlpm.g,"R",2018,"H",1988,"S",1925,"T",1911,"M",1867),DATE(_xlpm.base+_xlpm.y,_xlpm.m,1))</f>
        <v>42644</v>
      </c>
      <c r="M53" s="63">
        <f>DATEDIF(L53,$L15,"Y")</f>
        <v>9</v>
      </c>
      <c r="W53" s="74"/>
      <c r="X53" s="74"/>
      <c r="Y53" s="74"/>
      <c r="Z53" s="74"/>
      <c r="AA53" s="74"/>
      <c r="AB53" s="74"/>
      <c r="AC53" s="74"/>
      <c r="AD53" s="74"/>
      <c r="AE53" s="74"/>
      <c r="AF53" s="74"/>
      <c r="AG53" s="74"/>
      <c r="AH53" s="74"/>
      <c r="AI53" s="74"/>
      <c r="AJ53" s="74"/>
      <c r="AK53" s="74"/>
      <c r="AL53" s="74"/>
      <c r="AM53" s="74"/>
      <c r="AN53" s="74"/>
    </row>
    <row r="54" spans="1:40" ht="24" customHeight="1" x14ac:dyDescent="0.15">
      <c r="A54" s="113" t="s">
        <v>32</v>
      </c>
      <c r="B54" s="186" t="s">
        <v>46</v>
      </c>
      <c r="C54" s="186"/>
      <c r="D54" s="126" t="s">
        <v>100</v>
      </c>
      <c r="E54" s="127">
        <v>50000</v>
      </c>
      <c r="F54" s="36">
        <f>IF(D54&lt;&gt;"",3,"")</f>
        <v>3</v>
      </c>
      <c r="G54" s="36">
        <f t="shared" si="11"/>
        <v>9</v>
      </c>
      <c r="H54" s="36">
        <f t="shared" si="12"/>
        <v>0.05</v>
      </c>
      <c r="I54" s="28">
        <f t="shared" si="9"/>
        <v>2500</v>
      </c>
      <c r="J54" s="29">
        <f t="shared" si="10"/>
        <v>1250</v>
      </c>
      <c r="K54" s="112">
        <v>0.5</v>
      </c>
      <c r="L54" s="62" cm="1">
        <f t="array" ref="L54">_xlfn.LET(_xlpm.g,LEFT(D54,1),_xlpm.y,VALUE(MID(D54,2,FIND(".",D54)-2)),_xlpm.m,VALUE(MID(D54,FIND(".",D54)+1,10)),_xlpm.base,_xlfn.SWITCH(_xlpm.g,"R",2018,"H",1988,"S",1925,"T",1911,"M",1867),DATE(_xlpm.base+_xlpm.y,_xlpm.m,1))</f>
        <v>42644</v>
      </c>
      <c r="M54" s="63">
        <f>DATEDIF(L54,$L15,"Y")</f>
        <v>9</v>
      </c>
    </row>
    <row r="55" spans="1:40" ht="24" customHeight="1" x14ac:dyDescent="0.15">
      <c r="A55" s="113" t="s">
        <v>32</v>
      </c>
      <c r="B55" s="186" t="s">
        <v>30</v>
      </c>
      <c r="C55" s="186"/>
      <c r="D55" s="126" t="s">
        <v>101</v>
      </c>
      <c r="E55" s="127">
        <v>10000</v>
      </c>
      <c r="F55" s="36">
        <f>IF(D55&lt;&gt;"",3,"")</f>
        <v>3</v>
      </c>
      <c r="G55" s="36">
        <f t="shared" si="11"/>
        <v>15</v>
      </c>
      <c r="H55" s="36">
        <f t="shared" si="12"/>
        <v>0.05</v>
      </c>
      <c r="I55" s="28">
        <f t="shared" si="9"/>
        <v>500</v>
      </c>
      <c r="J55" s="29">
        <f t="shared" si="10"/>
        <v>0</v>
      </c>
      <c r="K55" s="112"/>
      <c r="L55" s="62" cm="1">
        <f t="array" ref="L55">_xlfn.LET(_xlpm.g,LEFT(D55,1),_xlpm.y,VALUE(MID(D55,2,FIND(".",D55)-2)),_xlpm.m,VALUE(MID(D55,FIND(".",D55)+1,10)),_xlpm.base,_xlfn.SWITCH(_xlpm.g,"R",2018,"H",1988,"S",1925,"T",1911,"M",1867),DATE(_xlpm.base+_xlpm.y,_xlpm.m,1))</f>
        <v>40664</v>
      </c>
      <c r="M55" s="63">
        <f>DATEDIF(L55,$L15,"Y")</f>
        <v>15</v>
      </c>
    </row>
    <row r="56" spans="1:40" ht="24" customHeight="1" x14ac:dyDescent="0.15">
      <c r="A56" s="113" t="s">
        <v>32</v>
      </c>
      <c r="B56" s="186" t="s">
        <v>29</v>
      </c>
      <c r="C56" s="186"/>
      <c r="D56" s="126" t="s">
        <v>102</v>
      </c>
      <c r="E56" s="127">
        <v>100000</v>
      </c>
      <c r="F56" s="36">
        <f>IF(D56&lt;&gt;"",3,"")</f>
        <v>3</v>
      </c>
      <c r="G56" s="36">
        <f t="shared" si="11"/>
        <v>4</v>
      </c>
      <c r="H56" s="36">
        <f t="shared" si="12"/>
        <v>0.1</v>
      </c>
      <c r="I56" s="28">
        <f t="shared" si="9"/>
        <v>10000</v>
      </c>
      <c r="J56" s="29">
        <f t="shared" si="10"/>
        <v>1000</v>
      </c>
      <c r="K56" s="112">
        <v>0.1</v>
      </c>
      <c r="L56" s="62" cm="1">
        <f t="array" ref="L56">_xlfn.LET(_xlpm.g,LEFT(D56,1),_xlpm.y,VALUE(MID(D56,2,FIND(".",D56)-2)),_xlpm.m,VALUE(MID(D56,FIND(".",D56)+1,10)),_xlpm.base,_xlfn.SWITCH(_xlpm.g,"R",2018,"H",1988,"S",1925,"T",1911,"M",1867),DATE(_xlpm.base+_xlpm.y,_xlpm.m,1))</f>
        <v>44470</v>
      </c>
      <c r="M56" s="63">
        <f>DATEDIF(L56,$L15,"Y")</f>
        <v>4</v>
      </c>
    </row>
    <row r="57" spans="1:40" ht="24" customHeight="1" x14ac:dyDescent="0.15">
      <c r="A57" s="113" t="s">
        <v>32</v>
      </c>
      <c r="B57" s="186" t="s">
        <v>31</v>
      </c>
      <c r="C57" s="186"/>
      <c r="D57" s="126" t="s">
        <v>103</v>
      </c>
      <c r="E57" s="127">
        <v>50000</v>
      </c>
      <c r="F57" s="36">
        <f>IF(D57&lt;&gt;"",3,"")</f>
        <v>3</v>
      </c>
      <c r="G57" s="36">
        <f t="shared" si="11"/>
        <v>10</v>
      </c>
      <c r="H57" s="36">
        <f t="shared" si="12"/>
        <v>0.05</v>
      </c>
      <c r="I57" s="28">
        <f t="shared" si="9"/>
        <v>2500</v>
      </c>
      <c r="J57" s="29">
        <f t="shared" si="10"/>
        <v>0</v>
      </c>
      <c r="K57" s="112"/>
      <c r="L57" s="62" cm="1">
        <f t="array" ref="L57">_xlfn.LET(_xlpm.g,LEFT(D57,1),_xlpm.y,VALUE(MID(D57,2,FIND(".",D57)-2)),_xlpm.m,VALUE(MID(D57,FIND(".",D57)+1,10)),_xlpm.base,_xlfn.SWITCH(_xlpm.g,"R",2018,"H",1988,"S",1925,"T",1911,"M",1867),DATE(_xlpm.base+_xlpm.y,_xlpm.m,1))</f>
        <v>42248</v>
      </c>
      <c r="M57" s="63">
        <f>DATEDIF(L57,$L15,"Y")</f>
        <v>10</v>
      </c>
    </row>
    <row r="58" spans="1:40" ht="24" customHeight="1" x14ac:dyDescent="0.15">
      <c r="A58" s="113" t="s">
        <v>32</v>
      </c>
      <c r="B58" s="186" t="s">
        <v>47</v>
      </c>
      <c r="C58" s="186"/>
      <c r="D58" s="126" t="s">
        <v>79</v>
      </c>
      <c r="E58" s="127">
        <v>30000</v>
      </c>
      <c r="F58" s="36">
        <f>IF(D58&lt;&gt;"",5,"")</f>
        <v>5</v>
      </c>
      <c r="G58" s="36">
        <f t="shared" si="11"/>
        <v>2</v>
      </c>
      <c r="H58" s="36">
        <f t="shared" si="12"/>
        <v>0.75</v>
      </c>
      <c r="I58" s="28">
        <f t="shared" si="9"/>
        <v>22500</v>
      </c>
      <c r="J58" s="29">
        <f t="shared" si="10"/>
        <v>0</v>
      </c>
      <c r="K58" s="112"/>
      <c r="L58" s="62" cm="1">
        <f t="array" ref="L58">_xlfn.LET(_xlpm.g,LEFT(D58,1),_xlpm.y,VALUE(MID(D58,2,FIND(".",D58)-2)),_xlpm.m,VALUE(MID(D58,FIND(".",D58)+1,10)),_xlpm.base,_xlfn.SWITCH(_xlpm.g,"R",2018,"H",1988,"S",1925,"T",1911,"M",1867),DATE(_xlpm.base+_xlpm.y,_xlpm.m,1))</f>
        <v>45292</v>
      </c>
      <c r="M58" s="63">
        <f>DATEDIF(L58,$L15,"Y")</f>
        <v>2</v>
      </c>
    </row>
    <row r="59" spans="1:40" ht="24" customHeight="1" x14ac:dyDescent="0.15">
      <c r="A59" s="113" t="s">
        <v>32</v>
      </c>
      <c r="B59" s="186" t="s">
        <v>48</v>
      </c>
      <c r="C59" s="186"/>
      <c r="D59" s="126" t="s">
        <v>104</v>
      </c>
      <c r="E59" s="127">
        <v>100000</v>
      </c>
      <c r="F59" s="36">
        <f>IF(D59&lt;&gt;"",5,"")</f>
        <v>5</v>
      </c>
      <c r="G59" s="36">
        <f t="shared" si="11"/>
        <v>5</v>
      </c>
      <c r="H59" s="36">
        <f t="shared" si="12"/>
        <v>0.37</v>
      </c>
      <c r="I59" s="28">
        <f t="shared" si="9"/>
        <v>37000</v>
      </c>
      <c r="J59" s="29">
        <f t="shared" si="10"/>
        <v>0</v>
      </c>
      <c r="K59" s="112"/>
      <c r="L59" s="62" cm="1">
        <f t="array" ref="L59">_xlfn.LET(_xlpm.g,LEFT(D59,1),_xlpm.y,VALUE(MID(D59,2,FIND(".",D59)-2)),_xlpm.m,VALUE(MID(D59,FIND(".",D59)+1,10)),_xlpm.base,_xlfn.SWITCH(_xlpm.g,"R",2018,"H",1988,"S",1925,"T",1911,"M",1867),DATE(_xlpm.base+_xlpm.y,_xlpm.m,1))</f>
        <v>44228</v>
      </c>
      <c r="M59" s="63">
        <f>DATEDIF(L59,$L15,"Y")</f>
        <v>5</v>
      </c>
    </row>
    <row r="60" spans="1:40" ht="24" customHeight="1" x14ac:dyDescent="0.15">
      <c r="A60" s="113" t="s">
        <v>32</v>
      </c>
      <c r="B60" s="186" t="s">
        <v>21</v>
      </c>
      <c r="C60" s="186"/>
      <c r="D60" s="126" t="s">
        <v>105</v>
      </c>
      <c r="E60" s="127">
        <v>30000</v>
      </c>
      <c r="F60" s="36">
        <f>IF(D60&lt;&gt;"",10,"")</f>
        <v>10</v>
      </c>
      <c r="G60" s="36">
        <f t="shared" si="11"/>
        <v>20</v>
      </c>
      <c r="H60" s="36">
        <f t="shared" si="12"/>
        <v>0.05</v>
      </c>
      <c r="I60" s="28">
        <f t="shared" si="9"/>
        <v>1500</v>
      </c>
      <c r="J60" s="29">
        <f t="shared" si="10"/>
        <v>0</v>
      </c>
      <c r="K60" s="112"/>
      <c r="L60" s="62" cm="1">
        <f t="array" ref="L60">_xlfn.LET(_xlpm.g,LEFT(D60,1),_xlpm.y,VALUE(MID(D60,2,FIND(".",D60)-2)),_xlpm.m,VALUE(MID(D60,FIND(".",D60)+1,10)),_xlpm.base,_xlfn.SWITCH(_xlpm.g,"R",2018,"H",1988,"S",1925,"T",1911,"M",1867),DATE(_xlpm.base+_xlpm.y,_xlpm.m,1))</f>
        <v>38749</v>
      </c>
      <c r="M60" s="63">
        <f>DATEDIF(L60,$L15,"Y")</f>
        <v>20</v>
      </c>
    </row>
    <row r="61" spans="1:40" ht="24" customHeight="1" x14ac:dyDescent="0.15">
      <c r="A61" s="113" t="s">
        <v>32</v>
      </c>
      <c r="B61" s="186" t="s">
        <v>23</v>
      </c>
      <c r="C61" s="186"/>
      <c r="D61" s="126" t="s">
        <v>106</v>
      </c>
      <c r="E61" s="127">
        <v>29800</v>
      </c>
      <c r="F61" s="36">
        <f>IF(D61&lt;&gt;"",5,"")</f>
        <v>5</v>
      </c>
      <c r="G61" s="36">
        <f t="shared" si="11"/>
        <v>10</v>
      </c>
      <c r="H61" s="36">
        <f t="shared" si="12"/>
        <v>0.05</v>
      </c>
      <c r="I61" s="28">
        <f t="shared" si="9"/>
        <v>1490</v>
      </c>
      <c r="J61" s="29">
        <f t="shared" si="10"/>
        <v>0</v>
      </c>
      <c r="K61" s="112"/>
      <c r="L61" s="62" cm="1">
        <f t="array" ref="L61">_xlfn.LET(_xlpm.g,LEFT(D61,1),_xlpm.y,VALUE(MID(D61,2,FIND(".",D61)-2)),_xlpm.m,VALUE(MID(D61,FIND(".",D61)+1,10)),_xlpm.base,_xlfn.SWITCH(_xlpm.g,"R",2018,"H",1988,"S",1925,"T",1911,"M",1867),DATE(_xlpm.base+_xlpm.y,_xlpm.m,1))</f>
        <v>42309</v>
      </c>
      <c r="M61" s="63">
        <f>DATEDIF(L61,$L15,"Y")</f>
        <v>10</v>
      </c>
    </row>
    <row r="62" spans="1:40" ht="24" customHeight="1" x14ac:dyDescent="0.15">
      <c r="A62" s="113" t="s">
        <v>32</v>
      </c>
      <c r="B62" s="186" t="s">
        <v>24</v>
      </c>
      <c r="C62" s="186"/>
      <c r="D62" s="126"/>
      <c r="E62" s="127"/>
      <c r="F62" s="36" t="str">
        <f>IF(D62&lt;&gt;"",5,"")</f>
        <v/>
      </c>
      <c r="G62" s="36" t="str">
        <f t="shared" si="11"/>
        <v/>
      </c>
      <c r="H62" s="36">
        <f t="shared" si="12"/>
        <v>0.05</v>
      </c>
      <c r="I62" s="28">
        <f t="shared" si="9"/>
        <v>0</v>
      </c>
      <c r="J62" s="29">
        <f t="shared" si="10"/>
        <v>0</v>
      </c>
      <c r="K62" s="112"/>
      <c r="L62" s="62" t="e" cm="1">
        <f t="array" ref="L62">_xlfn.LET(_xlpm.g,LEFT(D62,1),_xlpm.y,VALUE(MID(D62,2,FIND(".",D62)-2)),_xlpm.m,VALUE(MID(D62,FIND(".",D62)+1,10)),_xlpm.base,_xlfn.SWITCH(_xlpm.g,"R",2018,"H",1988,"S",1925,"T",1911,"M",1867),DATE(_xlpm.base+_xlpm.y,_xlpm.m,1))</f>
        <v>#N/A</v>
      </c>
      <c r="M62" s="63" t="e">
        <f>DATEDIF(L62,$L15,"Y")</f>
        <v>#N/A</v>
      </c>
    </row>
    <row r="63" spans="1:40" ht="24" customHeight="1" x14ac:dyDescent="0.15">
      <c r="A63" s="113" t="s">
        <v>32</v>
      </c>
      <c r="B63" s="186" t="s">
        <v>25</v>
      </c>
      <c r="C63" s="186"/>
      <c r="D63" s="126" t="s">
        <v>101</v>
      </c>
      <c r="E63" s="127">
        <v>50000</v>
      </c>
      <c r="F63" s="36">
        <f>IF(D63&lt;&gt;"",5,"")</f>
        <v>5</v>
      </c>
      <c r="G63" s="36">
        <f t="shared" si="11"/>
        <v>15</v>
      </c>
      <c r="H63" s="36">
        <f t="shared" si="12"/>
        <v>0.05</v>
      </c>
      <c r="I63" s="28">
        <f t="shared" si="9"/>
        <v>2500</v>
      </c>
      <c r="J63" s="29">
        <f t="shared" si="10"/>
        <v>500</v>
      </c>
      <c r="K63" s="112">
        <v>0.2</v>
      </c>
      <c r="L63" s="62" cm="1">
        <f t="array" ref="L63">_xlfn.LET(_xlpm.g,LEFT(D63,1),_xlpm.y,VALUE(MID(D63,2,FIND(".",D63)-2)),_xlpm.m,VALUE(MID(D63,FIND(".",D63)+1,10)),_xlpm.base,_xlfn.SWITCH(_xlpm.g,"R",2018,"H",1988,"S",1925,"T",1911,"M",1867),DATE(_xlpm.base+_xlpm.y,_xlpm.m,1))</f>
        <v>40664</v>
      </c>
      <c r="M63" s="63">
        <f>DATEDIF(L63,$L15,"Y")</f>
        <v>15</v>
      </c>
    </row>
    <row r="64" spans="1:40" ht="24" customHeight="1" x14ac:dyDescent="0.15">
      <c r="A64" s="113" t="s">
        <v>32</v>
      </c>
      <c r="B64" s="186" t="s">
        <v>27</v>
      </c>
      <c r="C64" s="186"/>
      <c r="D64" s="126"/>
      <c r="E64" s="127"/>
      <c r="F64" s="36" t="str">
        <f>IF(D64&lt;&gt;"",5,"")</f>
        <v/>
      </c>
      <c r="G64" s="36" t="str">
        <f t="shared" si="11"/>
        <v/>
      </c>
      <c r="H64" s="36">
        <f t="shared" si="12"/>
        <v>0.05</v>
      </c>
      <c r="I64" s="28">
        <f t="shared" si="9"/>
        <v>0</v>
      </c>
      <c r="J64" s="29">
        <f t="shared" si="10"/>
        <v>0</v>
      </c>
      <c r="K64" s="112"/>
      <c r="L64" s="62" t="e" cm="1">
        <f t="array" ref="L64">_xlfn.LET(_xlpm.g,LEFT(D64,1),_xlpm.y,VALUE(MID(D64,2,FIND(".",D64)-2)),_xlpm.m,VALUE(MID(D64,FIND(".",D64)+1,10)),_xlpm.base,_xlfn.SWITCH(_xlpm.g,"R",2018,"H",1988,"S",1925,"T",1911,"M",1867),DATE(_xlpm.base+_xlpm.y,_xlpm.m,1))</f>
        <v>#N/A</v>
      </c>
      <c r="M64" s="63" t="e">
        <f>DATEDIF(L64,$L15,"Y")</f>
        <v>#N/A</v>
      </c>
    </row>
    <row r="65" spans="1:13" ht="24" customHeight="1" x14ac:dyDescent="0.15">
      <c r="A65" s="113" t="s">
        <v>32</v>
      </c>
      <c r="B65" s="186" t="s">
        <v>28</v>
      </c>
      <c r="C65" s="186"/>
      <c r="D65" s="126"/>
      <c r="E65" s="127"/>
      <c r="F65" s="36" t="str">
        <f>IF(D65&lt;&gt;"",5,"")</f>
        <v/>
      </c>
      <c r="G65" s="36" t="str">
        <f t="shared" si="11"/>
        <v/>
      </c>
      <c r="H65" s="36">
        <f t="shared" si="12"/>
        <v>0.05</v>
      </c>
      <c r="I65" s="28">
        <f t="shared" si="9"/>
        <v>0</v>
      </c>
      <c r="J65" s="29">
        <f t="shared" si="10"/>
        <v>0</v>
      </c>
      <c r="K65" s="112"/>
      <c r="L65" s="62" t="e" cm="1">
        <f t="array" ref="L65">_xlfn.LET(_xlpm.g,LEFT(D65,1),_xlpm.y,VALUE(MID(D65,2,FIND(".",D65)-2)),_xlpm.m,VALUE(MID(D65,FIND(".",D65)+1,10)),_xlpm.base,_xlfn.SWITCH(_xlpm.g,"R",2018,"H",1988,"S",1925,"T",1911,"M",1867),DATE(_xlpm.base+_xlpm.y,_xlpm.m,1))</f>
        <v>#N/A</v>
      </c>
      <c r="M65" s="63" t="e">
        <f>DATEDIF(L65,$L15,"Y")</f>
        <v>#N/A</v>
      </c>
    </row>
    <row r="66" spans="1:13" ht="24" customHeight="1" x14ac:dyDescent="0.15">
      <c r="A66" s="113" t="s">
        <v>32</v>
      </c>
      <c r="B66" s="186" t="s">
        <v>26</v>
      </c>
      <c r="C66" s="186"/>
      <c r="D66" s="126" t="s">
        <v>107</v>
      </c>
      <c r="E66" s="127">
        <v>60000</v>
      </c>
      <c r="F66" s="36">
        <f>IF(D66&lt;&gt;"",3,"")</f>
        <v>3</v>
      </c>
      <c r="G66" s="36">
        <f t="shared" si="11"/>
        <v>7</v>
      </c>
      <c r="H66" s="36">
        <f t="shared" si="12"/>
        <v>0.05</v>
      </c>
      <c r="I66" s="28">
        <f t="shared" si="9"/>
        <v>3000</v>
      </c>
      <c r="J66" s="29">
        <f t="shared" si="10"/>
        <v>0</v>
      </c>
      <c r="K66" s="112"/>
      <c r="L66" s="62" cm="1">
        <f t="array" ref="L66">_xlfn.LET(_xlpm.g,LEFT(D66,1),_xlpm.y,VALUE(MID(D66,2,FIND(".",D66)-2)),_xlpm.m,VALUE(MID(D66,FIND(".",D66)+1,10)),_xlpm.base,_xlfn.SWITCH(_xlpm.g,"R",2018,"H",1988,"S",1925,"T",1911,"M",1867),DATE(_xlpm.base+_xlpm.y,_xlpm.m,1))</f>
        <v>43556</v>
      </c>
      <c r="M66" s="63">
        <f>DATEDIF(L66,$L15,"Y")</f>
        <v>7</v>
      </c>
    </row>
    <row r="67" spans="1:13" ht="24" customHeight="1" x14ac:dyDescent="0.15">
      <c r="A67" s="113" t="s">
        <v>32</v>
      </c>
      <c r="B67" s="186" t="s">
        <v>67</v>
      </c>
      <c r="C67" s="186"/>
      <c r="D67" s="126"/>
      <c r="E67" s="130"/>
      <c r="F67" s="36" t="str">
        <f>IF(D67&lt;&gt;"",5,"")</f>
        <v/>
      </c>
      <c r="G67" s="36" t="str">
        <f t="shared" si="11"/>
        <v/>
      </c>
      <c r="H67" s="36">
        <f t="shared" si="12"/>
        <v>0.05</v>
      </c>
      <c r="I67" s="28">
        <f t="shared" si="9"/>
        <v>0</v>
      </c>
      <c r="J67" s="29">
        <f t="shared" si="10"/>
        <v>0</v>
      </c>
      <c r="K67" s="112"/>
      <c r="L67" s="62" t="e" cm="1">
        <f t="array" ref="L67">_xlfn.LET(_xlpm.g,LEFT(D67,1),_xlpm.y,VALUE(MID(D67,2,FIND(".",D67)-2)),_xlpm.m,VALUE(MID(D67,FIND(".",D67)+1,10)),_xlpm.base,_xlfn.SWITCH(_xlpm.g,"R",2018,"H",1988,"S",1925,"T",1911,"M",1867),DATE(_xlpm.base+_xlpm.y,_xlpm.m,1))</f>
        <v>#N/A</v>
      </c>
      <c r="M67" s="63" t="e">
        <f>DATEDIF(L67,$L15,"Y")</f>
        <v>#N/A</v>
      </c>
    </row>
    <row r="68" spans="1:13" ht="24" customHeight="1" x14ac:dyDescent="0.15">
      <c r="A68" s="113" t="s">
        <v>32</v>
      </c>
      <c r="B68" s="186" t="s">
        <v>68</v>
      </c>
      <c r="C68" s="186"/>
      <c r="D68" s="126"/>
      <c r="E68" s="130"/>
      <c r="F68" s="36" t="str">
        <f>IF(D68&lt;&gt;"",5,"")</f>
        <v/>
      </c>
      <c r="G68" s="36" t="str">
        <f t="shared" si="11"/>
        <v/>
      </c>
      <c r="H68" s="36">
        <f t="shared" si="12"/>
        <v>0.05</v>
      </c>
      <c r="I68" s="28">
        <f t="shared" si="9"/>
        <v>0</v>
      </c>
      <c r="J68" s="29">
        <f t="shared" si="10"/>
        <v>0</v>
      </c>
      <c r="K68" s="131">
        <v>0.1</v>
      </c>
      <c r="L68" s="62" t="e" cm="1">
        <f t="array" ref="L68">_xlfn.LET(_xlpm.g,LEFT(D68,1),_xlpm.y,VALUE(MID(D68,2,FIND(".",D68)-2)),_xlpm.m,VALUE(MID(D68,FIND(".",D68)+1,10)),_xlpm.base,_xlfn.SWITCH(_xlpm.g,"R",2018,"H",1988,"S",1925,"T",1911,"M",1867),DATE(_xlpm.base+_xlpm.y,_xlpm.m,1))</f>
        <v>#N/A</v>
      </c>
      <c r="M68" s="63" t="e">
        <f>DATEDIF(L68,$L15,"Y")</f>
        <v>#N/A</v>
      </c>
    </row>
    <row r="69" spans="1:13" ht="24" customHeight="1" x14ac:dyDescent="0.15">
      <c r="A69" s="113" t="s">
        <v>32</v>
      </c>
      <c r="B69" s="183"/>
      <c r="C69" s="183"/>
      <c r="D69" s="132"/>
      <c r="E69" s="133"/>
      <c r="F69" s="134"/>
      <c r="G69" s="36"/>
      <c r="H69" s="36"/>
      <c r="I69" s="28" t="str">
        <f t="shared" si="9"/>
        <v/>
      </c>
      <c r="J69" s="29" t="str">
        <f t="shared" si="10"/>
        <v/>
      </c>
      <c r="K69" s="135"/>
      <c r="L69" s="62" t="e" cm="1">
        <f t="array" ref="L69">_xlfn.LET(_xlpm.g,LEFT(D69,1),_xlpm.y,VALUE(MID(D69,2,FIND(".",D69)-2)),_xlpm.m,VALUE(MID(D69,FIND(".",D69)+1,10)),_xlpm.base,_xlfn.SWITCH(_xlpm.g,"R",2018,"H",1988,"S",1925,"T",1911,"M",1867),DATE(_xlpm.base+_xlpm.y,_xlpm.m,1))</f>
        <v>#N/A</v>
      </c>
      <c r="M69" s="63" t="e">
        <f>DATEDIF(L69,$L15,"Y")</f>
        <v>#N/A</v>
      </c>
    </row>
    <row r="70" spans="1:13" ht="24" customHeight="1" x14ac:dyDescent="0.15">
      <c r="A70" s="113" t="s">
        <v>32</v>
      </c>
      <c r="B70" s="183"/>
      <c r="C70" s="183"/>
      <c r="D70" s="132"/>
      <c r="E70" s="136"/>
      <c r="F70" s="134"/>
      <c r="G70" s="36"/>
      <c r="H70" s="36"/>
      <c r="I70" s="28" t="str">
        <f t="shared" si="9"/>
        <v/>
      </c>
      <c r="J70" s="29" t="str">
        <f t="shared" si="10"/>
        <v/>
      </c>
      <c r="K70" s="135"/>
      <c r="L70" s="62" t="e" cm="1">
        <f t="array" ref="L70">_xlfn.LET(_xlpm.g,LEFT(D70,1),_xlpm.y,VALUE(MID(D70,2,FIND(".",D70)-2)),_xlpm.m,VALUE(MID(D70,FIND(".",D70)+1,10)),_xlpm.base,_xlfn.SWITCH(_xlpm.g,"R",2018,"H",1988,"S",1925,"T",1911,"M",1867),DATE(_xlpm.base+_xlpm.y,_xlpm.m,1))</f>
        <v>#N/A</v>
      </c>
      <c r="M70" s="63" t="e">
        <f>DATEDIF(L70,$L15,"Y")</f>
        <v>#N/A</v>
      </c>
    </row>
    <row r="71" spans="1:13" ht="24" customHeight="1" x14ac:dyDescent="0.15">
      <c r="A71" s="113" t="s">
        <v>32</v>
      </c>
      <c r="B71" s="183"/>
      <c r="C71" s="183"/>
      <c r="D71" s="132"/>
      <c r="E71" s="136"/>
      <c r="F71" s="134"/>
      <c r="G71" s="36"/>
      <c r="H71" s="36"/>
      <c r="I71" s="28" t="str">
        <f t="shared" si="9"/>
        <v/>
      </c>
      <c r="J71" s="29" t="str">
        <f t="shared" si="10"/>
        <v/>
      </c>
      <c r="K71" s="135"/>
      <c r="L71" s="62" t="e" cm="1">
        <f t="array" ref="L71">_xlfn.LET(_xlpm.g,LEFT(D71,1),_xlpm.y,VALUE(MID(D71,2,FIND(".",D71)-2)),_xlpm.m,VALUE(MID(D71,FIND(".",D71)+1,10)),_xlpm.base,_xlfn.SWITCH(_xlpm.g,"R",2018,"H",1988,"S",1925,"T",1911,"M",1867),DATE(_xlpm.base+_xlpm.y,_xlpm.m,1))</f>
        <v>#N/A</v>
      </c>
      <c r="M71" s="63" t="e">
        <f>DATEDIF(L71,$L15,"Y")</f>
        <v>#N/A</v>
      </c>
    </row>
    <row r="72" spans="1:13" ht="24" customHeight="1" x14ac:dyDescent="0.15">
      <c r="A72" s="113" t="s">
        <v>32</v>
      </c>
      <c r="B72" s="183"/>
      <c r="C72" s="183"/>
      <c r="D72" s="132"/>
      <c r="E72" s="136"/>
      <c r="F72" s="134"/>
      <c r="G72" s="36"/>
      <c r="H72" s="36"/>
      <c r="I72" s="28" t="str">
        <f t="shared" si="9"/>
        <v/>
      </c>
      <c r="J72" s="29" t="str">
        <f t="shared" si="10"/>
        <v/>
      </c>
      <c r="K72" s="135"/>
      <c r="L72" s="62" t="e" cm="1">
        <f t="array" ref="L72">_xlfn.LET(_xlpm.g,LEFT(D72,1),_xlpm.y,VALUE(MID(D72,2,FIND(".",D72)-2)),_xlpm.m,VALUE(MID(D72,FIND(".",D72)+1,10)),_xlpm.base,_xlfn.SWITCH(_xlpm.g,"R",2018,"H",1988,"S",1925,"T",1911,"M",1867),DATE(_xlpm.base+_xlpm.y,_xlpm.m,1))</f>
        <v>#N/A</v>
      </c>
      <c r="M72" s="63" t="e">
        <f>DATEDIF(L72,$L15,"Y")</f>
        <v>#N/A</v>
      </c>
    </row>
    <row r="73" spans="1:13" ht="24" customHeight="1" x14ac:dyDescent="0.15">
      <c r="A73" s="113" t="s">
        <v>32</v>
      </c>
      <c r="B73" s="183"/>
      <c r="C73" s="183"/>
      <c r="D73" s="132"/>
      <c r="E73" s="136"/>
      <c r="F73" s="134"/>
      <c r="G73" s="36"/>
      <c r="H73" s="36"/>
      <c r="I73" s="28" t="str">
        <f t="shared" si="9"/>
        <v/>
      </c>
      <c r="J73" s="29" t="str">
        <f t="shared" si="10"/>
        <v/>
      </c>
      <c r="K73" s="135"/>
      <c r="L73" s="62" t="e" cm="1">
        <f t="array" ref="L73">_xlfn.LET(_xlpm.g,LEFT(D73,1),_xlpm.y,VALUE(MID(D73,2,FIND(".",D73)-2)),_xlpm.m,VALUE(MID(D73,FIND(".",D73)+1,10)),_xlpm.base,_xlfn.SWITCH(_xlpm.g,"R",2018,"H",1988,"S",1925,"T",1911,"M",1867),DATE(_xlpm.base+_xlpm.y,_xlpm.m,1))</f>
        <v>#N/A</v>
      </c>
      <c r="M73" s="63" t="e">
        <f>DATEDIF(L73,$L15,"Y")</f>
        <v>#N/A</v>
      </c>
    </row>
    <row r="74" spans="1:13" ht="24" customHeight="1" x14ac:dyDescent="0.15">
      <c r="A74" s="113" t="s">
        <v>32</v>
      </c>
      <c r="B74" s="183"/>
      <c r="C74" s="183"/>
      <c r="D74" s="132"/>
      <c r="E74" s="136"/>
      <c r="F74" s="134"/>
      <c r="G74" s="36"/>
      <c r="H74" s="36"/>
      <c r="I74" s="28" t="str">
        <f t="shared" si="9"/>
        <v/>
      </c>
      <c r="J74" s="29" t="str">
        <f t="shared" si="10"/>
        <v/>
      </c>
      <c r="K74" s="135"/>
      <c r="L74" s="62" t="e" cm="1">
        <f t="array" ref="L74">_xlfn.LET(_xlpm.g,LEFT(D74,1),_xlpm.y,VALUE(MID(D74,2,FIND(".",D74)-2)),_xlpm.m,VALUE(MID(D74,FIND(".",D74)+1,10)),_xlpm.base,_xlfn.SWITCH(_xlpm.g,"R",2018,"H",1988,"S",1925,"T",1911,"M",1867),DATE(_xlpm.base+_xlpm.y,_xlpm.m,1))</f>
        <v>#N/A</v>
      </c>
      <c r="M74" s="63" t="e">
        <f>DATEDIF(L74,$L15,"Y")</f>
        <v>#N/A</v>
      </c>
    </row>
    <row r="75" spans="1:13" ht="24" customHeight="1" x14ac:dyDescent="0.15">
      <c r="A75" s="113" t="s">
        <v>32</v>
      </c>
      <c r="B75" s="183"/>
      <c r="C75" s="183"/>
      <c r="D75" s="132"/>
      <c r="E75" s="136"/>
      <c r="F75" s="134"/>
      <c r="G75" s="36"/>
      <c r="H75" s="36"/>
      <c r="I75" s="28" t="str">
        <f t="shared" si="9"/>
        <v/>
      </c>
      <c r="J75" s="29" t="str">
        <f t="shared" si="10"/>
        <v/>
      </c>
      <c r="K75" s="135"/>
      <c r="L75" s="62" t="e" cm="1">
        <f t="array" ref="L75">_xlfn.LET(_xlpm.g,LEFT(D75,1),_xlpm.y,VALUE(MID(D75,2,FIND(".",D75)-2)),_xlpm.m,VALUE(MID(D75,FIND(".",D75)+1,10)),_xlpm.base,_xlfn.SWITCH(_xlpm.g,"R",2018,"H",1988,"S",1925,"T",1911,"M",1867),DATE(_xlpm.base+_xlpm.y,_xlpm.m,1))</f>
        <v>#N/A</v>
      </c>
      <c r="M75" s="63" t="e">
        <f>DATEDIF(L75,$L15,"Y")</f>
        <v>#N/A</v>
      </c>
    </row>
    <row r="76" spans="1:13" ht="24" customHeight="1" x14ac:dyDescent="0.15">
      <c r="A76" s="113" t="s">
        <v>32</v>
      </c>
      <c r="B76" s="183"/>
      <c r="C76" s="183"/>
      <c r="D76" s="132"/>
      <c r="E76" s="136"/>
      <c r="F76" s="134"/>
      <c r="G76" s="36"/>
      <c r="H76" s="36"/>
      <c r="I76" s="28" t="str">
        <f t="shared" si="9"/>
        <v/>
      </c>
      <c r="J76" s="29" t="str">
        <f t="shared" si="10"/>
        <v/>
      </c>
      <c r="K76" s="135"/>
      <c r="L76" s="62" t="e" cm="1">
        <f t="array" ref="L76">_xlfn.LET(_xlpm.g,LEFT(D76,1),_xlpm.y,VALUE(MID(D76,2,FIND(".",D76)-2)),_xlpm.m,VALUE(MID(D76,FIND(".",D76)+1,10)),_xlpm.base,_xlfn.SWITCH(_xlpm.g,"R",2018,"H",1988,"S",1925,"T",1911,"M",1867),DATE(_xlpm.base+_xlpm.y,_xlpm.m,1))</f>
        <v>#N/A</v>
      </c>
      <c r="M76" s="63" t="e">
        <f>DATEDIF(L76,$L15,"Y")</f>
        <v>#N/A</v>
      </c>
    </row>
    <row r="77" spans="1:13" ht="24" customHeight="1" x14ac:dyDescent="0.15">
      <c r="A77" s="113" t="s">
        <v>32</v>
      </c>
      <c r="B77" s="183"/>
      <c r="C77" s="183"/>
      <c r="D77" s="132"/>
      <c r="E77" s="136"/>
      <c r="F77" s="134"/>
      <c r="G77" s="36"/>
      <c r="H77" s="36"/>
      <c r="I77" s="28" t="str">
        <f t="shared" si="9"/>
        <v/>
      </c>
      <c r="J77" s="29" t="str">
        <f t="shared" si="10"/>
        <v/>
      </c>
      <c r="K77" s="135"/>
      <c r="L77" s="62" t="e" cm="1">
        <f t="array" ref="L77">_xlfn.LET(_xlpm.g,LEFT(D77,1),_xlpm.y,VALUE(MID(D77,2,FIND(".",D77)-2)),_xlpm.m,VALUE(MID(D77,FIND(".",D77)+1,10)),_xlpm.base,_xlfn.SWITCH(_xlpm.g,"R",2018,"H",1988,"S",1925,"T",1911,"M",1867),DATE(_xlpm.base+_xlpm.y,_xlpm.m,1))</f>
        <v>#N/A</v>
      </c>
      <c r="M77" s="63" t="e">
        <f>DATEDIF(L77,$L15,"Y")</f>
        <v>#N/A</v>
      </c>
    </row>
    <row r="78" spans="1:13" ht="24" customHeight="1" x14ac:dyDescent="0.15">
      <c r="A78" s="113" t="s">
        <v>32</v>
      </c>
      <c r="B78" s="183"/>
      <c r="C78" s="183"/>
      <c r="D78" s="132"/>
      <c r="E78" s="136"/>
      <c r="F78" s="134"/>
      <c r="G78" s="36"/>
      <c r="H78" s="36"/>
      <c r="I78" s="28" t="str">
        <f t="shared" si="9"/>
        <v/>
      </c>
      <c r="J78" s="29" t="str">
        <f t="shared" si="10"/>
        <v/>
      </c>
      <c r="K78" s="135"/>
      <c r="L78" s="62" t="e" cm="1">
        <f t="array" ref="L78">_xlfn.LET(_xlpm.g,LEFT(D78,1),_xlpm.y,VALUE(MID(D78,2,FIND(".",D78)-2)),_xlpm.m,VALUE(MID(D78,FIND(".",D78)+1,10)),_xlpm.base,_xlfn.SWITCH(_xlpm.g,"R",2018,"H",1988,"S",1925,"T",1911,"M",1867),DATE(_xlpm.base+_xlpm.y,_xlpm.m,1))</f>
        <v>#N/A</v>
      </c>
      <c r="M78" s="63" t="e">
        <f>DATEDIF(L78,$L15,"Y")</f>
        <v>#N/A</v>
      </c>
    </row>
    <row r="79" spans="1:13" ht="24" customHeight="1" x14ac:dyDescent="0.15">
      <c r="A79" s="113" t="s">
        <v>32</v>
      </c>
      <c r="B79" s="183"/>
      <c r="C79" s="183"/>
      <c r="D79" s="132"/>
      <c r="E79" s="136"/>
      <c r="F79" s="134"/>
      <c r="G79" s="36"/>
      <c r="H79" s="36"/>
      <c r="I79" s="28" t="str">
        <f t="shared" si="9"/>
        <v/>
      </c>
      <c r="J79" s="29" t="str">
        <f t="shared" si="10"/>
        <v/>
      </c>
      <c r="K79" s="135"/>
      <c r="L79" s="62" t="e" cm="1">
        <f t="array" ref="L79">_xlfn.LET(_xlpm.g,LEFT(D79,1),_xlpm.y,VALUE(MID(D79,2,FIND(".",D79)-2)),_xlpm.m,VALUE(MID(D79,FIND(".",D79)+1,10)),_xlpm.base,_xlfn.SWITCH(_xlpm.g,"R",2018,"H",1988,"S",1925,"T",1911,"M",1867),DATE(_xlpm.base+_xlpm.y,_xlpm.m,1))</f>
        <v>#N/A</v>
      </c>
      <c r="M79" s="63" t="e">
        <f>DATEDIF(L79,$L15,"Y")</f>
        <v>#N/A</v>
      </c>
    </row>
    <row r="80" spans="1:13" ht="24" customHeight="1" x14ac:dyDescent="0.15">
      <c r="A80" s="113" t="s">
        <v>32</v>
      </c>
      <c r="B80" s="183"/>
      <c r="C80" s="183"/>
      <c r="D80" s="132"/>
      <c r="E80" s="136"/>
      <c r="F80" s="134"/>
      <c r="G80" s="36"/>
      <c r="H80" s="36"/>
      <c r="I80" s="28" t="str">
        <f t="shared" si="9"/>
        <v/>
      </c>
      <c r="J80" s="29" t="str">
        <f t="shared" si="10"/>
        <v/>
      </c>
      <c r="K80" s="135"/>
      <c r="L80" s="62" t="e" cm="1">
        <f t="array" ref="L80">_xlfn.LET(_xlpm.g,LEFT(D80,1),_xlpm.y,VALUE(MID(D80,2,FIND(".",D80)-2)),_xlpm.m,VALUE(MID(D80,FIND(".",D80)+1,10)),_xlpm.base,_xlfn.SWITCH(_xlpm.g,"R",2018,"H",1988,"S",1925,"T",1911,"M",1867),DATE(_xlpm.base+_xlpm.y,_xlpm.m,1))</f>
        <v>#N/A</v>
      </c>
      <c r="M80" s="63" t="e">
        <f>DATEDIF(L80,$L15,"Y")</f>
        <v>#N/A</v>
      </c>
    </row>
    <row r="81" spans="1:13" ht="24" customHeight="1" thickBot="1" x14ac:dyDescent="0.2">
      <c r="A81" s="137" t="s">
        <v>32</v>
      </c>
      <c r="B81" s="184"/>
      <c r="C81" s="184"/>
      <c r="D81" s="132"/>
      <c r="E81" s="138"/>
      <c r="F81" s="134"/>
      <c r="G81" s="36"/>
      <c r="H81" s="36"/>
      <c r="I81" s="28" t="str">
        <f t="shared" si="9"/>
        <v/>
      </c>
      <c r="J81" s="29" t="str">
        <f t="shared" si="10"/>
        <v/>
      </c>
      <c r="K81" s="135"/>
      <c r="L81" s="62" t="e" cm="1">
        <f t="array" ref="L81">_xlfn.LET(_xlpm.g,LEFT(D81,1),_xlpm.y,VALUE(MID(D81,2,FIND(".",D81)-2)),_xlpm.m,VALUE(MID(D81,FIND(".",D81)+1,10)),_xlpm.base,_xlfn.SWITCH(_xlpm.g,"R",2018,"H",1988,"S",1925,"T",1911,"M",1867),DATE(_xlpm.base+_xlpm.y,_xlpm.m,1))</f>
        <v>#N/A</v>
      </c>
      <c r="M81" s="63" t="e">
        <f>DATEDIF(L81,$L15,"Y")</f>
        <v>#N/A</v>
      </c>
    </row>
    <row r="82" spans="1:13" ht="41.25" customHeight="1" thickTop="1" x14ac:dyDescent="0.15">
      <c r="A82" s="139" t="s">
        <v>33</v>
      </c>
      <c r="B82" s="185"/>
      <c r="C82" s="185"/>
      <c r="D82" s="140"/>
      <c r="E82" s="141"/>
      <c r="F82" s="141"/>
      <c r="G82" s="142"/>
      <c r="H82" s="142"/>
      <c r="I82" s="38">
        <f>SUM(I17:I81)</f>
        <v>1124749.1000000001</v>
      </c>
      <c r="J82" s="39">
        <f>SUM(J17:J81)</f>
        <v>563849.1</v>
      </c>
      <c r="K82" s="143"/>
    </row>
  </sheetData>
  <sheetProtection algorithmName="SHA-512" hashValue="5E38VIpK2sGUstlTeZUOsqZ+fiLY2Piooom797ce5BYfeHWCfRZrvuCeSqkWgQl4kOgKDZkJonaPOH2xyRJSAA==" saltValue="fi4ur5nGgucWNh2uxkNawg==" spinCount="100000" sheet="1" objects="1" scenarios="1"/>
  <mergeCells count="86">
    <mergeCell ref="R8:AH8"/>
    <mergeCell ref="A7:J7"/>
    <mergeCell ref="A8:B8"/>
    <mergeCell ref="C8:E8"/>
    <mergeCell ref="F8:H8"/>
    <mergeCell ref="J8:K8"/>
    <mergeCell ref="B19:C19"/>
    <mergeCell ref="A9:B9"/>
    <mergeCell ref="C9:K9"/>
    <mergeCell ref="P9:P25"/>
    <mergeCell ref="A10:A11"/>
    <mergeCell ref="C10:D10"/>
    <mergeCell ref="F10:H10"/>
    <mergeCell ref="J10:K10"/>
    <mergeCell ref="C11:D11"/>
    <mergeCell ref="F11:H11"/>
    <mergeCell ref="J11:K11"/>
    <mergeCell ref="B15:I15"/>
    <mergeCell ref="J15:K15"/>
    <mergeCell ref="B16:C16"/>
    <mergeCell ref="B17:C17"/>
    <mergeCell ref="B18:C18"/>
    <mergeCell ref="B31:C31"/>
    <mergeCell ref="B20:C20"/>
    <mergeCell ref="B21:C21"/>
    <mergeCell ref="B22:C22"/>
    <mergeCell ref="B23:C23"/>
    <mergeCell ref="B24:C24"/>
    <mergeCell ref="B25:C25"/>
    <mergeCell ref="B26:C26"/>
    <mergeCell ref="B27:C27"/>
    <mergeCell ref="B28:C28"/>
    <mergeCell ref="B29:C29"/>
    <mergeCell ref="B30:C30"/>
    <mergeCell ref="J48:K48"/>
    <mergeCell ref="B32:C32"/>
    <mergeCell ref="B33:C33"/>
    <mergeCell ref="X33:AN33"/>
    <mergeCell ref="B34:C34"/>
    <mergeCell ref="V34:V50"/>
    <mergeCell ref="B35:C35"/>
    <mergeCell ref="B36:C36"/>
    <mergeCell ref="B37:C37"/>
    <mergeCell ref="B38:C38"/>
    <mergeCell ref="B39:C39"/>
    <mergeCell ref="B40:C40"/>
    <mergeCell ref="B41:C41"/>
    <mergeCell ref="B42:C42"/>
    <mergeCell ref="B43:C43"/>
    <mergeCell ref="B70:C70"/>
    <mergeCell ref="B71:C71"/>
    <mergeCell ref="A44:J44"/>
    <mergeCell ref="B60:C60"/>
    <mergeCell ref="B49:C49"/>
    <mergeCell ref="B50:C50"/>
    <mergeCell ref="B51:C51"/>
    <mergeCell ref="B52:C52"/>
    <mergeCell ref="B53:C53"/>
    <mergeCell ref="B54:C54"/>
    <mergeCell ref="B55:C55"/>
    <mergeCell ref="B56:C56"/>
    <mergeCell ref="B57:C57"/>
    <mergeCell ref="B58:C58"/>
    <mergeCell ref="B59:C59"/>
    <mergeCell ref="B48:I48"/>
    <mergeCell ref="B65:C65"/>
    <mergeCell ref="B66:C66"/>
    <mergeCell ref="B67:C67"/>
    <mergeCell ref="B68:C68"/>
    <mergeCell ref="B69:C69"/>
    <mergeCell ref="A1:K5"/>
    <mergeCell ref="B79:C79"/>
    <mergeCell ref="B80:C80"/>
    <mergeCell ref="B81:C81"/>
    <mergeCell ref="B82:C82"/>
    <mergeCell ref="B73:C73"/>
    <mergeCell ref="B74:C74"/>
    <mergeCell ref="B75:C75"/>
    <mergeCell ref="B76:C76"/>
    <mergeCell ref="B77:C77"/>
    <mergeCell ref="B78:C78"/>
    <mergeCell ref="B72:C72"/>
    <mergeCell ref="B61:C61"/>
    <mergeCell ref="B62:C62"/>
    <mergeCell ref="B63:C63"/>
    <mergeCell ref="B64:C64"/>
  </mergeCells>
  <phoneticPr fontId="4"/>
  <conditionalFormatting sqref="J11:K11">
    <cfRule type="cellIs" dxfId="12" priority="1" operator="between">
      <formula>0</formula>
      <formula>0.19</formula>
    </cfRule>
    <cfRule type="cellIs" dxfId="11" priority="2" operator="greaterThan">
      <formula>0.2</formula>
    </cfRule>
    <cfRule type="expression" dxfId="10" priority="3">
      <formula>$J$11&gt;30%</formula>
    </cfRule>
    <cfRule type="expression" dxfId="9" priority="4">
      <formula>$J$12&lt;30%</formula>
    </cfRule>
    <cfRule type="expression" dxfId="8" priority="5">
      <formula>$J$11&gt;30%</formula>
    </cfRule>
  </conditionalFormatting>
  <printOptions horizontalCentered="1"/>
  <pageMargins left="0.47244094488188981" right="0.23622047244094491" top="0.59055118110236227" bottom="0.19685039370078741" header="0.51181102362204722" footer="0.39370078740157483"/>
  <pageSetup paperSize="9" scale="59" fitToHeight="3" orientation="landscape" r:id="rId1"/>
  <headerFooter alignWithMargins="0"/>
  <rowBreaks count="2" manualBreakCount="2">
    <brk id="6" max="10" man="1"/>
    <brk id="44"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BDF88-5BF8-4CBF-90E0-530169E65E82}">
  <sheetPr>
    <tabColor theme="9" tint="0.59999389629810485"/>
  </sheetPr>
  <dimension ref="A2:D100"/>
  <sheetViews>
    <sheetView zoomScale="115" zoomScaleNormal="115" workbookViewId="0">
      <selection activeCell="B1" sqref="B1"/>
    </sheetView>
  </sheetViews>
  <sheetFormatPr defaultRowHeight="14.25" x14ac:dyDescent="0.15"/>
  <cols>
    <col min="1" max="1" width="5.25" style="170" customWidth="1"/>
    <col min="2" max="2" width="86.75" style="170" customWidth="1"/>
    <col min="3" max="16384" width="9" style="170"/>
  </cols>
  <sheetData>
    <row r="2" spans="1:4" ht="18.75" x14ac:dyDescent="0.15">
      <c r="A2" s="227" t="s">
        <v>113</v>
      </c>
      <c r="B2" s="227"/>
    </row>
    <row r="3" spans="1:4" ht="18.75" customHeight="1" x14ac:dyDescent="0.15">
      <c r="A3" s="228" t="s">
        <v>114</v>
      </c>
      <c r="B3" s="228"/>
    </row>
    <row r="5" spans="1:4" ht="21.75" customHeight="1" x14ac:dyDescent="0.15">
      <c r="A5" s="229" t="s">
        <v>115</v>
      </c>
      <c r="B5" s="229"/>
    </row>
    <row r="6" spans="1:4" ht="11.25" customHeight="1" x14ac:dyDescent="0.15">
      <c r="A6" s="171"/>
      <c r="B6" s="171"/>
    </row>
    <row r="7" spans="1:4" ht="44.25" customHeight="1" x14ac:dyDescent="0.15">
      <c r="B7" s="172" t="s">
        <v>129</v>
      </c>
      <c r="C7" s="172"/>
      <c r="D7" s="172"/>
    </row>
    <row r="8" spans="1:4" ht="67.5" customHeight="1" x14ac:dyDescent="0.15">
      <c r="B8" s="172" t="s">
        <v>130</v>
      </c>
      <c r="C8" s="172"/>
      <c r="D8" s="172"/>
    </row>
    <row r="9" spans="1:4" ht="33.75" customHeight="1" x14ac:dyDescent="0.15">
      <c r="B9" s="172" t="s">
        <v>131</v>
      </c>
      <c r="C9" s="172"/>
      <c r="D9" s="172"/>
    </row>
    <row r="11" spans="1:4" ht="19.5" x14ac:dyDescent="0.15">
      <c r="B11" s="173" t="s">
        <v>116</v>
      </c>
    </row>
    <row r="12" spans="1:4" ht="6" customHeight="1" x14ac:dyDescent="0.15">
      <c r="B12" s="174"/>
    </row>
    <row r="13" spans="1:4" ht="17.25" x14ac:dyDescent="0.15">
      <c r="B13" s="174" t="s">
        <v>117</v>
      </c>
    </row>
    <row r="14" spans="1:4" ht="16.5" x14ac:dyDescent="0.15">
      <c r="B14" s="175"/>
    </row>
    <row r="15" spans="1:4" ht="17.25" x14ac:dyDescent="0.15">
      <c r="B15" s="176" t="s">
        <v>118</v>
      </c>
    </row>
    <row r="16" spans="1:4" ht="17.25" x14ac:dyDescent="0.15">
      <c r="B16" s="177" t="s">
        <v>119</v>
      </c>
    </row>
    <row r="17" spans="2:2" ht="16.5" x14ac:dyDescent="0.15">
      <c r="B17" s="178" t="s">
        <v>120</v>
      </c>
    </row>
    <row r="33" spans="1:2" ht="18.75" customHeight="1" x14ac:dyDescent="0.15">
      <c r="A33" s="230" t="s">
        <v>121</v>
      </c>
      <c r="B33" s="230"/>
    </row>
    <row r="34" spans="1:2" x14ac:dyDescent="0.15">
      <c r="B34" s="179"/>
    </row>
    <row r="35" spans="1:2" ht="28.5" x14ac:dyDescent="0.15">
      <c r="B35" s="179" t="s">
        <v>122</v>
      </c>
    </row>
    <row r="36" spans="1:2" x14ac:dyDescent="0.15">
      <c r="B36" s="179"/>
    </row>
    <row r="37" spans="1:2" x14ac:dyDescent="0.15">
      <c r="B37" s="179"/>
    </row>
    <row r="38" spans="1:2" x14ac:dyDescent="0.15">
      <c r="B38" s="179"/>
    </row>
    <row r="39" spans="1:2" x14ac:dyDescent="0.15">
      <c r="B39" s="179"/>
    </row>
    <row r="40" spans="1:2" x14ac:dyDescent="0.15">
      <c r="B40" s="179"/>
    </row>
    <row r="41" spans="1:2" x14ac:dyDescent="0.15">
      <c r="B41" s="179"/>
    </row>
    <row r="42" spans="1:2" x14ac:dyDescent="0.15">
      <c r="B42" s="179"/>
    </row>
    <row r="43" spans="1:2" x14ac:dyDescent="0.15">
      <c r="B43" s="179"/>
    </row>
    <row r="44" spans="1:2" x14ac:dyDescent="0.15">
      <c r="B44" s="179"/>
    </row>
    <row r="45" spans="1:2" x14ac:dyDescent="0.15">
      <c r="B45" s="179"/>
    </row>
    <row r="46" spans="1:2" x14ac:dyDescent="0.15">
      <c r="B46" s="179"/>
    </row>
    <row r="47" spans="1:2" x14ac:dyDescent="0.15">
      <c r="B47" s="179"/>
    </row>
    <row r="48" spans="1:2" x14ac:dyDescent="0.15">
      <c r="B48" s="179"/>
    </row>
    <row r="49" spans="1:2" x14ac:dyDescent="0.15">
      <c r="B49" s="179"/>
    </row>
    <row r="50" spans="1:2" x14ac:dyDescent="0.15">
      <c r="B50" s="179"/>
    </row>
    <row r="51" spans="1:2" x14ac:dyDescent="0.15">
      <c r="B51" s="179"/>
    </row>
    <row r="52" spans="1:2" x14ac:dyDescent="0.15">
      <c r="B52" s="179"/>
    </row>
    <row r="53" spans="1:2" x14ac:dyDescent="0.15">
      <c r="B53" s="179"/>
    </row>
    <row r="54" spans="1:2" x14ac:dyDescent="0.15">
      <c r="B54" s="179"/>
    </row>
    <row r="55" spans="1:2" x14ac:dyDescent="0.15">
      <c r="B55" s="179"/>
    </row>
    <row r="56" spans="1:2" x14ac:dyDescent="0.15">
      <c r="B56" s="179"/>
    </row>
    <row r="57" spans="1:2" x14ac:dyDescent="0.15">
      <c r="B57" s="179"/>
    </row>
    <row r="58" spans="1:2" x14ac:dyDescent="0.15">
      <c r="B58" s="179"/>
    </row>
    <row r="59" spans="1:2" x14ac:dyDescent="0.15">
      <c r="B59" s="179"/>
    </row>
    <row r="60" spans="1:2" x14ac:dyDescent="0.15">
      <c r="B60" s="179"/>
    </row>
    <row r="61" spans="1:2" x14ac:dyDescent="0.15">
      <c r="B61" s="179"/>
    </row>
    <row r="62" spans="1:2" ht="18.75" customHeight="1" x14ac:dyDescent="0.15">
      <c r="A62" s="230" t="s">
        <v>123</v>
      </c>
      <c r="B62" s="230"/>
    </row>
    <row r="63" spans="1:2" x14ac:dyDescent="0.15">
      <c r="B63" s="179"/>
    </row>
    <row r="64" spans="1:2" ht="28.5" x14ac:dyDescent="0.15">
      <c r="B64" s="179" t="s">
        <v>124</v>
      </c>
    </row>
    <row r="65" spans="2:2" x14ac:dyDescent="0.15">
      <c r="B65" s="179"/>
    </row>
    <row r="69" spans="2:2" ht="21" customHeight="1" x14ac:dyDescent="0.15"/>
    <row r="70" spans="2:2" ht="21" customHeight="1" x14ac:dyDescent="0.15"/>
    <row r="71" spans="2:2" ht="21" customHeight="1" x14ac:dyDescent="0.15"/>
    <row r="72" spans="2:2" ht="21" customHeight="1" x14ac:dyDescent="0.15"/>
    <row r="73" spans="2:2" ht="21" customHeight="1" x14ac:dyDescent="0.15"/>
    <row r="96" spans="2:2" ht="48.75" customHeight="1" x14ac:dyDescent="0.15">
      <c r="B96" s="172" t="s">
        <v>125</v>
      </c>
    </row>
    <row r="98" spans="2:2" ht="19.5" x14ac:dyDescent="0.15">
      <c r="B98" s="180" t="s">
        <v>126</v>
      </c>
    </row>
    <row r="99" spans="2:2" ht="19.5" x14ac:dyDescent="0.15">
      <c r="B99" s="181" t="s">
        <v>127</v>
      </c>
    </row>
    <row r="100" spans="2:2" ht="19.5" x14ac:dyDescent="0.15">
      <c r="B100" s="181" t="s">
        <v>128</v>
      </c>
    </row>
  </sheetData>
  <sheetProtection algorithmName="SHA-512" hashValue="z3HpGpk93i+r5uezFlKiG/ZXc+TEzsoGzeT7krtFJskK7OiXOo7gt+Vc556nGMcjyr3RyT/HLrD+O5lZZOnP9A==" saltValue="U59p1eiXy883KPnKHBGwog==" spinCount="100000" sheet="1" objects="1" scenarios="1"/>
  <mergeCells count="5">
    <mergeCell ref="A2:B2"/>
    <mergeCell ref="A3:B3"/>
    <mergeCell ref="A5:B5"/>
    <mergeCell ref="A33:B33"/>
    <mergeCell ref="A62:B62"/>
  </mergeCells>
  <phoneticPr fontId="4"/>
  <pageMargins left="0.51181102362204722" right="0.31496062992125984" top="0.15748031496062992" bottom="0" header="0.31496062992125984" footer="0.31496062992125984"/>
  <pageSetup paperSize="9" scale="90" fitToHeight="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61FBC-F2C4-49DA-9B9F-7C2B37E63085}">
  <sheetPr>
    <tabColor rgb="FFFFFF00"/>
  </sheetPr>
  <dimension ref="A1:AW76"/>
  <sheetViews>
    <sheetView showGridLines="0" view="pageBreakPreview" zoomScale="70" zoomScaleNormal="60" zoomScaleSheetLayoutView="70" workbookViewId="0">
      <selection activeCell="C2" sqref="C2:E2"/>
    </sheetView>
  </sheetViews>
  <sheetFormatPr defaultRowHeight="13.5" x14ac:dyDescent="0.15"/>
  <cols>
    <col min="1" max="1" width="15.125" style="41" customWidth="1"/>
    <col min="2" max="2" width="25.375" style="41" customWidth="1"/>
    <col min="3" max="3" width="11.375" style="41" customWidth="1"/>
    <col min="4" max="4" width="17.75" style="144" customWidth="1"/>
    <col min="5" max="5" width="31.125" style="41" customWidth="1"/>
    <col min="6" max="6" width="9.375" style="41" customWidth="1"/>
    <col min="7" max="7" width="9.75" style="41" customWidth="1"/>
    <col min="8" max="8" width="15.625" style="41" customWidth="1"/>
    <col min="9" max="10" width="33.625" style="41" customWidth="1"/>
    <col min="11" max="11" width="13.125" style="41" customWidth="1"/>
    <col min="12" max="12" width="14.5" style="41" hidden="1" customWidth="1"/>
    <col min="13" max="16" width="9" style="41" hidden="1" customWidth="1"/>
    <col min="17" max="17" width="9" style="42" hidden="1" customWidth="1"/>
    <col min="18" max="47" width="9" style="41" hidden="1" customWidth="1"/>
    <col min="48" max="48" width="9" style="41" customWidth="1"/>
    <col min="49" max="16384" width="9" style="41"/>
  </cols>
  <sheetData>
    <row r="1" spans="1:49" ht="26.25" thickBot="1" x14ac:dyDescent="0.2">
      <c r="A1" s="218" t="s">
        <v>71</v>
      </c>
      <c r="B1" s="218"/>
      <c r="C1" s="218"/>
      <c r="D1" s="218"/>
      <c r="E1" s="218"/>
      <c r="F1" s="218"/>
      <c r="G1" s="218"/>
      <c r="H1" s="218"/>
      <c r="I1" s="218"/>
      <c r="J1" s="218"/>
      <c r="K1" s="148"/>
    </row>
    <row r="2" spans="1:49" ht="30" customHeight="1" thickBot="1" x14ac:dyDescent="0.2">
      <c r="A2" s="219" t="s">
        <v>61</v>
      </c>
      <c r="B2" s="220"/>
      <c r="C2" s="239"/>
      <c r="D2" s="239"/>
      <c r="E2" s="239"/>
      <c r="F2" s="222" t="s">
        <v>132</v>
      </c>
      <c r="G2" s="223"/>
      <c r="H2" s="224"/>
      <c r="I2" s="40" t="s">
        <v>63</v>
      </c>
      <c r="J2" s="225"/>
      <c r="K2" s="226"/>
      <c r="R2" s="217" t="s">
        <v>78</v>
      </c>
      <c r="S2" s="217"/>
      <c r="T2" s="217"/>
      <c r="U2" s="217"/>
      <c r="V2" s="217"/>
      <c r="W2" s="217"/>
      <c r="X2" s="217"/>
      <c r="Y2" s="217"/>
      <c r="Z2" s="217"/>
      <c r="AA2" s="217"/>
      <c r="AB2" s="217"/>
      <c r="AC2" s="217"/>
      <c r="AD2" s="217"/>
      <c r="AE2" s="217"/>
      <c r="AF2" s="217"/>
      <c r="AG2" s="217"/>
      <c r="AH2" s="217"/>
    </row>
    <row r="3" spans="1:49" s="42" customFormat="1" ht="30" customHeight="1" thickBot="1" x14ac:dyDescent="0.2">
      <c r="A3" s="197" t="s">
        <v>62</v>
      </c>
      <c r="B3" s="198"/>
      <c r="C3" s="233"/>
      <c r="D3" s="234"/>
      <c r="E3" s="234"/>
      <c r="F3" s="234"/>
      <c r="G3" s="234"/>
      <c r="H3" s="234"/>
      <c r="I3" s="234"/>
      <c r="J3" s="234"/>
      <c r="K3" s="235"/>
      <c r="P3" s="202" t="s">
        <v>58</v>
      </c>
      <c r="Q3" s="43"/>
      <c r="R3" s="44">
        <v>0</v>
      </c>
      <c r="S3" s="44">
        <v>1</v>
      </c>
      <c r="T3" s="44">
        <v>2</v>
      </c>
      <c r="U3" s="44">
        <v>3</v>
      </c>
      <c r="V3" s="44">
        <v>4</v>
      </c>
      <c r="W3" s="44">
        <v>5</v>
      </c>
      <c r="X3" s="44">
        <v>6</v>
      </c>
      <c r="Y3" s="44">
        <v>7</v>
      </c>
      <c r="Z3" s="44">
        <v>8</v>
      </c>
      <c r="AA3" s="44">
        <v>9</v>
      </c>
      <c r="AB3" s="44">
        <v>10</v>
      </c>
      <c r="AC3" s="44">
        <v>11</v>
      </c>
      <c r="AD3" s="44">
        <v>12</v>
      </c>
      <c r="AE3" s="44">
        <v>13</v>
      </c>
      <c r="AF3" s="44">
        <v>14</v>
      </c>
      <c r="AG3" s="44">
        <v>15</v>
      </c>
      <c r="AH3" s="44">
        <v>16</v>
      </c>
      <c r="AI3" s="44">
        <v>17</v>
      </c>
      <c r="AJ3" s="44">
        <v>18</v>
      </c>
      <c r="AK3" s="44">
        <v>19</v>
      </c>
      <c r="AL3" s="44">
        <v>20</v>
      </c>
      <c r="AM3" s="45">
        <v>21</v>
      </c>
      <c r="AN3" s="46">
        <v>22</v>
      </c>
      <c r="AO3" s="45">
        <v>23</v>
      </c>
      <c r="AP3" s="46">
        <v>24</v>
      </c>
      <c r="AQ3" s="45">
        <v>25</v>
      </c>
      <c r="AR3" s="46">
        <v>26</v>
      </c>
      <c r="AS3" s="45">
        <v>27</v>
      </c>
      <c r="AT3" s="46">
        <v>28</v>
      </c>
      <c r="AU3" s="47"/>
      <c r="AV3" s="47"/>
      <c r="AW3" s="47"/>
    </row>
    <row r="4" spans="1:49" ht="63" customHeight="1" x14ac:dyDescent="0.15">
      <c r="A4" s="203" t="s">
        <v>57</v>
      </c>
      <c r="B4" s="147" t="s">
        <v>0</v>
      </c>
      <c r="C4" s="205" t="s">
        <v>69</v>
      </c>
      <c r="D4" s="206"/>
      <c r="E4" s="90" t="s">
        <v>70</v>
      </c>
      <c r="F4" s="205" t="s">
        <v>50</v>
      </c>
      <c r="G4" s="207"/>
      <c r="H4" s="206"/>
      <c r="I4" s="90" t="s">
        <v>1</v>
      </c>
      <c r="J4" s="208" t="s">
        <v>2</v>
      </c>
      <c r="K4" s="209"/>
      <c r="L4" s="48"/>
      <c r="P4" s="202"/>
      <c r="Q4" s="49">
        <v>1</v>
      </c>
      <c r="R4" s="50">
        <v>1</v>
      </c>
      <c r="S4" s="51">
        <v>0.1</v>
      </c>
      <c r="T4" s="52">
        <v>0.05</v>
      </c>
      <c r="U4" s="52">
        <v>0.05</v>
      </c>
      <c r="V4" s="52">
        <v>0.05</v>
      </c>
      <c r="W4" s="52">
        <v>0.05</v>
      </c>
      <c r="X4" s="52">
        <v>0.05</v>
      </c>
      <c r="Y4" s="52">
        <v>0.05</v>
      </c>
      <c r="Z4" s="52">
        <v>0.05</v>
      </c>
      <c r="AA4" s="52">
        <v>0.05</v>
      </c>
      <c r="AB4" s="52">
        <v>0.05</v>
      </c>
      <c r="AC4" s="52">
        <v>0.05</v>
      </c>
      <c r="AD4" s="52">
        <v>0.05</v>
      </c>
      <c r="AE4" s="52">
        <v>0.05</v>
      </c>
      <c r="AF4" s="52">
        <v>0.05</v>
      </c>
      <c r="AG4" s="52">
        <v>0.05</v>
      </c>
      <c r="AH4" s="53">
        <v>0.05</v>
      </c>
      <c r="AI4" s="53">
        <v>0.05</v>
      </c>
      <c r="AJ4" s="53">
        <v>0.05</v>
      </c>
      <c r="AK4" s="53">
        <v>0.05</v>
      </c>
      <c r="AL4" s="53">
        <v>0.05</v>
      </c>
      <c r="AM4" s="53">
        <v>0.05</v>
      </c>
      <c r="AN4" s="53">
        <v>0.05</v>
      </c>
      <c r="AO4" s="53">
        <v>0.05</v>
      </c>
      <c r="AP4" s="53">
        <v>0.05</v>
      </c>
      <c r="AQ4" s="53">
        <v>0.05</v>
      </c>
      <c r="AR4" s="53">
        <v>0.05</v>
      </c>
      <c r="AS4" s="53">
        <v>0.05</v>
      </c>
      <c r="AT4" s="53">
        <v>0.05</v>
      </c>
      <c r="AU4" s="54"/>
      <c r="AV4" s="54"/>
      <c r="AW4" s="54"/>
    </row>
    <row r="5" spans="1:49" ht="30" customHeight="1" thickBot="1" x14ac:dyDescent="0.2">
      <c r="A5" s="204"/>
      <c r="B5" s="91" t="s">
        <v>3</v>
      </c>
      <c r="C5" s="210">
        <f>'明細書（追加分）'!I76</f>
        <v>0</v>
      </c>
      <c r="D5" s="211"/>
      <c r="E5" s="37">
        <f>'明細書（追加分）'!J76</f>
        <v>0</v>
      </c>
      <c r="F5" s="236"/>
      <c r="G5" s="237"/>
      <c r="H5" s="238"/>
      <c r="I5" s="37">
        <f>E5-F5</f>
        <v>0</v>
      </c>
      <c r="J5" s="215" t="e">
        <f>I5/C5</f>
        <v>#DIV/0!</v>
      </c>
      <c r="K5" s="216"/>
      <c r="P5" s="202"/>
      <c r="Q5" s="55">
        <v>2</v>
      </c>
      <c r="R5" s="56">
        <v>1</v>
      </c>
      <c r="S5" s="57">
        <v>0.71</v>
      </c>
      <c r="T5" s="57">
        <v>0.41</v>
      </c>
      <c r="U5" s="57">
        <v>0.11</v>
      </c>
      <c r="V5" s="58">
        <v>0.05</v>
      </c>
      <c r="W5" s="58">
        <v>0.05</v>
      </c>
      <c r="X5" s="58">
        <v>0.05</v>
      </c>
      <c r="Y5" s="58">
        <v>0.05</v>
      </c>
      <c r="Z5" s="58">
        <v>0.05</v>
      </c>
      <c r="AA5" s="58">
        <v>0.05</v>
      </c>
      <c r="AB5" s="58">
        <v>0.05</v>
      </c>
      <c r="AC5" s="58">
        <v>0.05</v>
      </c>
      <c r="AD5" s="58">
        <v>0.05</v>
      </c>
      <c r="AE5" s="58">
        <v>0.05</v>
      </c>
      <c r="AF5" s="58">
        <v>0.05</v>
      </c>
      <c r="AG5" s="58">
        <v>0.05</v>
      </c>
      <c r="AH5" s="59">
        <v>0.05</v>
      </c>
      <c r="AI5" s="59">
        <v>0.05</v>
      </c>
      <c r="AJ5" s="59">
        <v>0.05</v>
      </c>
      <c r="AK5" s="59">
        <v>0.05</v>
      </c>
      <c r="AL5" s="59">
        <v>0.05</v>
      </c>
      <c r="AM5" s="59">
        <v>0.05</v>
      </c>
      <c r="AN5" s="59">
        <v>0.05</v>
      </c>
      <c r="AO5" s="59">
        <v>0.05</v>
      </c>
      <c r="AP5" s="59">
        <v>0.05</v>
      </c>
      <c r="AQ5" s="59">
        <v>0.05</v>
      </c>
      <c r="AR5" s="59">
        <v>0.05</v>
      </c>
      <c r="AS5" s="59">
        <v>0.05</v>
      </c>
      <c r="AT5" s="59">
        <v>0.05</v>
      </c>
      <c r="AU5" s="54"/>
      <c r="AV5" s="54"/>
      <c r="AW5" s="54"/>
    </row>
    <row r="6" spans="1:49" ht="15" customHeight="1" x14ac:dyDescent="0.15">
      <c r="A6" s="92"/>
      <c r="B6" s="93"/>
      <c r="C6" s="93"/>
      <c r="D6" s="94"/>
      <c r="E6" s="95"/>
      <c r="F6" s="96"/>
      <c r="G6" s="96"/>
      <c r="H6" s="96"/>
      <c r="I6" s="95"/>
      <c r="J6" s="97"/>
      <c r="K6" s="97"/>
      <c r="P6" s="202"/>
      <c r="Q6" s="55">
        <v>3</v>
      </c>
      <c r="R6" s="56">
        <v>1</v>
      </c>
      <c r="S6" s="57">
        <v>0.78</v>
      </c>
      <c r="T6" s="57">
        <v>0.55000000000000004</v>
      </c>
      <c r="U6" s="57">
        <v>0.33</v>
      </c>
      <c r="V6" s="57">
        <v>0.1</v>
      </c>
      <c r="W6" s="58">
        <v>0.05</v>
      </c>
      <c r="X6" s="58">
        <v>0.05</v>
      </c>
      <c r="Y6" s="58">
        <v>0.05</v>
      </c>
      <c r="Z6" s="58">
        <v>0.05</v>
      </c>
      <c r="AA6" s="58">
        <v>0.05</v>
      </c>
      <c r="AB6" s="58">
        <v>0.05</v>
      </c>
      <c r="AC6" s="58">
        <v>0.05</v>
      </c>
      <c r="AD6" s="58">
        <v>0.05</v>
      </c>
      <c r="AE6" s="58">
        <v>0.05</v>
      </c>
      <c r="AF6" s="58">
        <v>0.05</v>
      </c>
      <c r="AG6" s="58">
        <v>0.05</v>
      </c>
      <c r="AH6" s="59">
        <v>0.05</v>
      </c>
      <c r="AI6" s="59">
        <v>0.05</v>
      </c>
      <c r="AJ6" s="59">
        <v>0.05</v>
      </c>
      <c r="AK6" s="59">
        <v>0.05</v>
      </c>
      <c r="AL6" s="59">
        <v>0.05</v>
      </c>
      <c r="AM6" s="59">
        <v>0.05</v>
      </c>
      <c r="AN6" s="59">
        <v>0.05</v>
      </c>
      <c r="AO6" s="59">
        <v>0.05</v>
      </c>
      <c r="AP6" s="59">
        <v>0.05</v>
      </c>
      <c r="AQ6" s="59">
        <v>0.05</v>
      </c>
      <c r="AR6" s="59">
        <v>0.05</v>
      </c>
      <c r="AS6" s="59">
        <v>0.05</v>
      </c>
      <c r="AT6" s="59">
        <v>0.05</v>
      </c>
      <c r="AU6" s="54"/>
      <c r="AV6" s="54"/>
      <c r="AW6" s="54"/>
    </row>
    <row r="7" spans="1:49" ht="30" customHeight="1" x14ac:dyDescent="0.15">
      <c r="A7" s="98"/>
      <c r="B7" s="96"/>
      <c r="C7" s="96"/>
      <c r="D7" s="99"/>
      <c r="E7" s="95"/>
      <c r="F7" s="95"/>
      <c r="G7" s="95"/>
      <c r="H7" s="95"/>
      <c r="I7" s="97" t="s">
        <v>74</v>
      </c>
      <c r="J7" s="100"/>
      <c r="K7" s="101" t="s">
        <v>76</v>
      </c>
      <c r="P7" s="202"/>
      <c r="Q7" s="55">
        <v>4</v>
      </c>
      <c r="R7" s="56">
        <v>1</v>
      </c>
      <c r="S7" s="57">
        <v>0.86</v>
      </c>
      <c r="T7" s="57">
        <v>0.71</v>
      </c>
      <c r="U7" s="57">
        <v>0.56000000000000005</v>
      </c>
      <c r="V7" s="57">
        <v>0.41</v>
      </c>
      <c r="W7" s="57">
        <v>0.26</v>
      </c>
      <c r="X7" s="57">
        <v>0.11</v>
      </c>
      <c r="Y7" s="58">
        <v>0.05</v>
      </c>
      <c r="Z7" s="58">
        <v>0.05</v>
      </c>
      <c r="AA7" s="58">
        <v>0.05</v>
      </c>
      <c r="AB7" s="58">
        <v>0.05</v>
      </c>
      <c r="AC7" s="58">
        <v>0.05</v>
      </c>
      <c r="AD7" s="58">
        <v>0.05</v>
      </c>
      <c r="AE7" s="58">
        <v>0.05</v>
      </c>
      <c r="AF7" s="58">
        <v>0.05</v>
      </c>
      <c r="AG7" s="58">
        <v>0.05</v>
      </c>
      <c r="AH7" s="59">
        <v>0.05</v>
      </c>
      <c r="AI7" s="59">
        <v>0.05</v>
      </c>
      <c r="AJ7" s="59">
        <v>0.05</v>
      </c>
      <c r="AK7" s="59">
        <v>0.05</v>
      </c>
      <c r="AL7" s="59">
        <v>0.05</v>
      </c>
      <c r="AM7" s="59">
        <v>0.05</v>
      </c>
      <c r="AN7" s="59">
        <v>0.05</v>
      </c>
      <c r="AO7" s="59">
        <v>0.05</v>
      </c>
      <c r="AP7" s="59">
        <v>0.05</v>
      </c>
      <c r="AQ7" s="59">
        <v>0.05</v>
      </c>
      <c r="AR7" s="59">
        <v>0.05</v>
      </c>
      <c r="AS7" s="59">
        <v>0.05</v>
      </c>
      <c r="AT7" s="59">
        <v>0.05</v>
      </c>
      <c r="AU7" s="54"/>
      <c r="AV7" s="54"/>
      <c r="AW7" s="54"/>
    </row>
    <row r="8" spans="1:49" ht="9" customHeight="1" thickBot="1" x14ac:dyDescent="0.2">
      <c r="A8" s="98"/>
      <c r="B8" s="96"/>
      <c r="C8" s="96"/>
      <c r="D8" s="99"/>
      <c r="E8" s="95"/>
      <c r="F8" s="95"/>
      <c r="G8" s="95"/>
      <c r="H8" s="95"/>
      <c r="I8" s="97"/>
      <c r="J8" s="97"/>
      <c r="K8" s="97"/>
      <c r="P8" s="202"/>
      <c r="Q8" s="55">
        <v>5</v>
      </c>
      <c r="R8" s="56">
        <v>1</v>
      </c>
      <c r="S8" s="57">
        <v>0.88</v>
      </c>
      <c r="T8" s="57">
        <v>0.75</v>
      </c>
      <c r="U8" s="57">
        <v>0.62</v>
      </c>
      <c r="V8" s="57">
        <v>0.49</v>
      </c>
      <c r="W8" s="57">
        <v>0.37</v>
      </c>
      <c r="X8" s="57">
        <v>0.24</v>
      </c>
      <c r="Y8" s="57">
        <v>0.11</v>
      </c>
      <c r="Z8" s="58">
        <v>0.05</v>
      </c>
      <c r="AA8" s="58">
        <v>0.05</v>
      </c>
      <c r="AB8" s="58">
        <v>0.05</v>
      </c>
      <c r="AC8" s="58">
        <v>0.05</v>
      </c>
      <c r="AD8" s="58">
        <v>0.05</v>
      </c>
      <c r="AE8" s="58">
        <v>0.05</v>
      </c>
      <c r="AF8" s="58">
        <v>0.05</v>
      </c>
      <c r="AG8" s="58">
        <v>0.05</v>
      </c>
      <c r="AH8" s="59">
        <v>0.05</v>
      </c>
      <c r="AI8" s="59">
        <v>0.05</v>
      </c>
      <c r="AJ8" s="59">
        <v>0.05</v>
      </c>
      <c r="AK8" s="59">
        <v>0.05</v>
      </c>
      <c r="AL8" s="59">
        <v>0.05</v>
      </c>
      <c r="AM8" s="59">
        <v>0.05</v>
      </c>
      <c r="AN8" s="59">
        <v>0.05</v>
      </c>
      <c r="AO8" s="59">
        <v>0.05</v>
      </c>
      <c r="AP8" s="59">
        <v>0.05</v>
      </c>
      <c r="AQ8" s="59">
        <v>0.05</v>
      </c>
      <c r="AR8" s="59">
        <v>0.05</v>
      </c>
      <c r="AS8" s="59">
        <v>0.05</v>
      </c>
      <c r="AT8" s="59">
        <v>0.05</v>
      </c>
      <c r="AU8" s="54"/>
      <c r="AV8" s="54"/>
      <c r="AW8" s="54"/>
    </row>
    <row r="9" spans="1:49" ht="37.5" customHeight="1" x14ac:dyDescent="0.15">
      <c r="A9" s="102"/>
      <c r="B9" s="191" t="s">
        <v>54</v>
      </c>
      <c r="C9" s="191"/>
      <c r="D9" s="191"/>
      <c r="E9" s="191"/>
      <c r="F9" s="191"/>
      <c r="G9" s="191"/>
      <c r="H9" s="191"/>
      <c r="I9" s="191"/>
      <c r="J9" s="192" t="s">
        <v>55</v>
      </c>
      <c r="K9" s="193"/>
      <c r="L9" s="60">
        <v>46204</v>
      </c>
      <c r="P9" s="202"/>
      <c r="Q9" s="55">
        <v>6</v>
      </c>
      <c r="R9" s="56">
        <v>1</v>
      </c>
      <c r="S9" s="57">
        <v>0.91</v>
      </c>
      <c r="T9" s="57">
        <v>0.81</v>
      </c>
      <c r="U9" s="57">
        <v>0.71</v>
      </c>
      <c r="V9" s="57">
        <v>0.61</v>
      </c>
      <c r="W9" s="57">
        <v>0.51</v>
      </c>
      <c r="X9" s="57">
        <v>0.41</v>
      </c>
      <c r="Y9" s="57">
        <v>0.31</v>
      </c>
      <c r="Z9" s="57">
        <v>0.21</v>
      </c>
      <c r="AA9" s="57">
        <v>0.11</v>
      </c>
      <c r="AB9" s="58">
        <v>0.05</v>
      </c>
      <c r="AC9" s="58">
        <v>0.05</v>
      </c>
      <c r="AD9" s="58">
        <v>0.05</v>
      </c>
      <c r="AE9" s="58">
        <v>0.05</v>
      </c>
      <c r="AF9" s="58">
        <v>0.05</v>
      </c>
      <c r="AG9" s="58">
        <v>0.05</v>
      </c>
      <c r="AH9" s="59">
        <v>0.05</v>
      </c>
      <c r="AI9" s="59">
        <v>0.05</v>
      </c>
      <c r="AJ9" s="59">
        <v>0.05</v>
      </c>
      <c r="AK9" s="59">
        <v>0.05</v>
      </c>
      <c r="AL9" s="59">
        <v>0.05</v>
      </c>
      <c r="AM9" s="59">
        <v>0.05</v>
      </c>
      <c r="AN9" s="59">
        <v>0.05</v>
      </c>
      <c r="AO9" s="59">
        <v>0.05</v>
      </c>
      <c r="AP9" s="59">
        <v>0.05</v>
      </c>
      <c r="AQ9" s="59">
        <v>0.05</v>
      </c>
      <c r="AR9" s="59">
        <v>0.05</v>
      </c>
      <c r="AS9" s="59">
        <v>0.05</v>
      </c>
      <c r="AT9" s="59">
        <v>0.05</v>
      </c>
      <c r="AU9" s="54"/>
      <c r="AV9" s="54"/>
      <c r="AW9" s="54"/>
    </row>
    <row r="10" spans="1:49" ht="37.5" customHeight="1" thickBot="1" x14ac:dyDescent="0.2">
      <c r="A10" s="103" t="s">
        <v>34</v>
      </c>
      <c r="B10" s="188" t="s">
        <v>51</v>
      </c>
      <c r="C10" s="189"/>
      <c r="D10" s="104" t="s">
        <v>52</v>
      </c>
      <c r="E10" s="146" t="s">
        <v>53</v>
      </c>
      <c r="F10" s="146" t="s">
        <v>58</v>
      </c>
      <c r="G10" s="146" t="s">
        <v>65</v>
      </c>
      <c r="H10" s="146" t="s">
        <v>64</v>
      </c>
      <c r="I10" s="106" t="s">
        <v>66</v>
      </c>
      <c r="J10" s="107" t="s">
        <v>73</v>
      </c>
      <c r="K10" s="108" t="s">
        <v>72</v>
      </c>
      <c r="L10" s="61"/>
      <c r="M10" s="61"/>
      <c r="P10" s="202"/>
      <c r="Q10" s="55">
        <v>7</v>
      </c>
      <c r="R10" s="56">
        <v>1</v>
      </c>
      <c r="S10" s="57">
        <v>0.91</v>
      </c>
      <c r="T10" s="57">
        <v>0.82000000000000006</v>
      </c>
      <c r="U10" s="57">
        <v>0.73</v>
      </c>
      <c r="V10" s="57">
        <v>0.64</v>
      </c>
      <c r="W10" s="57">
        <v>0.55000000000000004</v>
      </c>
      <c r="X10" s="57">
        <v>0.45999999999999996</v>
      </c>
      <c r="Y10" s="57">
        <v>0.37</v>
      </c>
      <c r="Z10" s="57">
        <v>0.28000000000000003</v>
      </c>
      <c r="AA10" s="57">
        <v>0.18999999999999995</v>
      </c>
      <c r="AB10" s="57">
        <v>9.9999999999999978E-2</v>
      </c>
      <c r="AC10" s="57">
        <v>1.0000000000000009E-2</v>
      </c>
      <c r="AD10" s="58">
        <v>0.05</v>
      </c>
      <c r="AE10" s="58">
        <v>0.05</v>
      </c>
      <c r="AF10" s="58">
        <v>0.05</v>
      </c>
      <c r="AG10" s="58">
        <v>0.05</v>
      </c>
      <c r="AH10" s="59">
        <v>0.05</v>
      </c>
      <c r="AI10" s="59">
        <v>0.05</v>
      </c>
      <c r="AJ10" s="59">
        <v>0.05</v>
      </c>
      <c r="AK10" s="59">
        <v>0.05</v>
      </c>
      <c r="AL10" s="59">
        <v>0.05</v>
      </c>
      <c r="AM10" s="59">
        <v>0.05</v>
      </c>
      <c r="AN10" s="59">
        <v>0.05</v>
      </c>
      <c r="AO10" s="59">
        <v>0.05</v>
      </c>
      <c r="AP10" s="59">
        <v>0.05</v>
      </c>
      <c r="AQ10" s="59">
        <v>0.05</v>
      </c>
      <c r="AR10" s="59">
        <v>0.05</v>
      </c>
      <c r="AS10" s="59">
        <v>0.05</v>
      </c>
      <c r="AT10" s="59">
        <v>0.05</v>
      </c>
      <c r="AU10" s="54"/>
      <c r="AV10" s="54"/>
      <c r="AW10" s="54"/>
    </row>
    <row r="11" spans="1:49" ht="24" customHeight="1" thickTop="1" x14ac:dyDescent="0.15">
      <c r="A11" s="109" t="s">
        <v>32</v>
      </c>
      <c r="B11" s="190" t="s">
        <v>4</v>
      </c>
      <c r="C11" s="190"/>
      <c r="D11" s="151"/>
      <c r="E11" s="152"/>
      <c r="F11" s="25" t="str">
        <f>IF(D11&lt;&gt;"",1,"")</f>
        <v/>
      </c>
      <c r="G11" s="26" t="str">
        <f>IF(D11="","",M11)</f>
        <v/>
      </c>
      <c r="H11" s="27" t="str">
        <f>IF(G11="","",IF(G11&gt;28,0.05,IFERROR(INDEX($R$4:$AT$19,MATCH(F11,$Q$4:$Q$19,0),MATCH(ROUND(G11,2),$R$3:$AT$3,0)),"")))</f>
        <v/>
      </c>
      <c r="I11" s="28" t="str">
        <f>IF(H11="","",E11*H11)</f>
        <v/>
      </c>
      <c r="J11" s="29" t="str">
        <f>IF(ISERROR(I11*K11),"",(I11*K11))</f>
        <v/>
      </c>
      <c r="K11" s="155"/>
      <c r="L11" s="62" t="e" cm="1">
        <f t="array" ref="L11">_xlfn.LET(_xlpm.g,LEFT(D11,1),_xlpm.y,VALUE(MID(D11,2,FIND(".",D11)-2)),_xlpm.m,VALUE(MID(D11,FIND(".",D11)+1,10)),_xlpm.base,_xlfn.SWITCH(_xlpm.g,"R",2018,"H",1988,"S",1925,"T",1911,"M",1867),DATE(_xlpm.base+_xlpm.y,_xlpm.m,1))</f>
        <v>#N/A</v>
      </c>
      <c r="M11" s="63" t="e">
        <f>DATEDIF(L11,$L9,"Y")</f>
        <v>#N/A</v>
      </c>
      <c r="P11" s="202"/>
      <c r="Q11" s="55">
        <v>8</v>
      </c>
      <c r="R11" s="56">
        <v>1</v>
      </c>
      <c r="S11" s="57">
        <v>0.93</v>
      </c>
      <c r="T11" s="57">
        <v>0.86</v>
      </c>
      <c r="U11" s="57">
        <v>0.78</v>
      </c>
      <c r="V11" s="57">
        <v>0.71</v>
      </c>
      <c r="W11" s="57">
        <v>0.63</v>
      </c>
      <c r="X11" s="57">
        <v>0.56000000000000005</v>
      </c>
      <c r="Y11" s="57">
        <v>0.48</v>
      </c>
      <c r="Z11" s="57">
        <v>0.41</v>
      </c>
      <c r="AA11" s="57">
        <v>0.33</v>
      </c>
      <c r="AB11" s="57">
        <v>0.26</v>
      </c>
      <c r="AC11" s="57">
        <v>0.18</v>
      </c>
      <c r="AD11" s="57">
        <v>0.11</v>
      </c>
      <c r="AE11" s="58">
        <v>0.05</v>
      </c>
      <c r="AF11" s="58">
        <v>0.05</v>
      </c>
      <c r="AG11" s="58">
        <v>0.05</v>
      </c>
      <c r="AH11" s="59">
        <v>0.05</v>
      </c>
      <c r="AI11" s="59">
        <v>0.05</v>
      </c>
      <c r="AJ11" s="59">
        <v>0.05</v>
      </c>
      <c r="AK11" s="59">
        <v>0.05</v>
      </c>
      <c r="AL11" s="59">
        <v>0.05</v>
      </c>
      <c r="AM11" s="59">
        <v>0.05</v>
      </c>
      <c r="AN11" s="59">
        <v>0.05</v>
      </c>
      <c r="AO11" s="59">
        <v>0.05</v>
      </c>
      <c r="AP11" s="59">
        <v>0.05</v>
      </c>
      <c r="AQ11" s="59">
        <v>0.05</v>
      </c>
      <c r="AR11" s="59">
        <v>0.05</v>
      </c>
      <c r="AS11" s="59">
        <v>0.05</v>
      </c>
      <c r="AT11" s="59">
        <v>0.05</v>
      </c>
      <c r="AU11" s="54"/>
      <c r="AV11" s="54"/>
      <c r="AW11" s="54"/>
    </row>
    <row r="12" spans="1:49" ht="24" customHeight="1" x14ac:dyDescent="0.15">
      <c r="A12" s="113" t="s">
        <v>32</v>
      </c>
      <c r="B12" s="186" t="s">
        <v>5</v>
      </c>
      <c r="C12" s="186"/>
      <c r="D12" s="151"/>
      <c r="E12" s="152"/>
      <c r="F12" s="25" t="str">
        <f>IF(D12&lt;&gt;"",5,"")</f>
        <v/>
      </c>
      <c r="G12" s="26" t="str">
        <f t="shared" ref="G12:G37" si="0">IF(D12="","",M12)</f>
        <v/>
      </c>
      <c r="H12" s="30" t="str">
        <f t="shared" ref="H12:H37" si="1">IF(G12="","",IF(G12&gt;28,0.05,IFERROR(INDEX($R$4:$AT$19,MATCH(F12,$Q$4:$Q$19,0),MATCH(ROUND(G12,2),$R$3:$AT$3,0)),"")))</f>
        <v/>
      </c>
      <c r="I12" s="28" t="str">
        <f t="shared" ref="I12:I34" si="2">IF(H12="","",E12*H12)</f>
        <v/>
      </c>
      <c r="J12" s="29" t="str">
        <f t="shared" ref="J12:J37" si="3">IF(ISERROR(I12*K12),"",(I12*K12))</f>
        <v/>
      </c>
      <c r="K12" s="155"/>
      <c r="L12" s="62" t="e" cm="1">
        <f t="array" ref="L12">_xlfn.LET(_xlpm.g,LEFT(D12,1),_xlpm.y,VALUE(MID(D12,2,FIND(".",D12)-2)),_xlpm.m,VALUE(MID(D12,FIND(".",D12)+1,10)),_xlpm.base,_xlfn.SWITCH(_xlpm.g,"R",2018,"H",1988,"S",1925,"T",1911,"M",1867),DATE(_xlpm.base+_xlpm.y,_xlpm.m,1))</f>
        <v>#N/A</v>
      </c>
      <c r="M12" s="63" t="e">
        <f>DATEDIF(L12,$L9,"Y")</f>
        <v>#N/A</v>
      </c>
      <c r="P12" s="202"/>
      <c r="Q12" s="55">
        <v>9</v>
      </c>
      <c r="R12" s="56">
        <v>1</v>
      </c>
      <c r="S12" s="57">
        <v>0.94</v>
      </c>
      <c r="T12" s="57">
        <v>0.87</v>
      </c>
      <c r="U12" s="57">
        <v>0.8</v>
      </c>
      <c r="V12" s="57">
        <v>0.73</v>
      </c>
      <c r="W12" s="57">
        <v>0.65999999999999992</v>
      </c>
      <c r="X12" s="57">
        <v>0.59000000000000008</v>
      </c>
      <c r="Y12" s="57">
        <v>0.53</v>
      </c>
      <c r="Z12" s="57">
        <v>0.45999999999999996</v>
      </c>
      <c r="AA12" s="57">
        <v>0.39</v>
      </c>
      <c r="AB12" s="57">
        <v>0.31999999999999995</v>
      </c>
      <c r="AC12" s="57">
        <v>0.25</v>
      </c>
      <c r="AD12" s="57">
        <v>0.18000000000000005</v>
      </c>
      <c r="AE12" s="57">
        <v>0.12</v>
      </c>
      <c r="AF12" s="58">
        <v>5.0000000000000044E-2</v>
      </c>
      <c r="AG12" s="58">
        <v>0.05</v>
      </c>
      <c r="AH12" s="59">
        <v>0.05</v>
      </c>
      <c r="AI12" s="59">
        <v>0.05</v>
      </c>
      <c r="AJ12" s="59">
        <v>0.05</v>
      </c>
      <c r="AK12" s="59">
        <v>0.05</v>
      </c>
      <c r="AL12" s="59">
        <v>0.05</v>
      </c>
      <c r="AM12" s="59">
        <v>0.05</v>
      </c>
      <c r="AN12" s="59">
        <v>0.05</v>
      </c>
      <c r="AO12" s="59">
        <v>0.05</v>
      </c>
      <c r="AP12" s="59">
        <v>0.05</v>
      </c>
      <c r="AQ12" s="59">
        <v>0.05</v>
      </c>
      <c r="AR12" s="59">
        <v>0.05</v>
      </c>
      <c r="AS12" s="59">
        <v>0.05</v>
      </c>
      <c r="AT12" s="59">
        <v>0.05</v>
      </c>
      <c r="AU12" s="54"/>
      <c r="AV12" s="54"/>
      <c r="AW12" s="54"/>
    </row>
    <row r="13" spans="1:49" ht="24" customHeight="1" x14ac:dyDescent="0.15">
      <c r="A13" s="113" t="s">
        <v>32</v>
      </c>
      <c r="B13" s="186" t="s">
        <v>6</v>
      </c>
      <c r="C13" s="186"/>
      <c r="D13" s="151"/>
      <c r="E13" s="152"/>
      <c r="F13" s="25" t="str">
        <f>IF(D13&lt;&gt;"",5,"")</f>
        <v/>
      </c>
      <c r="G13" s="26" t="str">
        <f t="shared" si="0"/>
        <v/>
      </c>
      <c r="H13" s="30" t="str">
        <f t="shared" si="1"/>
        <v/>
      </c>
      <c r="I13" s="28" t="str">
        <f t="shared" si="2"/>
        <v/>
      </c>
      <c r="J13" s="29" t="str">
        <f t="shared" si="3"/>
        <v/>
      </c>
      <c r="K13" s="155"/>
      <c r="L13" s="62" t="e" cm="1">
        <f t="array" ref="L13">_xlfn.LET(_xlpm.g,LEFT(D13,1),_xlpm.y,VALUE(MID(D13,2,FIND(".",D13)-2)),_xlpm.m,VALUE(MID(D13,FIND(".",D13)+1,10)),_xlpm.base,_xlfn.SWITCH(_xlpm.g,"R",2018,"H",1988,"S",1925,"T",1911,"M",1867),DATE(_xlpm.base+_xlpm.y,_xlpm.m,1))</f>
        <v>#N/A</v>
      </c>
      <c r="M13" s="63" t="e">
        <f>DATEDIF(L13,$L9,"Y")</f>
        <v>#N/A</v>
      </c>
      <c r="P13" s="202"/>
      <c r="Q13" s="55">
        <v>10</v>
      </c>
      <c r="R13" s="56">
        <v>1</v>
      </c>
      <c r="S13" s="57">
        <v>0.95</v>
      </c>
      <c r="T13" s="57">
        <v>0.89</v>
      </c>
      <c r="U13" s="57">
        <v>0.83</v>
      </c>
      <c r="V13" s="57">
        <v>0.77</v>
      </c>
      <c r="W13" s="57">
        <v>0.71</v>
      </c>
      <c r="X13" s="57">
        <v>0.65</v>
      </c>
      <c r="Y13" s="57">
        <v>0.59</v>
      </c>
      <c r="Z13" s="57">
        <v>0.53</v>
      </c>
      <c r="AA13" s="57">
        <v>0.47</v>
      </c>
      <c r="AB13" s="57">
        <v>0.41</v>
      </c>
      <c r="AC13" s="57">
        <v>0.35</v>
      </c>
      <c r="AD13" s="57">
        <v>0.28999999999999998</v>
      </c>
      <c r="AE13" s="57">
        <v>0.23</v>
      </c>
      <c r="AF13" s="57">
        <v>0.17</v>
      </c>
      <c r="AG13" s="57">
        <v>0.11</v>
      </c>
      <c r="AH13" s="59">
        <v>0.05</v>
      </c>
      <c r="AI13" s="59">
        <v>0.05</v>
      </c>
      <c r="AJ13" s="59">
        <v>0.05</v>
      </c>
      <c r="AK13" s="59">
        <v>0.05</v>
      </c>
      <c r="AL13" s="59">
        <v>0.05</v>
      </c>
      <c r="AM13" s="59">
        <v>0.05</v>
      </c>
      <c r="AN13" s="59">
        <v>0.05</v>
      </c>
      <c r="AO13" s="59">
        <v>0.05</v>
      </c>
      <c r="AP13" s="59">
        <v>0.05</v>
      </c>
      <c r="AQ13" s="59">
        <v>0.05</v>
      </c>
      <c r="AR13" s="59">
        <v>0.05</v>
      </c>
      <c r="AS13" s="59">
        <v>0.05</v>
      </c>
      <c r="AT13" s="59">
        <v>0.05</v>
      </c>
      <c r="AU13" s="54"/>
      <c r="AV13" s="54"/>
      <c r="AW13" s="54"/>
    </row>
    <row r="14" spans="1:49" ht="24" customHeight="1" x14ac:dyDescent="0.15">
      <c r="A14" s="113" t="s">
        <v>32</v>
      </c>
      <c r="B14" s="186" t="s">
        <v>60</v>
      </c>
      <c r="C14" s="186"/>
      <c r="D14" s="151"/>
      <c r="E14" s="152"/>
      <c r="F14" s="25" t="str">
        <f t="shared" ref="F14:F15" si="4">IF(D14&lt;&gt;"",5,"")</f>
        <v/>
      </c>
      <c r="G14" s="26" t="str">
        <f t="shared" si="0"/>
        <v/>
      </c>
      <c r="H14" s="30" t="str">
        <f t="shared" si="1"/>
        <v/>
      </c>
      <c r="I14" s="28" t="str">
        <f t="shared" si="2"/>
        <v/>
      </c>
      <c r="J14" s="29" t="str">
        <f t="shared" si="3"/>
        <v/>
      </c>
      <c r="K14" s="155"/>
      <c r="L14" s="62" t="e" cm="1">
        <f t="array" ref="L14">_xlfn.LET(_xlpm.g,LEFT(D14,1),_xlpm.y,VALUE(MID(D14,2,FIND(".",D14)-2)),_xlpm.m,VALUE(MID(D14,FIND(".",D14)+1,10)),_xlpm.base,_xlfn.SWITCH(_xlpm.g,"R",2018,"H",1988,"S",1925,"T",1911,"M",1867),DATE(_xlpm.base+_xlpm.y,_xlpm.m,1))</f>
        <v>#N/A</v>
      </c>
      <c r="M14" s="63" t="e">
        <f>DATEDIF(L14,$L9,"Y")</f>
        <v>#N/A</v>
      </c>
      <c r="P14" s="202"/>
      <c r="Q14" s="55">
        <v>11</v>
      </c>
      <c r="R14" s="56">
        <v>1</v>
      </c>
      <c r="S14" s="64"/>
      <c r="T14" s="64"/>
      <c r="U14" s="64"/>
      <c r="V14" s="64"/>
      <c r="W14" s="64"/>
      <c r="X14" s="64"/>
      <c r="Y14" s="64"/>
      <c r="Z14" s="64"/>
      <c r="AA14" s="64"/>
      <c r="AB14" s="64"/>
      <c r="AC14" s="64"/>
      <c r="AD14" s="64"/>
      <c r="AE14" s="64"/>
      <c r="AF14" s="64"/>
      <c r="AG14" s="65"/>
      <c r="AH14" s="66"/>
      <c r="AI14" s="66"/>
      <c r="AJ14" s="66"/>
      <c r="AK14" s="66"/>
      <c r="AL14" s="66"/>
      <c r="AM14" s="66"/>
      <c r="AN14" s="66"/>
      <c r="AO14" s="66"/>
      <c r="AP14" s="66"/>
      <c r="AQ14" s="66"/>
      <c r="AR14" s="66"/>
      <c r="AS14" s="66"/>
      <c r="AT14" s="66"/>
      <c r="AU14" s="54"/>
      <c r="AV14" s="54"/>
      <c r="AW14" s="54"/>
    </row>
    <row r="15" spans="1:49" ht="24" customHeight="1" x14ac:dyDescent="0.15">
      <c r="A15" s="113" t="s">
        <v>32</v>
      </c>
      <c r="B15" s="186" t="s">
        <v>10</v>
      </c>
      <c r="C15" s="186"/>
      <c r="D15" s="151"/>
      <c r="E15" s="152"/>
      <c r="F15" s="25" t="str">
        <f t="shared" si="4"/>
        <v/>
      </c>
      <c r="G15" s="26" t="str">
        <f t="shared" si="0"/>
        <v/>
      </c>
      <c r="H15" s="30" t="str">
        <f t="shared" si="1"/>
        <v/>
      </c>
      <c r="I15" s="28" t="str">
        <f t="shared" si="2"/>
        <v/>
      </c>
      <c r="J15" s="29" t="str">
        <f t="shared" si="3"/>
        <v/>
      </c>
      <c r="K15" s="155"/>
      <c r="L15" s="62" t="e" cm="1">
        <f t="array" ref="L15">_xlfn.LET(_xlpm.g,LEFT(D15,1),_xlpm.y,VALUE(MID(D15,2,FIND(".",D15)-2)),_xlpm.m,VALUE(MID(D15,FIND(".",D15)+1,10)),_xlpm.base,_xlfn.SWITCH(_xlpm.g,"R",2018,"H",1988,"S",1925,"T",1911,"M",1867),DATE(_xlpm.base+_xlpm.y,_xlpm.m,1))</f>
        <v>#N/A</v>
      </c>
      <c r="M15" s="63" t="e">
        <f>DATEDIF(L15,$L9,"Y")</f>
        <v>#N/A</v>
      </c>
      <c r="P15" s="202"/>
      <c r="Q15" s="55">
        <v>12</v>
      </c>
      <c r="R15" s="56">
        <v>1</v>
      </c>
      <c r="S15" s="64"/>
      <c r="T15" s="64"/>
      <c r="U15" s="64"/>
      <c r="V15" s="64"/>
      <c r="W15" s="64"/>
      <c r="X15" s="64"/>
      <c r="Y15" s="64"/>
      <c r="Z15" s="64"/>
      <c r="AA15" s="64"/>
      <c r="AB15" s="64"/>
      <c r="AC15" s="64"/>
      <c r="AD15" s="64"/>
      <c r="AE15" s="64"/>
      <c r="AF15" s="64"/>
      <c r="AG15" s="65"/>
      <c r="AH15" s="66"/>
      <c r="AI15" s="66"/>
      <c r="AJ15" s="66"/>
      <c r="AK15" s="66"/>
      <c r="AL15" s="66"/>
      <c r="AM15" s="66"/>
      <c r="AN15" s="66"/>
      <c r="AO15" s="66"/>
      <c r="AP15" s="66"/>
      <c r="AQ15" s="66"/>
      <c r="AR15" s="66"/>
      <c r="AS15" s="66"/>
      <c r="AT15" s="66"/>
      <c r="AU15" s="54"/>
      <c r="AV15" s="54"/>
      <c r="AW15" s="54"/>
    </row>
    <row r="16" spans="1:49" ht="24" customHeight="1" x14ac:dyDescent="0.15">
      <c r="A16" s="113" t="s">
        <v>32</v>
      </c>
      <c r="B16" s="186" t="s">
        <v>11</v>
      </c>
      <c r="C16" s="186"/>
      <c r="D16" s="151"/>
      <c r="E16" s="152"/>
      <c r="F16" s="25" t="str">
        <f>IF(D16&lt;&gt;"",5,"")</f>
        <v/>
      </c>
      <c r="G16" s="26" t="str">
        <f t="shared" si="0"/>
        <v/>
      </c>
      <c r="H16" s="30" t="str">
        <f t="shared" si="1"/>
        <v/>
      </c>
      <c r="I16" s="28" t="str">
        <f t="shared" si="2"/>
        <v/>
      </c>
      <c r="J16" s="29" t="str">
        <f t="shared" si="3"/>
        <v/>
      </c>
      <c r="K16" s="155"/>
      <c r="L16" s="62" t="e" cm="1">
        <f t="array" ref="L16">_xlfn.LET(_xlpm.g,LEFT(D16,1),_xlpm.y,VALUE(MID(D16,2,FIND(".",D16)-2)),_xlpm.m,VALUE(MID(D16,FIND(".",D16)+1,10)),_xlpm.base,_xlfn.SWITCH(_xlpm.g,"R",2018,"H",1988,"S",1925,"T",1911,"M",1867),DATE(_xlpm.base+_xlpm.y,_xlpm.m,1))</f>
        <v>#N/A</v>
      </c>
      <c r="M16" s="63" t="e">
        <f>DATEDIF(L16,$L9,"Y")</f>
        <v>#N/A</v>
      </c>
      <c r="P16" s="202"/>
      <c r="Q16" s="55">
        <v>13</v>
      </c>
      <c r="R16" s="56">
        <v>1</v>
      </c>
      <c r="S16" s="64"/>
      <c r="T16" s="64"/>
      <c r="U16" s="64"/>
      <c r="V16" s="64"/>
      <c r="W16" s="64"/>
      <c r="X16" s="64"/>
      <c r="Y16" s="64"/>
      <c r="Z16" s="64"/>
      <c r="AA16" s="64"/>
      <c r="AB16" s="64"/>
      <c r="AC16" s="64"/>
      <c r="AD16" s="64"/>
      <c r="AE16" s="64"/>
      <c r="AF16" s="64"/>
      <c r="AG16" s="65"/>
      <c r="AH16" s="66"/>
      <c r="AI16" s="66"/>
      <c r="AJ16" s="66"/>
      <c r="AK16" s="66"/>
      <c r="AL16" s="66"/>
      <c r="AM16" s="66"/>
      <c r="AN16" s="66"/>
      <c r="AO16" s="66"/>
      <c r="AP16" s="66"/>
      <c r="AQ16" s="66"/>
      <c r="AR16" s="66"/>
      <c r="AS16" s="66"/>
      <c r="AT16" s="66"/>
      <c r="AU16" s="54"/>
      <c r="AV16" s="54"/>
      <c r="AW16" s="54"/>
    </row>
    <row r="17" spans="1:49" ht="24" customHeight="1" x14ac:dyDescent="0.15">
      <c r="A17" s="113" t="s">
        <v>32</v>
      </c>
      <c r="B17" s="186" t="s">
        <v>35</v>
      </c>
      <c r="C17" s="186"/>
      <c r="D17" s="151"/>
      <c r="E17" s="152"/>
      <c r="F17" s="25" t="str">
        <f>IF(D17&lt;&gt;"",5,"")</f>
        <v/>
      </c>
      <c r="G17" s="26" t="str">
        <f t="shared" si="0"/>
        <v/>
      </c>
      <c r="H17" s="30" t="str">
        <f t="shared" si="1"/>
        <v/>
      </c>
      <c r="I17" s="28" t="str">
        <f t="shared" si="2"/>
        <v/>
      </c>
      <c r="J17" s="29" t="str">
        <f t="shared" si="3"/>
        <v/>
      </c>
      <c r="K17" s="155"/>
      <c r="L17" s="62" t="e" cm="1">
        <f t="array" ref="L17">_xlfn.LET(_xlpm.g,LEFT(D17,1),_xlpm.y,VALUE(MID(D17,2,FIND(".",D17)-2)),_xlpm.m,VALUE(MID(D17,FIND(".",D17)+1,10)),_xlpm.base,_xlfn.SWITCH(_xlpm.g,"R",2018,"H",1988,"S",1925,"T",1911,"M",1867),DATE(_xlpm.base+_xlpm.y,_xlpm.m,1))</f>
        <v>#N/A</v>
      </c>
      <c r="M17" s="63" t="e">
        <f>DATEDIF(L17,$L9,"Y")</f>
        <v>#N/A</v>
      </c>
      <c r="P17" s="202"/>
      <c r="Q17" s="55">
        <v>14</v>
      </c>
      <c r="R17" s="56">
        <v>1</v>
      </c>
      <c r="S17" s="64"/>
      <c r="T17" s="64"/>
      <c r="U17" s="64"/>
      <c r="V17" s="64"/>
      <c r="W17" s="64"/>
      <c r="X17" s="64"/>
      <c r="Y17" s="64"/>
      <c r="Z17" s="64"/>
      <c r="AA17" s="64"/>
      <c r="AB17" s="64"/>
      <c r="AC17" s="64"/>
      <c r="AD17" s="64"/>
      <c r="AE17" s="64"/>
      <c r="AF17" s="64"/>
      <c r="AG17" s="65"/>
      <c r="AH17" s="66"/>
      <c r="AI17" s="66"/>
      <c r="AJ17" s="66"/>
      <c r="AK17" s="66"/>
      <c r="AL17" s="66"/>
      <c r="AM17" s="66"/>
      <c r="AN17" s="66"/>
      <c r="AO17" s="66"/>
      <c r="AP17" s="66"/>
      <c r="AQ17" s="66"/>
      <c r="AR17" s="66"/>
      <c r="AS17" s="66"/>
      <c r="AT17" s="66"/>
      <c r="AU17" s="54"/>
      <c r="AV17" s="54"/>
      <c r="AW17" s="54"/>
    </row>
    <row r="18" spans="1:49" ht="24" customHeight="1" x14ac:dyDescent="0.15">
      <c r="A18" s="113" t="s">
        <v>32</v>
      </c>
      <c r="B18" s="186" t="s">
        <v>12</v>
      </c>
      <c r="C18" s="186"/>
      <c r="D18" s="151"/>
      <c r="E18" s="152"/>
      <c r="F18" s="25" t="str">
        <f t="shared" ref="F18" si="5">IF(D18&lt;&gt;"",5,"")</f>
        <v/>
      </c>
      <c r="G18" s="26" t="str">
        <f t="shared" si="0"/>
        <v/>
      </c>
      <c r="H18" s="30" t="str">
        <f t="shared" si="1"/>
        <v/>
      </c>
      <c r="I18" s="28" t="str">
        <f t="shared" si="2"/>
        <v/>
      </c>
      <c r="J18" s="29" t="str">
        <f t="shared" si="3"/>
        <v/>
      </c>
      <c r="K18" s="155"/>
      <c r="L18" s="62" t="e" cm="1">
        <f t="array" ref="L18">_xlfn.LET(_xlpm.g,LEFT(D18,1),_xlpm.y,VALUE(MID(D18,2,FIND(".",D18)-2)),_xlpm.m,VALUE(MID(D18,FIND(".",D18)+1,10)),_xlpm.base,_xlfn.SWITCH(_xlpm.g,"R",2018,"H",1988,"S",1925,"T",1911,"M",1867),DATE(_xlpm.base+_xlpm.y,_xlpm.m,1))</f>
        <v>#N/A</v>
      </c>
      <c r="M18" s="63" t="e">
        <f>DATEDIF(L18,$L9,"Y")</f>
        <v>#N/A</v>
      </c>
      <c r="P18" s="202"/>
      <c r="Q18" s="55">
        <v>15</v>
      </c>
      <c r="R18" s="56">
        <v>1</v>
      </c>
      <c r="S18" s="64"/>
      <c r="T18" s="64"/>
      <c r="U18" s="64"/>
      <c r="V18" s="64"/>
      <c r="W18" s="64"/>
      <c r="X18" s="64"/>
      <c r="Y18" s="64"/>
      <c r="Z18" s="64"/>
      <c r="AA18" s="64"/>
      <c r="AB18" s="64"/>
      <c r="AC18" s="64"/>
      <c r="AD18" s="64"/>
      <c r="AE18" s="64"/>
      <c r="AF18" s="64"/>
      <c r="AG18" s="65"/>
      <c r="AH18" s="66"/>
      <c r="AI18" s="66"/>
      <c r="AJ18" s="66"/>
      <c r="AK18" s="66"/>
      <c r="AL18" s="66"/>
      <c r="AM18" s="66"/>
      <c r="AN18" s="66"/>
      <c r="AO18" s="66"/>
      <c r="AP18" s="66"/>
      <c r="AQ18" s="66"/>
      <c r="AR18" s="66"/>
      <c r="AS18" s="66"/>
      <c r="AT18" s="66"/>
      <c r="AU18" s="54"/>
      <c r="AV18" s="54"/>
      <c r="AW18" s="54"/>
    </row>
    <row r="19" spans="1:49" ht="24" customHeight="1" thickBot="1" x14ac:dyDescent="0.2">
      <c r="A19" s="113" t="s">
        <v>32</v>
      </c>
      <c r="B19" s="186" t="s">
        <v>36</v>
      </c>
      <c r="C19" s="186"/>
      <c r="D19" s="151"/>
      <c r="E19" s="152"/>
      <c r="F19" s="25" t="str">
        <f>IF(D19&lt;&gt;"",6,"")</f>
        <v/>
      </c>
      <c r="G19" s="26" t="str">
        <f t="shared" si="0"/>
        <v/>
      </c>
      <c r="H19" s="30" t="str">
        <f t="shared" si="1"/>
        <v/>
      </c>
      <c r="I19" s="28" t="str">
        <f t="shared" si="2"/>
        <v/>
      </c>
      <c r="J19" s="29" t="str">
        <f t="shared" si="3"/>
        <v/>
      </c>
      <c r="K19" s="155"/>
      <c r="L19" s="62" t="e" cm="1">
        <f t="array" ref="L19">_xlfn.LET(_xlpm.g,LEFT(D19,1),_xlpm.y,VALUE(MID(D19,2,FIND(".",D19)-2)),_xlpm.m,VALUE(MID(D19,FIND(".",D19)+1,10)),_xlpm.base,_xlfn.SWITCH(_xlpm.g,"R",2018,"H",1988,"S",1925,"T",1911,"M",1867),DATE(_xlpm.base+_xlpm.y,_xlpm.m,1))</f>
        <v>#N/A</v>
      </c>
      <c r="M19" s="63" t="e">
        <f>DATEDIF(L19,$L9,"Y")</f>
        <v>#N/A</v>
      </c>
      <c r="P19" s="202"/>
      <c r="Q19" s="67">
        <v>16</v>
      </c>
      <c r="R19" s="68">
        <v>1</v>
      </c>
      <c r="S19" s="69"/>
      <c r="T19" s="69"/>
      <c r="U19" s="69"/>
      <c r="V19" s="69"/>
      <c r="W19" s="69"/>
      <c r="X19" s="69"/>
      <c r="Y19" s="69"/>
      <c r="Z19" s="69"/>
      <c r="AA19" s="69"/>
      <c r="AB19" s="69"/>
      <c r="AC19" s="69"/>
      <c r="AD19" s="69"/>
      <c r="AE19" s="69"/>
      <c r="AF19" s="69"/>
      <c r="AG19" s="70"/>
      <c r="AH19" s="71"/>
      <c r="AI19" s="71"/>
      <c r="AJ19" s="71"/>
      <c r="AK19" s="71"/>
      <c r="AL19" s="71"/>
      <c r="AM19" s="71"/>
      <c r="AN19" s="71"/>
      <c r="AO19" s="71"/>
      <c r="AP19" s="71"/>
      <c r="AQ19" s="71"/>
      <c r="AR19" s="71"/>
      <c r="AS19" s="71"/>
      <c r="AT19" s="71"/>
      <c r="AU19" s="54"/>
      <c r="AV19" s="54"/>
      <c r="AW19" s="54"/>
    </row>
    <row r="20" spans="1:49" ht="24" customHeight="1" x14ac:dyDescent="0.15">
      <c r="A20" s="113" t="s">
        <v>32</v>
      </c>
      <c r="B20" s="186" t="s">
        <v>7</v>
      </c>
      <c r="C20" s="186"/>
      <c r="D20" s="151"/>
      <c r="E20" s="152"/>
      <c r="F20" s="25" t="str">
        <f t="shared" ref="F20:F22" si="6">IF(D20&lt;&gt;"",6,"")</f>
        <v/>
      </c>
      <c r="G20" s="26" t="str">
        <f t="shared" si="0"/>
        <v/>
      </c>
      <c r="H20" s="30" t="str">
        <f t="shared" si="1"/>
        <v/>
      </c>
      <c r="I20" s="28" t="str">
        <f t="shared" si="2"/>
        <v/>
      </c>
      <c r="J20" s="29" t="str">
        <f t="shared" si="3"/>
        <v/>
      </c>
      <c r="K20" s="155"/>
      <c r="L20" s="62" t="e" cm="1">
        <f t="array" ref="L20">_xlfn.LET(_xlpm.g,LEFT(D20,1),_xlpm.y,VALUE(MID(D20,2,FIND(".",D20)-2)),_xlpm.m,VALUE(MID(D20,FIND(".",D20)+1,10)),_xlpm.base,_xlfn.SWITCH(_xlpm.g,"R",2018,"H",1988,"S",1925,"T",1911,"M",1867),DATE(_xlpm.base+_xlpm.y,_xlpm.m,1))</f>
        <v>#N/A</v>
      </c>
      <c r="M20" s="63" t="e">
        <f>DATEDIF(L20,$L9,"Y")</f>
        <v>#N/A</v>
      </c>
    </row>
    <row r="21" spans="1:49" s="72" customFormat="1" ht="24" customHeight="1" x14ac:dyDescent="0.15">
      <c r="A21" s="113" t="s">
        <v>32</v>
      </c>
      <c r="B21" s="186" t="s">
        <v>8</v>
      </c>
      <c r="C21" s="186"/>
      <c r="D21" s="151"/>
      <c r="E21" s="152"/>
      <c r="F21" s="25" t="str">
        <f t="shared" si="6"/>
        <v/>
      </c>
      <c r="G21" s="26" t="str">
        <f t="shared" si="0"/>
        <v/>
      </c>
      <c r="H21" s="30" t="str">
        <f t="shared" si="1"/>
        <v/>
      </c>
      <c r="I21" s="28" t="str">
        <f t="shared" si="2"/>
        <v/>
      </c>
      <c r="J21" s="29" t="str">
        <f t="shared" si="3"/>
        <v/>
      </c>
      <c r="K21" s="155"/>
      <c r="L21" s="62" t="e" cm="1">
        <f t="array" ref="L21">_xlfn.LET(_xlpm.g,LEFT(D21,1),_xlpm.y,VALUE(MID(D21,2,FIND(".",D21)-2)),_xlpm.m,VALUE(MID(D21,FIND(".",D21)+1,10)),_xlpm.base,_xlfn.SWITCH(_xlpm.g,"R",2018,"H",1988,"S",1925,"T",1911,"M",1867),DATE(_xlpm.base+_xlpm.y,_xlpm.m,1))</f>
        <v>#N/A</v>
      </c>
      <c r="M21" s="63" t="e">
        <f>DATEDIF(L21,$L9,"Y")</f>
        <v>#N/A</v>
      </c>
      <c r="Q21" s="73"/>
    </row>
    <row r="22" spans="1:49" ht="24" customHeight="1" x14ac:dyDescent="0.15">
      <c r="A22" s="113" t="s">
        <v>32</v>
      </c>
      <c r="B22" s="186" t="s">
        <v>9</v>
      </c>
      <c r="C22" s="186"/>
      <c r="D22" s="151"/>
      <c r="E22" s="152"/>
      <c r="F22" s="25" t="str">
        <f t="shared" si="6"/>
        <v/>
      </c>
      <c r="G22" s="26" t="str">
        <f t="shared" si="0"/>
        <v/>
      </c>
      <c r="H22" s="30" t="str">
        <f t="shared" si="1"/>
        <v/>
      </c>
      <c r="I22" s="28" t="str">
        <f t="shared" si="2"/>
        <v/>
      </c>
      <c r="J22" s="29" t="str">
        <f t="shared" si="3"/>
        <v/>
      </c>
      <c r="K22" s="155"/>
      <c r="L22" s="62" t="e" cm="1">
        <f t="array" ref="L22">_xlfn.LET(_xlpm.g,LEFT(D22,1),_xlpm.y,VALUE(MID(D22,2,FIND(".",D22)-2)),_xlpm.m,VALUE(MID(D22,FIND(".",D22)+1,10)),_xlpm.base,_xlfn.SWITCH(_xlpm.g,"R",2018,"H",1988,"S",1925,"T",1911,"M",1867),DATE(_xlpm.base+_xlpm.y,_xlpm.m,1))</f>
        <v>#N/A</v>
      </c>
      <c r="M22" s="63" t="e">
        <f>DATEDIF(L22,$L9,"Y")</f>
        <v>#N/A</v>
      </c>
    </row>
    <row r="23" spans="1:49" ht="24" customHeight="1" x14ac:dyDescent="0.15">
      <c r="A23" s="113" t="s">
        <v>32</v>
      </c>
      <c r="B23" s="186" t="s">
        <v>37</v>
      </c>
      <c r="C23" s="186"/>
      <c r="D23" s="151"/>
      <c r="E23" s="152"/>
      <c r="F23" s="25" t="str">
        <f>IF(D23&lt;&gt;"",5,"")</f>
        <v/>
      </c>
      <c r="G23" s="26" t="str">
        <f t="shared" si="0"/>
        <v/>
      </c>
      <c r="H23" s="30" t="str">
        <f t="shared" si="1"/>
        <v/>
      </c>
      <c r="I23" s="28" t="str">
        <f t="shared" si="2"/>
        <v/>
      </c>
      <c r="J23" s="29" t="str">
        <f t="shared" si="3"/>
        <v/>
      </c>
      <c r="K23" s="155"/>
      <c r="L23" s="62" t="e" cm="1">
        <f t="array" ref="L23">_xlfn.LET(_xlpm.g,LEFT(D23,1),_xlpm.y,VALUE(MID(D23,2,FIND(".",D23)-2)),_xlpm.m,VALUE(MID(D23,FIND(".",D23)+1,10)),_xlpm.base,_xlfn.SWITCH(_xlpm.g,"R",2018,"H",1988,"S",1925,"T",1911,"M",1867),DATE(_xlpm.base+_xlpm.y,_xlpm.m,1))</f>
        <v>#N/A</v>
      </c>
      <c r="M23" s="63" t="e">
        <f>DATEDIF(L23,$L9,"Y")</f>
        <v>#N/A</v>
      </c>
    </row>
    <row r="24" spans="1:49" ht="24" customHeight="1" x14ac:dyDescent="0.15">
      <c r="A24" s="113" t="s">
        <v>32</v>
      </c>
      <c r="B24" s="186" t="s">
        <v>38</v>
      </c>
      <c r="C24" s="186"/>
      <c r="D24" s="151"/>
      <c r="E24" s="152"/>
      <c r="F24" s="25" t="str">
        <f t="shared" ref="F24:F27" si="7">IF(D24&lt;&gt;"",5,"")</f>
        <v/>
      </c>
      <c r="G24" s="26" t="str">
        <f t="shared" si="0"/>
        <v/>
      </c>
      <c r="H24" s="30" t="str">
        <f t="shared" si="1"/>
        <v/>
      </c>
      <c r="I24" s="28" t="str">
        <f t="shared" si="2"/>
        <v/>
      </c>
      <c r="J24" s="29" t="str">
        <f t="shared" si="3"/>
        <v/>
      </c>
      <c r="K24" s="155"/>
      <c r="L24" s="62" t="e" cm="1">
        <f t="array" ref="L24">_xlfn.LET(_xlpm.g,LEFT(D24,1),_xlpm.y,VALUE(MID(D24,2,FIND(".",D24)-2)),_xlpm.m,VALUE(MID(D24,FIND(".",D24)+1,10)),_xlpm.base,_xlfn.SWITCH(_xlpm.g,"R",2018,"H",1988,"S",1925,"T",1911,"M",1867),DATE(_xlpm.base+_xlpm.y,_xlpm.m,1))</f>
        <v>#N/A</v>
      </c>
      <c r="M24" s="63" t="e">
        <f>DATEDIF(L24,$L9,"Y")</f>
        <v>#N/A</v>
      </c>
    </row>
    <row r="25" spans="1:49" ht="24" customHeight="1" x14ac:dyDescent="0.15">
      <c r="A25" s="113" t="s">
        <v>32</v>
      </c>
      <c r="B25" s="186" t="s">
        <v>39</v>
      </c>
      <c r="C25" s="186"/>
      <c r="D25" s="151"/>
      <c r="E25" s="152"/>
      <c r="F25" s="25" t="str">
        <f t="shared" si="7"/>
        <v/>
      </c>
      <c r="G25" s="26" t="str">
        <f t="shared" si="0"/>
        <v/>
      </c>
      <c r="H25" s="30" t="str">
        <f t="shared" si="1"/>
        <v/>
      </c>
      <c r="I25" s="28" t="str">
        <f t="shared" si="2"/>
        <v/>
      </c>
      <c r="J25" s="29" t="str">
        <f t="shared" si="3"/>
        <v/>
      </c>
      <c r="K25" s="155"/>
      <c r="L25" s="62" t="e" cm="1">
        <f t="array" ref="L25">_xlfn.LET(_xlpm.g,LEFT(D25,1),_xlpm.y,VALUE(MID(D25,2,FIND(".",D25)-2)),_xlpm.m,VALUE(MID(D25,FIND(".",D25)+1,10)),_xlpm.base,_xlfn.SWITCH(_xlpm.g,"R",2018,"H",1988,"S",1925,"T",1911,"M",1867),DATE(_xlpm.base+_xlpm.y,_xlpm.m,1))</f>
        <v>#N/A</v>
      </c>
      <c r="M25" s="63" t="e">
        <f>DATEDIF(L25,$L9,"Y")</f>
        <v>#N/A</v>
      </c>
    </row>
    <row r="26" spans="1:49" ht="24" customHeight="1" x14ac:dyDescent="0.15">
      <c r="A26" s="113" t="s">
        <v>32</v>
      </c>
      <c r="B26" s="186" t="s">
        <v>40</v>
      </c>
      <c r="C26" s="186"/>
      <c r="D26" s="151"/>
      <c r="E26" s="152"/>
      <c r="F26" s="25" t="str">
        <f t="shared" si="7"/>
        <v/>
      </c>
      <c r="G26" s="26" t="str">
        <f t="shared" si="0"/>
        <v/>
      </c>
      <c r="H26" s="30" t="str">
        <f t="shared" si="1"/>
        <v/>
      </c>
      <c r="I26" s="28" t="str">
        <f t="shared" si="2"/>
        <v/>
      </c>
      <c r="J26" s="29" t="str">
        <f t="shared" si="3"/>
        <v/>
      </c>
      <c r="K26" s="155"/>
      <c r="L26" s="62" t="e" cm="1">
        <f t="array" ref="L26">_xlfn.LET(_xlpm.g,LEFT(D26,1),_xlpm.y,VALUE(MID(D26,2,FIND(".",D26)-2)),_xlpm.m,VALUE(MID(D26,FIND(".",D26)+1,10)),_xlpm.base,_xlfn.SWITCH(_xlpm.g,"R",2018,"H",1988,"S",1925,"T",1911,"M",1867),DATE(_xlpm.base+_xlpm.y,_xlpm.m,1))</f>
        <v>#N/A</v>
      </c>
      <c r="M26" s="63" t="e">
        <f>DATEDIF(L26,$L9,"Y")</f>
        <v>#N/A</v>
      </c>
    </row>
    <row r="27" spans="1:49" ht="24" customHeight="1" x14ac:dyDescent="0.15">
      <c r="A27" s="113" t="s">
        <v>32</v>
      </c>
      <c r="B27" s="186" t="s">
        <v>59</v>
      </c>
      <c r="C27" s="186"/>
      <c r="D27" s="151"/>
      <c r="E27" s="152"/>
      <c r="F27" s="25" t="str">
        <f t="shared" si="7"/>
        <v/>
      </c>
      <c r="G27" s="26" t="str">
        <f t="shared" si="0"/>
        <v/>
      </c>
      <c r="H27" s="30" t="str">
        <f t="shared" si="1"/>
        <v/>
      </c>
      <c r="I27" s="28" t="str">
        <f t="shared" si="2"/>
        <v/>
      </c>
      <c r="J27" s="29" t="str">
        <f t="shared" si="3"/>
        <v/>
      </c>
      <c r="K27" s="155"/>
      <c r="L27" s="62" t="e" cm="1">
        <f t="array" ref="L27">_xlfn.LET(_xlpm.g,LEFT(D27,1),_xlpm.y,VALUE(MID(D27,2,FIND(".",D27)-2)),_xlpm.m,VALUE(MID(D27,FIND(".",D27)+1,10)),_xlpm.base,_xlfn.SWITCH(_xlpm.g,"R",2018,"H",1988,"S",1925,"T",1911,"M",1867),DATE(_xlpm.base+_xlpm.y,_xlpm.m,1))</f>
        <v>#N/A</v>
      </c>
      <c r="M27" s="63" t="e">
        <f>DATEDIF(L27,$L9,"Y")</f>
        <v>#N/A</v>
      </c>
      <c r="W27" s="74"/>
      <c r="X27" s="194"/>
      <c r="Y27" s="194"/>
      <c r="Z27" s="194"/>
      <c r="AA27" s="194"/>
      <c r="AB27" s="194"/>
      <c r="AC27" s="194"/>
      <c r="AD27" s="194"/>
      <c r="AE27" s="194"/>
      <c r="AF27" s="194"/>
      <c r="AG27" s="194"/>
      <c r="AH27" s="194"/>
      <c r="AI27" s="194"/>
      <c r="AJ27" s="194"/>
      <c r="AK27" s="194"/>
      <c r="AL27" s="194"/>
      <c r="AM27" s="194"/>
      <c r="AN27" s="194"/>
    </row>
    <row r="28" spans="1:49" ht="24" customHeight="1" x14ac:dyDescent="0.15">
      <c r="A28" s="113" t="s">
        <v>32</v>
      </c>
      <c r="B28" s="186" t="s">
        <v>41</v>
      </c>
      <c r="C28" s="186"/>
      <c r="D28" s="151"/>
      <c r="E28" s="152"/>
      <c r="F28" s="25" t="str">
        <f>IF(D28&lt;&gt;"",4,"")</f>
        <v/>
      </c>
      <c r="G28" s="26" t="str">
        <f t="shared" si="0"/>
        <v/>
      </c>
      <c r="H28" s="30" t="str">
        <f t="shared" si="1"/>
        <v/>
      </c>
      <c r="I28" s="28" t="str">
        <f t="shared" si="2"/>
        <v/>
      </c>
      <c r="J28" s="29" t="str">
        <f t="shared" si="3"/>
        <v/>
      </c>
      <c r="K28" s="155"/>
      <c r="L28" s="62" t="e" cm="1">
        <f t="array" ref="L28">_xlfn.LET(_xlpm.g,LEFT(D28,1),_xlpm.y,VALUE(MID(D28,2,FIND(".",D28)-2)),_xlpm.m,VALUE(MID(D28,FIND(".",D28)+1,10)),_xlpm.base,_xlfn.SWITCH(_xlpm.g,"R",2018,"H",1988,"S",1925,"T",1911,"M",1867),DATE(_xlpm.base+_xlpm.y,_xlpm.m,1))</f>
        <v>#N/A</v>
      </c>
      <c r="M28" s="63" t="e">
        <f>DATEDIF(L28,$L9,"Y")</f>
        <v>#N/A</v>
      </c>
      <c r="V28" s="195"/>
      <c r="W28" s="75"/>
      <c r="X28" s="76"/>
      <c r="Y28" s="77"/>
      <c r="Z28" s="77"/>
      <c r="AA28" s="76"/>
      <c r="AB28" s="77"/>
      <c r="AC28" s="77"/>
      <c r="AD28" s="76"/>
      <c r="AE28" s="77"/>
      <c r="AF28" s="77"/>
      <c r="AG28" s="76"/>
      <c r="AH28" s="77"/>
      <c r="AI28" s="77"/>
      <c r="AJ28" s="76"/>
      <c r="AK28" s="77"/>
      <c r="AL28" s="77"/>
      <c r="AM28" s="76"/>
      <c r="AN28" s="77"/>
    </row>
    <row r="29" spans="1:49" ht="24" customHeight="1" x14ac:dyDescent="0.15">
      <c r="A29" s="113" t="s">
        <v>32</v>
      </c>
      <c r="B29" s="186" t="s">
        <v>42</v>
      </c>
      <c r="C29" s="186"/>
      <c r="D29" s="151"/>
      <c r="E29" s="152"/>
      <c r="F29" s="25" t="str">
        <f>IF(D29&lt;&gt;"",5,"")</f>
        <v/>
      </c>
      <c r="G29" s="26" t="str">
        <f t="shared" si="0"/>
        <v/>
      </c>
      <c r="H29" s="30" t="str">
        <f t="shared" si="1"/>
        <v/>
      </c>
      <c r="I29" s="28" t="str">
        <f t="shared" si="2"/>
        <v/>
      </c>
      <c r="J29" s="29" t="str">
        <f t="shared" si="3"/>
        <v/>
      </c>
      <c r="K29" s="155"/>
      <c r="L29" s="62" t="e" cm="1">
        <f t="array" ref="L29">_xlfn.LET(_xlpm.g,LEFT(D29,1),_xlpm.y,VALUE(MID(D29,2,FIND(".",D29)-2)),_xlpm.m,VALUE(MID(D29,FIND(".",D29)+1,10)),_xlpm.base,_xlfn.SWITCH(_xlpm.g,"R",2018,"H",1988,"S",1925,"T",1911,"M",1867),DATE(_xlpm.base+_xlpm.y,_xlpm.m,1))</f>
        <v>#N/A</v>
      </c>
      <c r="M29" s="63" t="e">
        <f>DATEDIF(L29,$L9,"Y")</f>
        <v>#N/A</v>
      </c>
      <c r="V29" s="195"/>
      <c r="W29" s="78"/>
      <c r="X29" s="79"/>
      <c r="Y29" s="79"/>
      <c r="Z29" s="80"/>
      <c r="AA29" s="80"/>
      <c r="AB29" s="80"/>
      <c r="AC29" s="80"/>
      <c r="AD29" s="80"/>
      <c r="AE29" s="80"/>
      <c r="AF29" s="80"/>
      <c r="AG29" s="80"/>
      <c r="AH29" s="80"/>
      <c r="AI29" s="80"/>
      <c r="AJ29" s="80"/>
      <c r="AK29" s="80"/>
      <c r="AL29" s="80"/>
      <c r="AM29" s="80"/>
      <c r="AN29" s="80"/>
    </row>
    <row r="30" spans="1:49" ht="24" customHeight="1" x14ac:dyDescent="0.15">
      <c r="A30" s="113" t="s">
        <v>32</v>
      </c>
      <c r="B30" s="186" t="s">
        <v>13</v>
      </c>
      <c r="C30" s="186"/>
      <c r="D30" s="151"/>
      <c r="E30" s="152"/>
      <c r="F30" s="25" t="str">
        <f>IF(D30&lt;&gt;"",5,"")</f>
        <v/>
      </c>
      <c r="G30" s="26" t="str">
        <f t="shared" si="0"/>
        <v/>
      </c>
      <c r="H30" s="30" t="str">
        <f t="shared" si="1"/>
        <v/>
      </c>
      <c r="I30" s="28" t="str">
        <f t="shared" si="2"/>
        <v/>
      </c>
      <c r="J30" s="29" t="str">
        <f t="shared" si="3"/>
        <v/>
      </c>
      <c r="K30" s="155"/>
      <c r="L30" s="62" t="e" cm="1">
        <f t="array" ref="L30">_xlfn.LET(_xlpm.g,LEFT(D30,1),_xlpm.y,VALUE(MID(D30,2,FIND(".",D30)-2)),_xlpm.m,VALUE(MID(D30,FIND(".",D30)+1,10)),_xlpm.base,_xlfn.SWITCH(_xlpm.g,"R",2018,"H",1988,"S",1925,"T",1911,"M",1867),DATE(_xlpm.base+_xlpm.y,_xlpm.m,1))</f>
        <v>#N/A</v>
      </c>
      <c r="M30" s="63" t="e">
        <f>DATEDIF(L30,$L9,"Y")</f>
        <v>#N/A</v>
      </c>
      <c r="V30" s="195"/>
      <c r="W30" s="78"/>
      <c r="X30" s="81"/>
      <c r="Y30" s="81"/>
      <c r="Z30" s="81"/>
      <c r="AA30" s="81"/>
      <c r="AB30" s="82"/>
      <c r="AC30" s="82"/>
      <c r="AD30" s="82"/>
      <c r="AE30" s="82"/>
      <c r="AF30" s="82"/>
      <c r="AG30" s="82"/>
      <c r="AH30" s="82"/>
      <c r="AI30" s="82"/>
      <c r="AJ30" s="82"/>
      <c r="AK30" s="82"/>
      <c r="AL30" s="82"/>
      <c r="AM30" s="82"/>
      <c r="AN30" s="82"/>
    </row>
    <row r="31" spans="1:49" ht="24" customHeight="1" x14ac:dyDescent="0.15">
      <c r="A31" s="113" t="s">
        <v>32</v>
      </c>
      <c r="B31" s="186" t="s">
        <v>43</v>
      </c>
      <c r="C31" s="186"/>
      <c r="D31" s="151"/>
      <c r="E31" s="152"/>
      <c r="F31" s="25" t="str">
        <f>IF(D31&lt;&gt;"",6,"")</f>
        <v/>
      </c>
      <c r="G31" s="26" t="str">
        <f t="shared" si="0"/>
        <v/>
      </c>
      <c r="H31" s="30" t="str">
        <f t="shared" si="1"/>
        <v/>
      </c>
      <c r="I31" s="28" t="str">
        <f t="shared" si="2"/>
        <v/>
      </c>
      <c r="J31" s="29" t="str">
        <f t="shared" si="3"/>
        <v/>
      </c>
      <c r="K31" s="155"/>
      <c r="L31" s="62" t="e" cm="1">
        <f t="array" ref="L31">_xlfn.LET(_xlpm.g,LEFT(D31,1),_xlpm.y,VALUE(MID(D31,2,FIND(".",D31)-2)),_xlpm.m,VALUE(MID(D31,FIND(".",D31)+1,10)),_xlpm.base,_xlfn.SWITCH(_xlpm.g,"R",2018,"H",1988,"S",1925,"T",1911,"M",1867),DATE(_xlpm.base+_xlpm.y,_xlpm.m,1))</f>
        <v>#N/A</v>
      </c>
      <c r="M31" s="63" t="e">
        <f>DATEDIF(L31,$L9,"Y")</f>
        <v>#N/A</v>
      </c>
      <c r="V31" s="195"/>
      <c r="W31" s="78"/>
      <c r="X31" s="81"/>
      <c r="Y31" s="81"/>
      <c r="Z31" s="81"/>
      <c r="AA31" s="81"/>
      <c r="AB31" s="81"/>
      <c r="AC31" s="82"/>
      <c r="AD31" s="82"/>
      <c r="AE31" s="82"/>
      <c r="AF31" s="82"/>
      <c r="AG31" s="82"/>
      <c r="AH31" s="82"/>
      <c r="AI31" s="82"/>
      <c r="AJ31" s="82"/>
      <c r="AK31" s="82"/>
      <c r="AL31" s="82"/>
      <c r="AM31" s="82"/>
      <c r="AN31" s="82"/>
    </row>
    <row r="32" spans="1:49" s="72" customFormat="1" ht="24" customHeight="1" x14ac:dyDescent="0.15">
      <c r="A32" s="113" t="s">
        <v>32</v>
      </c>
      <c r="B32" s="186" t="s">
        <v>44</v>
      </c>
      <c r="C32" s="186"/>
      <c r="D32" s="151"/>
      <c r="E32" s="152"/>
      <c r="F32" s="25" t="str">
        <f>IF(D32&lt;&gt;"",6,"")</f>
        <v/>
      </c>
      <c r="G32" s="26" t="str">
        <f t="shared" si="0"/>
        <v/>
      </c>
      <c r="H32" s="30" t="str">
        <f t="shared" si="1"/>
        <v/>
      </c>
      <c r="I32" s="28" t="str">
        <f t="shared" si="2"/>
        <v/>
      </c>
      <c r="J32" s="29" t="str">
        <f t="shared" si="3"/>
        <v/>
      </c>
      <c r="K32" s="155"/>
      <c r="L32" s="62" t="e" cm="1">
        <f t="array" ref="L32">_xlfn.LET(_xlpm.g,LEFT(D32,1),_xlpm.y,VALUE(MID(D32,2,FIND(".",D32)-2)),_xlpm.m,VALUE(MID(D32,FIND(".",D32)+1,10)),_xlpm.base,_xlfn.SWITCH(_xlpm.g,"R",2018,"H",1988,"S",1925,"T",1911,"M",1867),DATE(_xlpm.base+_xlpm.y,_xlpm.m,1))</f>
        <v>#N/A</v>
      </c>
      <c r="M32" s="63" t="e">
        <f>DATEDIF(L32,$L9,"Y")</f>
        <v>#N/A</v>
      </c>
      <c r="Q32" s="73"/>
      <c r="V32" s="195"/>
      <c r="W32" s="83"/>
      <c r="X32" s="84"/>
      <c r="Y32" s="84"/>
      <c r="Z32" s="84"/>
      <c r="AA32" s="84"/>
      <c r="AB32" s="84"/>
      <c r="AC32" s="84"/>
      <c r="AD32" s="84"/>
      <c r="AE32" s="85"/>
      <c r="AF32" s="85"/>
      <c r="AG32" s="85"/>
      <c r="AH32" s="85"/>
      <c r="AI32" s="85"/>
      <c r="AJ32" s="85"/>
      <c r="AK32" s="85"/>
      <c r="AL32" s="85"/>
      <c r="AM32" s="85"/>
      <c r="AN32" s="85"/>
    </row>
    <row r="33" spans="1:40" ht="24" customHeight="1" x14ac:dyDescent="0.15">
      <c r="A33" s="113" t="s">
        <v>32</v>
      </c>
      <c r="B33" s="186" t="s">
        <v>14</v>
      </c>
      <c r="C33" s="186"/>
      <c r="D33" s="151"/>
      <c r="E33" s="152"/>
      <c r="F33" s="25" t="str">
        <f>IF(D33&lt;&gt;"",8,"")</f>
        <v/>
      </c>
      <c r="G33" s="26" t="str">
        <f t="shared" si="0"/>
        <v/>
      </c>
      <c r="H33" s="30" t="str">
        <f t="shared" si="1"/>
        <v/>
      </c>
      <c r="I33" s="28" t="str">
        <f t="shared" si="2"/>
        <v/>
      </c>
      <c r="J33" s="29" t="str">
        <f t="shared" si="3"/>
        <v/>
      </c>
      <c r="K33" s="155"/>
      <c r="L33" s="62" t="e" cm="1">
        <f t="array" ref="L33">_xlfn.LET(_xlpm.g,LEFT(D33,1),_xlpm.y,VALUE(MID(D33,2,FIND(".",D33)-2)),_xlpm.m,VALUE(MID(D33,FIND(".",D33)+1,10)),_xlpm.base,_xlfn.SWITCH(_xlpm.g,"R",2018,"H",1988,"S",1925,"T",1911,"M",1867),DATE(_xlpm.base+_xlpm.y,_xlpm.m,1))</f>
        <v>#N/A</v>
      </c>
      <c r="M33" s="63" t="e">
        <f>DATEDIF(L33,$L9,"Y")</f>
        <v>#N/A</v>
      </c>
      <c r="V33" s="195"/>
      <c r="W33" s="78"/>
      <c r="X33" s="81"/>
      <c r="Y33" s="81"/>
      <c r="Z33" s="81"/>
      <c r="AA33" s="81"/>
      <c r="AB33" s="81"/>
      <c r="AC33" s="81"/>
      <c r="AD33" s="81"/>
      <c r="AE33" s="81"/>
      <c r="AF33" s="82"/>
      <c r="AG33" s="82"/>
      <c r="AH33" s="82"/>
      <c r="AI33" s="82"/>
      <c r="AJ33" s="82"/>
      <c r="AK33" s="82"/>
      <c r="AL33" s="82"/>
      <c r="AM33" s="82"/>
      <c r="AN33" s="82"/>
    </row>
    <row r="34" spans="1:40" ht="24" customHeight="1" x14ac:dyDescent="0.15">
      <c r="A34" s="113" t="s">
        <v>32</v>
      </c>
      <c r="B34" s="186" t="s">
        <v>16</v>
      </c>
      <c r="C34" s="186"/>
      <c r="D34" s="151"/>
      <c r="E34" s="152"/>
      <c r="F34" s="25" t="str">
        <f>IF(D34&lt;&gt;"",5,"")</f>
        <v/>
      </c>
      <c r="G34" s="26" t="str">
        <f t="shared" si="0"/>
        <v/>
      </c>
      <c r="H34" s="30" t="str">
        <f t="shared" si="1"/>
        <v/>
      </c>
      <c r="I34" s="28" t="str">
        <f t="shared" si="2"/>
        <v/>
      </c>
      <c r="J34" s="29" t="str">
        <f t="shared" si="3"/>
        <v/>
      </c>
      <c r="K34" s="155"/>
      <c r="L34" s="62" t="e" cm="1">
        <f t="array" ref="L34">_xlfn.LET(_xlpm.g,LEFT(D34,1),_xlpm.y,VALUE(MID(D34,2,FIND(".",D34)-2)),_xlpm.m,VALUE(MID(D34,FIND(".",D34)+1,10)),_xlpm.base,_xlfn.SWITCH(_xlpm.g,"R",2018,"H",1988,"S",1925,"T",1911,"M",1867),DATE(_xlpm.base+_xlpm.y,_xlpm.m,1))</f>
        <v>#N/A</v>
      </c>
      <c r="M34" s="63" t="e">
        <f>DATEDIF(L34,$L9,"Y")</f>
        <v>#N/A</v>
      </c>
      <c r="V34" s="195"/>
      <c r="W34" s="78"/>
      <c r="X34" s="81"/>
      <c r="Y34" s="81"/>
      <c r="Z34" s="81"/>
      <c r="AA34" s="81"/>
      <c r="AB34" s="81"/>
      <c r="AC34" s="81"/>
      <c r="AD34" s="81"/>
      <c r="AE34" s="81"/>
      <c r="AF34" s="81"/>
      <c r="AG34" s="81"/>
      <c r="AH34" s="82"/>
      <c r="AI34" s="82"/>
      <c r="AJ34" s="82"/>
      <c r="AK34" s="82"/>
      <c r="AL34" s="82"/>
      <c r="AM34" s="82"/>
      <c r="AN34" s="82"/>
    </row>
    <row r="35" spans="1:40" ht="24" customHeight="1" x14ac:dyDescent="0.15">
      <c r="A35" s="113" t="s">
        <v>32</v>
      </c>
      <c r="B35" s="186" t="s">
        <v>15</v>
      </c>
      <c r="C35" s="186"/>
      <c r="D35" s="151"/>
      <c r="E35" s="152"/>
      <c r="F35" s="25" t="str">
        <f>IF(D35&lt;&gt;"",8,"")</f>
        <v/>
      </c>
      <c r="G35" s="26" t="str">
        <f t="shared" si="0"/>
        <v/>
      </c>
      <c r="H35" s="30" t="str">
        <f t="shared" si="1"/>
        <v/>
      </c>
      <c r="I35" s="28" t="str">
        <f>IF(H35="","",E35*H35)</f>
        <v/>
      </c>
      <c r="J35" s="29" t="str">
        <f t="shared" si="3"/>
        <v/>
      </c>
      <c r="K35" s="155"/>
      <c r="L35" s="62" t="e" cm="1">
        <f t="array" ref="L35">_xlfn.LET(_xlpm.g,LEFT(D35,1),_xlpm.y,VALUE(MID(D35,2,FIND(".",D35)-2)),_xlpm.m,VALUE(MID(D35,FIND(".",D35)+1,10)),_xlpm.base,_xlfn.SWITCH(_xlpm.g,"R",2018,"H",1988,"S",1925,"T",1911,"M",1867),DATE(_xlpm.base+_xlpm.y,_xlpm.m,1))</f>
        <v>#N/A</v>
      </c>
      <c r="M35" s="63" t="e">
        <f>DATEDIF(L35,$L9,"Y")</f>
        <v>#N/A</v>
      </c>
      <c r="V35" s="195"/>
      <c r="W35" s="78"/>
      <c r="X35" s="81"/>
      <c r="Y35" s="81"/>
      <c r="Z35" s="81"/>
      <c r="AA35" s="81"/>
      <c r="AB35" s="81"/>
      <c r="AC35" s="81"/>
      <c r="AD35" s="81"/>
      <c r="AE35" s="81"/>
      <c r="AF35" s="81"/>
      <c r="AG35" s="81"/>
      <c r="AH35" s="81"/>
      <c r="AI35" s="81"/>
      <c r="AJ35" s="82"/>
      <c r="AK35" s="82"/>
      <c r="AL35" s="82"/>
      <c r="AM35" s="82"/>
      <c r="AN35" s="82"/>
    </row>
    <row r="36" spans="1:40" ht="24" customHeight="1" x14ac:dyDescent="0.15">
      <c r="A36" s="113" t="s">
        <v>32</v>
      </c>
      <c r="B36" s="186" t="s">
        <v>45</v>
      </c>
      <c r="C36" s="186"/>
      <c r="D36" s="151"/>
      <c r="E36" s="152"/>
      <c r="F36" s="25" t="str">
        <f>IF(D36&lt;&gt;"",8,"")</f>
        <v/>
      </c>
      <c r="G36" s="26" t="str">
        <f t="shared" si="0"/>
        <v/>
      </c>
      <c r="H36" s="30" t="str">
        <f t="shared" si="1"/>
        <v/>
      </c>
      <c r="I36" s="28" t="str">
        <f t="shared" ref="I36:I37" si="8">IF(H36="","",E36*H36)</f>
        <v/>
      </c>
      <c r="J36" s="29" t="str">
        <f t="shared" si="3"/>
        <v/>
      </c>
      <c r="K36" s="155"/>
      <c r="L36" s="62" t="e" cm="1">
        <f t="array" ref="L36">_xlfn.LET(_xlpm.g,LEFT(D36,1),_xlpm.y,VALUE(MID(D36,2,FIND(".",D36)-2)),_xlpm.m,VALUE(MID(D36,FIND(".",D36)+1,10)),_xlpm.base,_xlfn.SWITCH(_xlpm.g,"R",2018,"H",1988,"S",1925,"T",1911,"M",1867),DATE(_xlpm.base+_xlpm.y,_xlpm.m,1))</f>
        <v>#N/A</v>
      </c>
      <c r="M36" s="63" t="e">
        <f>DATEDIF(L36,$L9,"Y")</f>
        <v>#N/A</v>
      </c>
      <c r="V36" s="195"/>
      <c r="W36" s="78"/>
      <c r="X36" s="81"/>
      <c r="Y36" s="81"/>
      <c r="Z36" s="81"/>
      <c r="AA36" s="81"/>
      <c r="AB36" s="81"/>
      <c r="AC36" s="81"/>
      <c r="AD36" s="81"/>
      <c r="AE36" s="81"/>
      <c r="AF36" s="81"/>
      <c r="AG36" s="81"/>
      <c r="AH36" s="81"/>
      <c r="AI36" s="81"/>
      <c r="AJ36" s="81"/>
      <c r="AK36" s="82"/>
      <c r="AL36" s="82"/>
      <c r="AM36" s="82"/>
      <c r="AN36" s="82"/>
    </row>
    <row r="37" spans="1:40" ht="24" customHeight="1" thickBot="1" x14ac:dyDescent="0.2">
      <c r="A37" s="114" t="s">
        <v>32</v>
      </c>
      <c r="B37" s="196" t="s">
        <v>18</v>
      </c>
      <c r="C37" s="196"/>
      <c r="D37" s="153"/>
      <c r="E37" s="154"/>
      <c r="F37" s="31" t="str">
        <f>IF(D37&lt;&gt;"",8,"")</f>
        <v/>
      </c>
      <c r="G37" s="32" t="str">
        <f t="shared" si="0"/>
        <v/>
      </c>
      <c r="H37" s="33" t="str">
        <f t="shared" si="1"/>
        <v/>
      </c>
      <c r="I37" s="34" t="str">
        <f t="shared" si="8"/>
        <v/>
      </c>
      <c r="J37" s="35" t="str">
        <f t="shared" si="3"/>
        <v/>
      </c>
      <c r="K37" s="156"/>
      <c r="L37" s="62" t="e" cm="1">
        <f t="array" ref="L37">_xlfn.LET(_xlpm.g,LEFT(D37,1),_xlpm.y,VALUE(MID(D37,2,FIND(".",D37)-2)),_xlpm.m,VALUE(MID(D37,FIND(".",D37)+1,10)),_xlpm.base,_xlfn.SWITCH(_xlpm.g,"R",2018,"H",1988,"S",1925,"T",1911,"M",1867),DATE(_xlpm.base+_xlpm.y,_xlpm.m,1))</f>
        <v>#N/A</v>
      </c>
      <c r="M37" s="63" t="e">
        <f>DATEDIF(L37,$L9,"Y")</f>
        <v>#N/A</v>
      </c>
      <c r="V37" s="195"/>
      <c r="W37" s="78"/>
      <c r="X37" s="81"/>
      <c r="Y37" s="81"/>
      <c r="Z37" s="81"/>
      <c r="AA37" s="81"/>
      <c r="AB37" s="81"/>
      <c r="AC37" s="81"/>
      <c r="AD37" s="81"/>
      <c r="AE37" s="81"/>
      <c r="AF37" s="81"/>
      <c r="AG37" s="81"/>
      <c r="AH37" s="81"/>
      <c r="AI37" s="81"/>
      <c r="AJ37" s="81"/>
      <c r="AK37" s="81"/>
      <c r="AL37" s="86"/>
      <c r="AM37" s="82"/>
      <c r="AN37" s="82"/>
    </row>
    <row r="38" spans="1:40" ht="35.25" customHeight="1" x14ac:dyDescent="0.15">
      <c r="A38" s="187" t="s">
        <v>49</v>
      </c>
      <c r="B38" s="187"/>
      <c r="C38" s="187"/>
      <c r="D38" s="187"/>
      <c r="E38" s="187"/>
      <c r="F38" s="187"/>
      <c r="G38" s="187"/>
      <c r="H38" s="187"/>
      <c r="I38" s="187"/>
      <c r="J38" s="187"/>
      <c r="K38" s="145"/>
      <c r="L38" s="62"/>
      <c r="M38" s="63"/>
      <c r="V38" s="195"/>
      <c r="W38" s="78"/>
      <c r="X38" s="81"/>
      <c r="Y38" s="81"/>
      <c r="Z38" s="81"/>
      <c r="AA38" s="81"/>
      <c r="AB38" s="81"/>
      <c r="AC38" s="81"/>
      <c r="AD38" s="81"/>
      <c r="AE38" s="81"/>
      <c r="AF38" s="81"/>
      <c r="AG38" s="81"/>
      <c r="AH38" s="81"/>
      <c r="AI38" s="81"/>
      <c r="AJ38" s="81"/>
      <c r="AK38" s="81"/>
      <c r="AL38" s="81"/>
      <c r="AM38" s="81"/>
      <c r="AN38" s="82"/>
    </row>
    <row r="39" spans="1:40" ht="9" customHeight="1" x14ac:dyDescent="0.15">
      <c r="A39" s="145"/>
      <c r="B39" s="145"/>
      <c r="C39" s="145"/>
      <c r="D39" s="119"/>
      <c r="E39" s="145"/>
      <c r="F39" s="145"/>
      <c r="G39" s="145"/>
      <c r="H39" s="145"/>
      <c r="I39" s="145"/>
      <c r="J39" s="145"/>
      <c r="K39" s="145"/>
      <c r="L39" s="62"/>
      <c r="M39" s="63"/>
      <c r="V39" s="195"/>
      <c r="W39" s="78"/>
      <c r="X39" s="81"/>
      <c r="Y39" s="74"/>
      <c r="Z39" s="74"/>
      <c r="AA39" s="74"/>
      <c r="AB39" s="74"/>
      <c r="AC39" s="74"/>
      <c r="AD39" s="74"/>
      <c r="AE39" s="74"/>
      <c r="AF39" s="74"/>
      <c r="AG39" s="74"/>
      <c r="AH39" s="74"/>
      <c r="AI39" s="74"/>
      <c r="AJ39" s="74"/>
      <c r="AK39" s="74"/>
      <c r="AL39" s="74"/>
      <c r="AM39" s="74"/>
      <c r="AN39" s="74"/>
    </row>
    <row r="40" spans="1:40" ht="35.25" customHeight="1" x14ac:dyDescent="0.15">
      <c r="A40" s="145"/>
      <c r="B40" s="145"/>
      <c r="C40" s="145"/>
      <c r="D40" s="119"/>
      <c r="E40" s="145"/>
      <c r="F40" s="145"/>
      <c r="G40" s="145"/>
      <c r="H40" s="145"/>
      <c r="I40" s="120"/>
      <c r="J40" s="121"/>
      <c r="K40" s="101" t="s">
        <v>75</v>
      </c>
      <c r="L40" s="62"/>
      <c r="M40" s="63"/>
      <c r="V40" s="195"/>
      <c r="W40" s="78"/>
      <c r="X40" s="81"/>
      <c r="Y40" s="74"/>
      <c r="Z40" s="74"/>
      <c r="AA40" s="74"/>
      <c r="AB40" s="74"/>
      <c r="AC40" s="74"/>
      <c r="AD40" s="74"/>
      <c r="AE40" s="74"/>
      <c r="AF40" s="74"/>
      <c r="AG40" s="74"/>
      <c r="AH40" s="74"/>
      <c r="AI40" s="74"/>
      <c r="AJ40" s="74"/>
      <c r="AK40" s="74"/>
      <c r="AL40" s="74"/>
      <c r="AM40" s="74"/>
      <c r="AN40" s="74"/>
    </row>
    <row r="41" spans="1:40" ht="7.5" customHeight="1" thickBot="1" x14ac:dyDescent="0.2">
      <c r="A41" s="145"/>
      <c r="B41" s="145"/>
      <c r="C41" s="145"/>
      <c r="D41" s="119"/>
      <c r="E41" s="145"/>
      <c r="F41" s="145"/>
      <c r="G41" s="145"/>
      <c r="H41" s="145"/>
      <c r="I41" s="145"/>
      <c r="J41" s="145"/>
      <c r="K41" s="122"/>
      <c r="L41" s="62"/>
      <c r="M41" s="63"/>
      <c r="V41" s="195"/>
      <c r="W41" s="78"/>
      <c r="X41" s="81"/>
      <c r="Y41" s="74"/>
      <c r="Z41" s="74"/>
      <c r="AA41" s="74"/>
      <c r="AB41" s="74"/>
      <c r="AC41" s="74"/>
      <c r="AD41" s="74"/>
      <c r="AE41" s="74"/>
      <c r="AF41" s="74"/>
      <c r="AG41" s="74"/>
      <c r="AH41" s="74"/>
      <c r="AI41" s="74"/>
      <c r="AJ41" s="74"/>
      <c r="AK41" s="74"/>
      <c r="AL41" s="74"/>
      <c r="AM41" s="74"/>
      <c r="AN41" s="74"/>
    </row>
    <row r="42" spans="1:40" ht="37.5" customHeight="1" x14ac:dyDescent="0.15">
      <c r="A42" s="123"/>
      <c r="B42" s="191" t="s">
        <v>56</v>
      </c>
      <c r="C42" s="191"/>
      <c r="D42" s="191"/>
      <c r="E42" s="191"/>
      <c r="F42" s="191"/>
      <c r="G42" s="191"/>
      <c r="H42" s="191"/>
      <c r="I42" s="191"/>
      <c r="J42" s="192" t="s">
        <v>55</v>
      </c>
      <c r="K42" s="193"/>
      <c r="L42" s="62"/>
      <c r="M42" s="63"/>
      <c r="V42" s="195"/>
      <c r="W42" s="78"/>
      <c r="X42" s="81"/>
      <c r="Y42" s="74"/>
      <c r="Z42" s="74"/>
      <c r="AA42" s="74"/>
      <c r="AB42" s="74"/>
      <c r="AC42" s="74"/>
      <c r="AD42" s="74"/>
      <c r="AE42" s="74"/>
      <c r="AF42" s="74"/>
      <c r="AG42" s="74"/>
      <c r="AH42" s="74"/>
      <c r="AI42" s="74"/>
      <c r="AJ42" s="74"/>
      <c r="AK42" s="74"/>
      <c r="AL42" s="74"/>
      <c r="AM42" s="74"/>
      <c r="AN42" s="74"/>
    </row>
    <row r="43" spans="1:40" ht="37.5" customHeight="1" thickBot="1" x14ac:dyDescent="0.2">
      <c r="A43" s="124" t="s">
        <v>34</v>
      </c>
      <c r="B43" s="188" t="s">
        <v>51</v>
      </c>
      <c r="C43" s="189"/>
      <c r="D43" s="104" t="s">
        <v>52</v>
      </c>
      <c r="E43" s="146" t="s">
        <v>53</v>
      </c>
      <c r="F43" s="146" t="s">
        <v>58</v>
      </c>
      <c r="G43" s="146" t="s">
        <v>65</v>
      </c>
      <c r="H43" s="146" t="s">
        <v>64</v>
      </c>
      <c r="I43" s="106" t="s">
        <v>66</v>
      </c>
      <c r="J43" s="125" t="s">
        <v>73</v>
      </c>
      <c r="K43" s="108" t="s">
        <v>72</v>
      </c>
      <c r="L43" s="62"/>
      <c r="M43" s="63"/>
      <c r="V43" s="195"/>
      <c r="W43" s="78"/>
      <c r="X43" s="81"/>
      <c r="Y43" s="74"/>
      <c r="Z43" s="74"/>
      <c r="AA43" s="74"/>
      <c r="AB43" s="74"/>
      <c r="AC43" s="74"/>
      <c r="AD43" s="74"/>
      <c r="AE43" s="74"/>
      <c r="AF43" s="74"/>
      <c r="AG43" s="74"/>
      <c r="AH43" s="74"/>
      <c r="AI43" s="74"/>
      <c r="AJ43" s="74"/>
      <c r="AK43" s="74"/>
      <c r="AL43" s="74"/>
      <c r="AM43" s="74"/>
      <c r="AN43" s="74"/>
    </row>
    <row r="44" spans="1:40" ht="24" customHeight="1" thickTop="1" x14ac:dyDescent="0.15">
      <c r="A44" s="109" t="s">
        <v>32</v>
      </c>
      <c r="B44" s="190" t="s">
        <v>17</v>
      </c>
      <c r="C44" s="190"/>
      <c r="D44" s="157"/>
      <c r="E44" s="158"/>
      <c r="F44" s="36" t="str">
        <f>IF(D44&lt;&gt;"",8,"")</f>
        <v/>
      </c>
      <c r="G44" s="36" t="str">
        <f>IF(D44="","",M44)</f>
        <v/>
      </c>
      <c r="H44" s="30" t="str">
        <f t="shared" ref="H44:H75" si="9">IF(G44="","",IF(G44&gt;28,0.05,IFERROR(INDEX($R$4:$AT$19,MATCH(F44,$Q$4:$Q$19,0),MATCH(ROUND(G44,2),$R$3:$AT$3,0)),"")))</f>
        <v/>
      </c>
      <c r="I44" s="28" t="str">
        <f t="shared" ref="I44:I75" si="10">IF(H44="","",E44*H44)</f>
        <v/>
      </c>
      <c r="J44" s="29" t="str">
        <f t="shared" ref="J44:J75" si="11">IF(ISERROR(I44*K44),"",(I44*K44))</f>
        <v/>
      </c>
      <c r="K44" s="155"/>
      <c r="L44" s="62" t="e" cm="1">
        <f t="array" ref="L44">_xlfn.LET(_xlpm.g,LEFT(D44,1),_xlpm.y,VALUE(MID(D44,2,FIND(".",D44)-2)),_xlpm.m,VALUE(MID(D44,FIND(".",D44)+1,10)),_xlpm.base,_xlfn.SWITCH(_xlpm.g,"R",2018,"H",1988,"S",1925,"T",1911,"M",1867),DATE(_xlpm.base+_xlpm.y,_xlpm.m,1))</f>
        <v>#N/A</v>
      </c>
      <c r="M44" s="63" t="e">
        <f>DATEDIF(L44,$L9,"Y")</f>
        <v>#N/A</v>
      </c>
      <c r="V44" s="195"/>
      <c r="W44" s="78"/>
      <c r="X44" s="81"/>
      <c r="Y44" s="74"/>
      <c r="Z44" s="74"/>
      <c r="AA44" s="74"/>
      <c r="AB44" s="74"/>
      <c r="AC44" s="74"/>
      <c r="AD44" s="74"/>
      <c r="AE44" s="74"/>
      <c r="AF44" s="74"/>
      <c r="AG44" s="74"/>
      <c r="AH44" s="74"/>
      <c r="AI44" s="74"/>
      <c r="AJ44" s="74"/>
      <c r="AK44" s="74"/>
      <c r="AL44" s="74"/>
      <c r="AM44" s="74"/>
      <c r="AN44" s="74"/>
    </row>
    <row r="45" spans="1:40" ht="24" customHeight="1" x14ac:dyDescent="0.15">
      <c r="A45" s="113" t="s">
        <v>32</v>
      </c>
      <c r="B45" s="186" t="s">
        <v>19</v>
      </c>
      <c r="C45" s="186"/>
      <c r="D45" s="159"/>
      <c r="E45" s="160"/>
      <c r="F45" s="36" t="str">
        <f>IF(D45&lt;&gt;"",8,"")</f>
        <v/>
      </c>
      <c r="G45" s="36" t="str">
        <f t="shared" ref="G45:G75" si="12">IF(D45="","",M45)</f>
        <v/>
      </c>
      <c r="H45" s="30" t="str">
        <f t="shared" si="9"/>
        <v/>
      </c>
      <c r="I45" s="28" t="str">
        <f t="shared" si="10"/>
        <v/>
      </c>
      <c r="J45" s="29" t="str">
        <f t="shared" si="11"/>
        <v/>
      </c>
      <c r="K45" s="155"/>
      <c r="L45" s="62" t="e" cm="1">
        <f t="array" ref="L45">_xlfn.LET(_xlpm.g,LEFT(D45,1),_xlpm.y,VALUE(MID(D45,2,FIND(".",D45)-2)),_xlpm.m,VALUE(MID(D45,FIND(".",D45)+1,10)),_xlpm.base,_xlfn.SWITCH(_xlpm.g,"R",2018,"H",1988,"S",1925,"T",1911,"M",1867),DATE(_xlpm.base+_xlpm.y,_xlpm.m,1))</f>
        <v>#N/A</v>
      </c>
      <c r="M45" s="63" t="e">
        <f>DATEDIF(L45,$L9,"Y")</f>
        <v>#N/A</v>
      </c>
      <c r="W45" s="74"/>
      <c r="X45" s="74"/>
      <c r="Y45" s="74"/>
      <c r="Z45" s="74"/>
      <c r="AA45" s="74"/>
      <c r="AB45" s="74"/>
      <c r="AC45" s="74"/>
      <c r="AD45" s="74"/>
      <c r="AE45" s="74"/>
      <c r="AF45" s="74"/>
      <c r="AG45" s="74"/>
      <c r="AH45" s="74"/>
      <c r="AI45" s="74"/>
      <c r="AJ45" s="74"/>
      <c r="AK45" s="74"/>
      <c r="AL45" s="74"/>
      <c r="AM45" s="74"/>
      <c r="AN45" s="74"/>
    </row>
    <row r="46" spans="1:40" ht="24" customHeight="1" x14ac:dyDescent="0.15">
      <c r="A46" s="113" t="s">
        <v>32</v>
      </c>
      <c r="B46" s="186" t="s">
        <v>20</v>
      </c>
      <c r="C46" s="186"/>
      <c r="D46" s="159"/>
      <c r="E46" s="158"/>
      <c r="F46" s="36" t="str">
        <f t="shared" ref="F46:F47" si="13">IF(D46&lt;&gt;"",8,"")</f>
        <v/>
      </c>
      <c r="G46" s="36" t="str">
        <f t="shared" si="12"/>
        <v/>
      </c>
      <c r="H46" s="30" t="str">
        <f t="shared" si="9"/>
        <v/>
      </c>
      <c r="I46" s="28" t="str">
        <f t="shared" si="10"/>
        <v/>
      </c>
      <c r="J46" s="29" t="str">
        <f t="shared" si="11"/>
        <v/>
      </c>
      <c r="K46" s="155"/>
      <c r="L46" s="62" t="e" cm="1">
        <f t="array" ref="L46">_xlfn.LET(_xlpm.g,LEFT(D46,1),_xlpm.y,VALUE(MID(D46,2,FIND(".",D46)-2)),_xlpm.m,VALUE(MID(D46,FIND(".",D46)+1,10)),_xlpm.base,_xlfn.SWITCH(_xlpm.g,"R",2018,"H",1988,"S",1925,"T",1911,"M",1867),DATE(_xlpm.base+_xlpm.y,_xlpm.m,1))</f>
        <v>#N/A</v>
      </c>
      <c r="M46" s="63" t="e">
        <f>DATEDIF(L46,$L9,"Y")</f>
        <v>#N/A</v>
      </c>
      <c r="W46" s="74"/>
      <c r="X46" s="74"/>
      <c r="Y46" s="74"/>
      <c r="Z46" s="74"/>
      <c r="AA46" s="74"/>
      <c r="AB46" s="74"/>
      <c r="AC46" s="74"/>
      <c r="AD46" s="74"/>
      <c r="AE46" s="74"/>
      <c r="AF46" s="74"/>
      <c r="AG46" s="74"/>
      <c r="AH46" s="74"/>
      <c r="AI46" s="74"/>
      <c r="AJ46" s="74"/>
      <c r="AK46" s="74"/>
      <c r="AL46" s="74"/>
      <c r="AM46" s="74"/>
      <c r="AN46" s="74"/>
    </row>
    <row r="47" spans="1:40" ht="24" customHeight="1" x14ac:dyDescent="0.15">
      <c r="A47" s="113" t="s">
        <v>32</v>
      </c>
      <c r="B47" s="186" t="s">
        <v>22</v>
      </c>
      <c r="C47" s="186"/>
      <c r="D47" s="157"/>
      <c r="E47" s="158"/>
      <c r="F47" s="36" t="str">
        <f t="shared" si="13"/>
        <v/>
      </c>
      <c r="G47" s="36" t="str">
        <f t="shared" si="12"/>
        <v/>
      </c>
      <c r="H47" s="30" t="str">
        <f t="shared" si="9"/>
        <v/>
      </c>
      <c r="I47" s="28" t="str">
        <f t="shared" si="10"/>
        <v/>
      </c>
      <c r="J47" s="29" t="str">
        <f t="shared" si="11"/>
        <v/>
      </c>
      <c r="K47" s="155"/>
      <c r="L47" s="62" t="e" cm="1">
        <f t="array" ref="L47">_xlfn.LET(_xlpm.g,LEFT(D47,1),_xlpm.y,VALUE(MID(D47,2,FIND(".",D47)-2)),_xlpm.m,VALUE(MID(D47,FIND(".",D47)+1,10)),_xlpm.base,_xlfn.SWITCH(_xlpm.g,"R",2018,"H",1988,"S",1925,"T",1911,"M",1867),DATE(_xlpm.base+_xlpm.y,_xlpm.m,1))</f>
        <v>#N/A</v>
      </c>
      <c r="M47" s="63" t="e">
        <f>DATEDIF(L47,$L9,"Y")</f>
        <v>#N/A</v>
      </c>
      <c r="W47" s="74"/>
      <c r="X47" s="74"/>
      <c r="Y47" s="74"/>
      <c r="Z47" s="74"/>
      <c r="AA47" s="74"/>
      <c r="AB47" s="74"/>
      <c r="AC47" s="74"/>
      <c r="AD47" s="74"/>
      <c r="AE47" s="74"/>
      <c r="AF47" s="74"/>
      <c r="AG47" s="74"/>
      <c r="AH47" s="74"/>
      <c r="AI47" s="74"/>
      <c r="AJ47" s="74"/>
      <c r="AK47" s="74"/>
      <c r="AL47" s="74"/>
      <c r="AM47" s="74"/>
      <c r="AN47" s="74"/>
    </row>
    <row r="48" spans="1:40" ht="24" customHeight="1" x14ac:dyDescent="0.15">
      <c r="A48" s="113" t="s">
        <v>32</v>
      </c>
      <c r="B48" s="186" t="s">
        <v>46</v>
      </c>
      <c r="C48" s="186"/>
      <c r="D48" s="157"/>
      <c r="E48" s="158"/>
      <c r="F48" s="36" t="str">
        <f>IF(D48&lt;&gt;"",3,"")</f>
        <v/>
      </c>
      <c r="G48" s="36" t="str">
        <f t="shared" si="12"/>
        <v/>
      </c>
      <c r="H48" s="30" t="str">
        <f t="shared" si="9"/>
        <v/>
      </c>
      <c r="I48" s="28" t="str">
        <f t="shared" si="10"/>
        <v/>
      </c>
      <c r="J48" s="29" t="str">
        <f t="shared" si="11"/>
        <v/>
      </c>
      <c r="K48" s="155"/>
      <c r="L48" s="62" t="e" cm="1">
        <f t="array" ref="L48">_xlfn.LET(_xlpm.g,LEFT(D48,1),_xlpm.y,VALUE(MID(D48,2,FIND(".",D48)-2)),_xlpm.m,VALUE(MID(D48,FIND(".",D48)+1,10)),_xlpm.base,_xlfn.SWITCH(_xlpm.g,"R",2018,"H",1988,"S",1925,"T",1911,"M",1867),DATE(_xlpm.base+_xlpm.y,_xlpm.m,1))</f>
        <v>#N/A</v>
      </c>
      <c r="M48" s="63" t="e">
        <f>DATEDIF(L48,$L9,"Y")</f>
        <v>#N/A</v>
      </c>
    </row>
    <row r="49" spans="1:13" ht="24" customHeight="1" x14ac:dyDescent="0.15">
      <c r="A49" s="113" t="s">
        <v>32</v>
      </c>
      <c r="B49" s="186" t="s">
        <v>30</v>
      </c>
      <c r="C49" s="186"/>
      <c r="D49" s="157"/>
      <c r="E49" s="158"/>
      <c r="F49" s="36" t="str">
        <f>IF(D49&lt;&gt;"",3,"")</f>
        <v/>
      </c>
      <c r="G49" s="36" t="str">
        <f t="shared" si="12"/>
        <v/>
      </c>
      <c r="H49" s="30" t="str">
        <f t="shared" si="9"/>
        <v/>
      </c>
      <c r="I49" s="28" t="str">
        <f t="shared" si="10"/>
        <v/>
      </c>
      <c r="J49" s="29" t="str">
        <f t="shared" si="11"/>
        <v/>
      </c>
      <c r="K49" s="155"/>
      <c r="L49" s="62" t="e" cm="1">
        <f t="array" ref="L49">_xlfn.LET(_xlpm.g,LEFT(D49,1),_xlpm.y,VALUE(MID(D49,2,FIND(".",D49)-2)),_xlpm.m,VALUE(MID(D49,FIND(".",D49)+1,10)),_xlpm.base,_xlfn.SWITCH(_xlpm.g,"R",2018,"H",1988,"S",1925,"T",1911,"M",1867),DATE(_xlpm.base+_xlpm.y,_xlpm.m,1))</f>
        <v>#N/A</v>
      </c>
      <c r="M49" s="63" t="e">
        <f>DATEDIF(L49,$L9,"Y")</f>
        <v>#N/A</v>
      </c>
    </row>
    <row r="50" spans="1:13" ht="24" customHeight="1" x14ac:dyDescent="0.15">
      <c r="A50" s="113" t="s">
        <v>32</v>
      </c>
      <c r="B50" s="186" t="s">
        <v>29</v>
      </c>
      <c r="C50" s="186"/>
      <c r="D50" s="157"/>
      <c r="E50" s="158"/>
      <c r="F50" s="36" t="str">
        <f>IF(D50&lt;&gt;"",3,"")</f>
        <v/>
      </c>
      <c r="G50" s="36" t="str">
        <f t="shared" si="12"/>
        <v/>
      </c>
      <c r="H50" s="30" t="str">
        <f t="shared" si="9"/>
        <v/>
      </c>
      <c r="I50" s="28" t="str">
        <f t="shared" si="10"/>
        <v/>
      </c>
      <c r="J50" s="29" t="str">
        <f t="shared" si="11"/>
        <v/>
      </c>
      <c r="K50" s="155"/>
      <c r="L50" s="62" t="e" cm="1">
        <f t="array" ref="L50">_xlfn.LET(_xlpm.g,LEFT(D50,1),_xlpm.y,VALUE(MID(D50,2,FIND(".",D50)-2)),_xlpm.m,VALUE(MID(D50,FIND(".",D50)+1,10)),_xlpm.base,_xlfn.SWITCH(_xlpm.g,"R",2018,"H",1988,"S",1925,"T",1911,"M",1867),DATE(_xlpm.base+_xlpm.y,_xlpm.m,1))</f>
        <v>#N/A</v>
      </c>
      <c r="M50" s="63" t="e">
        <f>DATEDIF(L50,$L9,"Y")</f>
        <v>#N/A</v>
      </c>
    </row>
    <row r="51" spans="1:13" ht="24" customHeight="1" x14ac:dyDescent="0.15">
      <c r="A51" s="113" t="s">
        <v>32</v>
      </c>
      <c r="B51" s="186" t="s">
        <v>31</v>
      </c>
      <c r="C51" s="186"/>
      <c r="D51" s="157"/>
      <c r="E51" s="158"/>
      <c r="F51" s="36" t="str">
        <f>IF(D51&lt;&gt;"",3,"")</f>
        <v/>
      </c>
      <c r="G51" s="36" t="str">
        <f t="shared" si="12"/>
        <v/>
      </c>
      <c r="H51" s="30" t="str">
        <f t="shared" si="9"/>
        <v/>
      </c>
      <c r="I51" s="28" t="str">
        <f t="shared" si="10"/>
        <v/>
      </c>
      <c r="J51" s="29" t="str">
        <f t="shared" si="11"/>
        <v/>
      </c>
      <c r="K51" s="155"/>
      <c r="L51" s="62" t="e" cm="1">
        <f t="array" ref="L51">_xlfn.LET(_xlpm.g,LEFT(D51,1),_xlpm.y,VALUE(MID(D51,2,FIND(".",D51)-2)),_xlpm.m,VALUE(MID(D51,FIND(".",D51)+1,10)),_xlpm.base,_xlfn.SWITCH(_xlpm.g,"R",2018,"H",1988,"S",1925,"T",1911,"M",1867),DATE(_xlpm.base+_xlpm.y,_xlpm.m,1))</f>
        <v>#N/A</v>
      </c>
      <c r="M51" s="63" t="e">
        <f>DATEDIF(L51,$L9,"Y")</f>
        <v>#N/A</v>
      </c>
    </row>
    <row r="52" spans="1:13" ht="24" customHeight="1" x14ac:dyDescent="0.15">
      <c r="A52" s="113" t="s">
        <v>32</v>
      </c>
      <c r="B52" s="186" t="s">
        <v>47</v>
      </c>
      <c r="C52" s="186"/>
      <c r="D52" s="157"/>
      <c r="E52" s="158"/>
      <c r="F52" s="36" t="str">
        <f>IF(D52&lt;&gt;"",5,"")</f>
        <v/>
      </c>
      <c r="G52" s="36" t="str">
        <f t="shared" si="12"/>
        <v/>
      </c>
      <c r="H52" s="30" t="str">
        <f t="shared" si="9"/>
        <v/>
      </c>
      <c r="I52" s="28" t="str">
        <f t="shared" si="10"/>
        <v/>
      </c>
      <c r="J52" s="29" t="str">
        <f t="shared" si="11"/>
        <v/>
      </c>
      <c r="K52" s="155"/>
      <c r="L52" s="62" t="e" cm="1">
        <f t="array" ref="L52">_xlfn.LET(_xlpm.g,LEFT(D52,1),_xlpm.y,VALUE(MID(D52,2,FIND(".",D52)-2)),_xlpm.m,VALUE(MID(D52,FIND(".",D52)+1,10)),_xlpm.base,_xlfn.SWITCH(_xlpm.g,"R",2018,"H",1988,"S",1925,"T",1911,"M",1867),DATE(_xlpm.base+_xlpm.y,_xlpm.m,1))</f>
        <v>#N/A</v>
      </c>
      <c r="M52" s="63" t="e">
        <f>DATEDIF(L52,$L9,"Y")</f>
        <v>#N/A</v>
      </c>
    </row>
    <row r="53" spans="1:13" ht="24" customHeight="1" x14ac:dyDescent="0.15">
      <c r="A53" s="113" t="s">
        <v>32</v>
      </c>
      <c r="B53" s="186" t="s">
        <v>48</v>
      </c>
      <c r="C53" s="186"/>
      <c r="D53" s="157"/>
      <c r="E53" s="158"/>
      <c r="F53" s="36" t="str">
        <f>IF(D53&lt;&gt;"",5,"")</f>
        <v/>
      </c>
      <c r="G53" s="36" t="str">
        <f t="shared" si="12"/>
        <v/>
      </c>
      <c r="H53" s="30" t="str">
        <f t="shared" si="9"/>
        <v/>
      </c>
      <c r="I53" s="28" t="str">
        <f t="shared" si="10"/>
        <v/>
      </c>
      <c r="J53" s="29" t="str">
        <f t="shared" si="11"/>
        <v/>
      </c>
      <c r="K53" s="155"/>
      <c r="L53" s="62" t="e" cm="1">
        <f t="array" ref="L53">_xlfn.LET(_xlpm.g,LEFT(D53,1),_xlpm.y,VALUE(MID(D53,2,FIND(".",D53)-2)),_xlpm.m,VALUE(MID(D53,FIND(".",D53)+1,10)),_xlpm.base,_xlfn.SWITCH(_xlpm.g,"R",2018,"H",1988,"S",1925,"T",1911,"M",1867),DATE(_xlpm.base+_xlpm.y,_xlpm.m,1))</f>
        <v>#N/A</v>
      </c>
      <c r="M53" s="63" t="e">
        <f>DATEDIF(L53,$L9,"Y")</f>
        <v>#N/A</v>
      </c>
    </row>
    <row r="54" spans="1:13" ht="24" customHeight="1" x14ac:dyDescent="0.15">
      <c r="A54" s="113" t="s">
        <v>32</v>
      </c>
      <c r="B54" s="186" t="s">
        <v>21</v>
      </c>
      <c r="C54" s="186"/>
      <c r="D54" s="157"/>
      <c r="E54" s="158"/>
      <c r="F54" s="36" t="str">
        <f>IF(D54&lt;&gt;"",10,"")</f>
        <v/>
      </c>
      <c r="G54" s="36" t="str">
        <f t="shared" si="12"/>
        <v/>
      </c>
      <c r="H54" s="30" t="str">
        <f t="shared" si="9"/>
        <v/>
      </c>
      <c r="I54" s="28" t="str">
        <f t="shared" si="10"/>
        <v/>
      </c>
      <c r="J54" s="29" t="str">
        <f t="shared" si="11"/>
        <v/>
      </c>
      <c r="K54" s="155"/>
      <c r="L54" s="62" t="e" cm="1">
        <f t="array" ref="L54">_xlfn.LET(_xlpm.g,LEFT(D54,1),_xlpm.y,VALUE(MID(D54,2,FIND(".",D54)-2)),_xlpm.m,VALUE(MID(D54,FIND(".",D54)+1,10)),_xlpm.base,_xlfn.SWITCH(_xlpm.g,"R",2018,"H",1988,"S",1925,"T",1911,"M",1867),DATE(_xlpm.base+_xlpm.y,_xlpm.m,1))</f>
        <v>#N/A</v>
      </c>
      <c r="M54" s="63" t="e">
        <f>DATEDIF(L54,$L9,"Y")</f>
        <v>#N/A</v>
      </c>
    </row>
    <row r="55" spans="1:13" ht="24" customHeight="1" x14ac:dyDescent="0.15">
      <c r="A55" s="113" t="s">
        <v>32</v>
      </c>
      <c r="B55" s="186" t="s">
        <v>23</v>
      </c>
      <c r="C55" s="186"/>
      <c r="D55" s="157"/>
      <c r="E55" s="158"/>
      <c r="F55" s="36" t="str">
        <f>IF(D55&lt;&gt;"",5,"")</f>
        <v/>
      </c>
      <c r="G55" s="36" t="str">
        <f t="shared" si="12"/>
        <v/>
      </c>
      <c r="H55" s="30" t="str">
        <f t="shared" si="9"/>
        <v/>
      </c>
      <c r="I55" s="28" t="str">
        <f t="shared" si="10"/>
        <v/>
      </c>
      <c r="J55" s="29" t="str">
        <f t="shared" si="11"/>
        <v/>
      </c>
      <c r="K55" s="155"/>
      <c r="L55" s="62" t="e" cm="1">
        <f t="array" ref="L55">_xlfn.LET(_xlpm.g,LEFT(D55,1),_xlpm.y,VALUE(MID(D55,2,FIND(".",D55)-2)),_xlpm.m,VALUE(MID(D55,FIND(".",D55)+1,10)),_xlpm.base,_xlfn.SWITCH(_xlpm.g,"R",2018,"H",1988,"S",1925,"T",1911,"M",1867),DATE(_xlpm.base+_xlpm.y,_xlpm.m,1))</f>
        <v>#N/A</v>
      </c>
      <c r="M55" s="63" t="e">
        <f>DATEDIF(L55,$L9,"Y")</f>
        <v>#N/A</v>
      </c>
    </row>
    <row r="56" spans="1:13" ht="24" customHeight="1" x14ac:dyDescent="0.15">
      <c r="A56" s="113" t="s">
        <v>32</v>
      </c>
      <c r="B56" s="186" t="s">
        <v>24</v>
      </c>
      <c r="C56" s="186"/>
      <c r="D56" s="157"/>
      <c r="E56" s="158"/>
      <c r="F56" s="36" t="str">
        <f>IF(D56&lt;&gt;"",5,"")</f>
        <v/>
      </c>
      <c r="G56" s="36" t="str">
        <f t="shared" si="12"/>
        <v/>
      </c>
      <c r="H56" s="30" t="str">
        <f t="shared" si="9"/>
        <v/>
      </c>
      <c r="I56" s="28" t="str">
        <f t="shared" si="10"/>
        <v/>
      </c>
      <c r="J56" s="29" t="str">
        <f t="shared" si="11"/>
        <v/>
      </c>
      <c r="K56" s="155"/>
      <c r="L56" s="62" t="e" cm="1">
        <f t="array" ref="L56">_xlfn.LET(_xlpm.g,LEFT(D56,1),_xlpm.y,VALUE(MID(D56,2,FIND(".",D56)-2)),_xlpm.m,VALUE(MID(D56,FIND(".",D56)+1,10)),_xlpm.base,_xlfn.SWITCH(_xlpm.g,"R",2018,"H",1988,"S",1925,"T",1911,"M",1867),DATE(_xlpm.base+_xlpm.y,_xlpm.m,1))</f>
        <v>#N/A</v>
      </c>
      <c r="M56" s="63" t="e">
        <f>DATEDIF(L56,$L9,"Y")</f>
        <v>#N/A</v>
      </c>
    </row>
    <row r="57" spans="1:13" ht="24" customHeight="1" x14ac:dyDescent="0.15">
      <c r="A57" s="113" t="s">
        <v>32</v>
      </c>
      <c r="B57" s="186" t="s">
        <v>25</v>
      </c>
      <c r="C57" s="186"/>
      <c r="D57" s="157"/>
      <c r="E57" s="158"/>
      <c r="F57" s="36" t="str">
        <f>IF(D57&lt;&gt;"",5,"")</f>
        <v/>
      </c>
      <c r="G57" s="36" t="str">
        <f t="shared" si="12"/>
        <v/>
      </c>
      <c r="H57" s="30" t="str">
        <f t="shared" si="9"/>
        <v/>
      </c>
      <c r="I57" s="28" t="str">
        <f t="shared" si="10"/>
        <v/>
      </c>
      <c r="J57" s="29" t="str">
        <f t="shared" si="11"/>
        <v/>
      </c>
      <c r="K57" s="155"/>
      <c r="L57" s="62" t="e" cm="1">
        <f t="array" ref="L57">_xlfn.LET(_xlpm.g,LEFT(D57,1),_xlpm.y,VALUE(MID(D57,2,FIND(".",D57)-2)),_xlpm.m,VALUE(MID(D57,FIND(".",D57)+1,10)),_xlpm.base,_xlfn.SWITCH(_xlpm.g,"R",2018,"H",1988,"S",1925,"T",1911,"M",1867),DATE(_xlpm.base+_xlpm.y,_xlpm.m,1))</f>
        <v>#N/A</v>
      </c>
      <c r="M57" s="63" t="e">
        <f>DATEDIF(L57,$L9,"Y")</f>
        <v>#N/A</v>
      </c>
    </row>
    <row r="58" spans="1:13" ht="24" customHeight="1" x14ac:dyDescent="0.15">
      <c r="A58" s="113" t="s">
        <v>32</v>
      </c>
      <c r="B58" s="186" t="s">
        <v>27</v>
      </c>
      <c r="C58" s="186"/>
      <c r="D58" s="157"/>
      <c r="E58" s="158"/>
      <c r="F58" s="36" t="str">
        <f>IF(D58&lt;&gt;"",5,"")</f>
        <v/>
      </c>
      <c r="G58" s="36" t="str">
        <f t="shared" si="12"/>
        <v/>
      </c>
      <c r="H58" s="30" t="str">
        <f t="shared" si="9"/>
        <v/>
      </c>
      <c r="I58" s="28" t="str">
        <f t="shared" si="10"/>
        <v/>
      </c>
      <c r="J58" s="29" t="str">
        <f t="shared" si="11"/>
        <v/>
      </c>
      <c r="K58" s="155"/>
      <c r="L58" s="62" t="e" cm="1">
        <f t="array" ref="L58">_xlfn.LET(_xlpm.g,LEFT(D58,1),_xlpm.y,VALUE(MID(D58,2,FIND(".",D58)-2)),_xlpm.m,VALUE(MID(D58,FIND(".",D58)+1,10)),_xlpm.base,_xlfn.SWITCH(_xlpm.g,"R",2018,"H",1988,"S",1925,"T",1911,"M",1867),DATE(_xlpm.base+_xlpm.y,_xlpm.m,1))</f>
        <v>#N/A</v>
      </c>
      <c r="M58" s="63" t="e">
        <f>DATEDIF(L58,$L9,"Y")</f>
        <v>#N/A</v>
      </c>
    </row>
    <row r="59" spans="1:13" ht="24" customHeight="1" x14ac:dyDescent="0.15">
      <c r="A59" s="113" t="s">
        <v>32</v>
      </c>
      <c r="B59" s="186" t="s">
        <v>28</v>
      </c>
      <c r="C59" s="186"/>
      <c r="D59" s="157"/>
      <c r="E59" s="158"/>
      <c r="F59" s="36" t="str">
        <f>IF(D59&lt;&gt;"",5,"")</f>
        <v/>
      </c>
      <c r="G59" s="36" t="str">
        <f t="shared" si="12"/>
        <v/>
      </c>
      <c r="H59" s="30" t="str">
        <f t="shared" si="9"/>
        <v/>
      </c>
      <c r="I59" s="28" t="str">
        <f t="shared" si="10"/>
        <v/>
      </c>
      <c r="J59" s="29" t="str">
        <f t="shared" si="11"/>
        <v/>
      </c>
      <c r="K59" s="155"/>
      <c r="L59" s="62" t="e" cm="1">
        <f t="array" ref="L59">_xlfn.LET(_xlpm.g,LEFT(D59,1),_xlpm.y,VALUE(MID(D59,2,FIND(".",D59)-2)),_xlpm.m,VALUE(MID(D59,FIND(".",D59)+1,10)),_xlpm.base,_xlfn.SWITCH(_xlpm.g,"R",2018,"H",1988,"S",1925,"T",1911,"M",1867),DATE(_xlpm.base+_xlpm.y,_xlpm.m,1))</f>
        <v>#N/A</v>
      </c>
      <c r="M59" s="63" t="e">
        <f>DATEDIF(L59,$L9,"Y")</f>
        <v>#N/A</v>
      </c>
    </row>
    <row r="60" spans="1:13" ht="24" customHeight="1" x14ac:dyDescent="0.15">
      <c r="A60" s="113" t="s">
        <v>32</v>
      </c>
      <c r="B60" s="186" t="s">
        <v>26</v>
      </c>
      <c r="C60" s="186"/>
      <c r="D60" s="157"/>
      <c r="E60" s="158"/>
      <c r="F60" s="36" t="str">
        <f>IF(D60&lt;&gt;"",3,"")</f>
        <v/>
      </c>
      <c r="G60" s="36" t="str">
        <f t="shared" si="12"/>
        <v/>
      </c>
      <c r="H60" s="30" t="str">
        <f t="shared" si="9"/>
        <v/>
      </c>
      <c r="I60" s="28" t="str">
        <f t="shared" si="10"/>
        <v/>
      </c>
      <c r="J60" s="29" t="str">
        <f t="shared" si="11"/>
        <v/>
      </c>
      <c r="K60" s="155"/>
      <c r="L60" s="62" t="e" cm="1">
        <f t="array" ref="L60">_xlfn.LET(_xlpm.g,LEFT(D60,1),_xlpm.y,VALUE(MID(D60,2,FIND(".",D60)-2)),_xlpm.m,VALUE(MID(D60,FIND(".",D60)+1,10)),_xlpm.base,_xlfn.SWITCH(_xlpm.g,"R",2018,"H",1988,"S",1925,"T",1911,"M",1867),DATE(_xlpm.base+_xlpm.y,_xlpm.m,1))</f>
        <v>#N/A</v>
      </c>
      <c r="M60" s="63" t="e">
        <f>DATEDIF(L60,$L9,"Y")</f>
        <v>#N/A</v>
      </c>
    </row>
    <row r="61" spans="1:13" ht="24" customHeight="1" x14ac:dyDescent="0.15">
      <c r="A61" s="113" t="s">
        <v>32</v>
      </c>
      <c r="B61" s="186" t="s">
        <v>67</v>
      </c>
      <c r="C61" s="186"/>
      <c r="D61" s="157"/>
      <c r="E61" s="161"/>
      <c r="F61" s="36" t="str">
        <f>IF(D61&lt;&gt;"",5,"")</f>
        <v/>
      </c>
      <c r="G61" s="36" t="str">
        <f t="shared" si="12"/>
        <v/>
      </c>
      <c r="H61" s="30" t="str">
        <f t="shared" si="9"/>
        <v/>
      </c>
      <c r="I61" s="28" t="str">
        <f t="shared" si="10"/>
        <v/>
      </c>
      <c r="J61" s="29" t="str">
        <f t="shared" si="11"/>
        <v/>
      </c>
      <c r="K61" s="155"/>
      <c r="L61" s="62" t="e" cm="1">
        <f t="array" ref="L61">_xlfn.LET(_xlpm.g,LEFT(D61,1),_xlpm.y,VALUE(MID(D61,2,FIND(".",D61)-2)),_xlpm.m,VALUE(MID(D61,FIND(".",D61)+1,10)),_xlpm.base,_xlfn.SWITCH(_xlpm.g,"R",2018,"H",1988,"S",1925,"T",1911,"M",1867),DATE(_xlpm.base+_xlpm.y,_xlpm.m,1))</f>
        <v>#N/A</v>
      </c>
      <c r="M61" s="63" t="e">
        <f>DATEDIF(L61,$L9,"Y")</f>
        <v>#N/A</v>
      </c>
    </row>
    <row r="62" spans="1:13" ht="24" customHeight="1" x14ac:dyDescent="0.15">
      <c r="A62" s="113" t="s">
        <v>32</v>
      </c>
      <c r="B62" s="186" t="s">
        <v>68</v>
      </c>
      <c r="C62" s="186"/>
      <c r="D62" s="157"/>
      <c r="E62" s="161"/>
      <c r="F62" s="36" t="str">
        <f>IF(D62&lt;&gt;"",5,"")</f>
        <v/>
      </c>
      <c r="G62" s="36" t="str">
        <f t="shared" si="12"/>
        <v/>
      </c>
      <c r="H62" s="30" t="str">
        <f t="shared" si="9"/>
        <v/>
      </c>
      <c r="I62" s="28" t="str">
        <f t="shared" si="10"/>
        <v/>
      </c>
      <c r="J62" s="29" t="str">
        <f t="shared" si="11"/>
        <v/>
      </c>
      <c r="K62" s="167"/>
      <c r="L62" s="62" t="e" cm="1">
        <f t="array" ref="L62">_xlfn.LET(_xlpm.g,LEFT(D62,1),_xlpm.y,VALUE(MID(D62,2,FIND(".",D62)-2)),_xlpm.m,VALUE(MID(D62,FIND(".",D62)+1,10)),_xlpm.base,_xlfn.SWITCH(_xlpm.g,"R",2018,"H",1988,"S",1925,"T",1911,"M",1867),DATE(_xlpm.base+_xlpm.y,_xlpm.m,1))</f>
        <v>#N/A</v>
      </c>
      <c r="M62" s="63" t="e">
        <f>DATEDIF(L62,$L9,"Y")</f>
        <v>#N/A</v>
      </c>
    </row>
    <row r="63" spans="1:13" ht="24" customHeight="1" x14ac:dyDescent="0.15">
      <c r="A63" s="113" t="s">
        <v>32</v>
      </c>
      <c r="B63" s="231"/>
      <c r="C63" s="231"/>
      <c r="D63" s="162"/>
      <c r="E63" s="163"/>
      <c r="F63" s="166"/>
      <c r="G63" s="36" t="str">
        <f t="shared" si="12"/>
        <v/>
      </c>
      <c r="H63" s="30" t="str">
        <f t="shared" si="9"/>
        <v/>
      </c>
      <c r="I63" s="28" t="str">
        <f t="shared" si="10"/>
        <v/>
      </c>
      <c r="J63" s="29" t="str">
        <f t="shared" si="11"/>
        <v/>
      </c>
      <c r="K63" s="168"/>
      <c r="L63" s="62" t="e" cm="1">
        <f t="array" ref="L63">_xlfn.LET(_xlpm.g,LEFT(D63,1),_xlpm.y,VALUE(MID(D63,2,FIND(".",D63)-2)),_xlpm.m,VALUE(MID(D63,FIND(".",D63)+1,10)),_xlpm.base,_xlfn.SWITCH(_xlpm.g,"R",2018,"H",1988,"S",1925,"T",1911,"M",1867),DATE(_xlpm.base+_xlpm.y,_xlpm.m,1))</f>
        <v>#N/A</v>
      </c>
      <c r="M63" s="63" t="e">
        <f>DATEDIF(L63,$L9,"Y")</f>
        <v>#N/A</v>
      </c>
    </row>
    <row r="64" spans="1:13" ht="24" customHeight="1" x14ac:dyDescent="0.15">
      <c r="A64" s="113" t="s">
        <v>32</v>
      </c>
      <c r="B64" s="231"/>
      <c r="C64" s="231"/>
      <c r="D64" s="162"/>
      <c r="E64" s="164"/>
      <c r="F64" s="166"/>
      <c r="G64" s="36" t="str">
        <f t="shared" si="12"/>
        <v/>
      </c>
      <c r="H64" s="30" t="str">
        <f t="shared" si="9"/>
        <v/>
      </c>
      <c r="I64" s="28" t="str">
        <f t="shared" si="10"/>
        <v/>
      </c>
      <c r="J64" s="29" t="str">
        <f t="shared" si="11"/>
        <v/>
      </c>
      <c r="K64" s="168"/>
      <c r="L64" s="62" t="e" cm="1">
        <f t="array" ref="L64">_xlfn.LET(_xlpm.g,LEFT(D64,1),_xlpm.y,VALUE(MID(D64,2,FIND(".",D64)-2)),_xlpm.m,VALUE(MID(D64,FIND(".",D64)+1,10)),_xlpm.base,_xlfn.SWITCH(_xlpm.g,"R",2018,"H",1988,"S",1925,"T",1911,"M",1867),DATE(_xlpm.base+_xlpm.y,_xlpm.m,1))</f>
        <v>#N/A</v>
      </c>
      <c r="M64" s="63" t="e">
        <f>DATEDIF(L64,$L9,"Y")</f>
        <v>#N/A</v>
      </c>
    </row>
    <row r="65" spans="1:13" ht="24" customHeight="1" x14ac:dyDescent="0.15">
      <c r="A65" s="113" t="s">
        <v>32</v>
      </c>
      <c r="B65" s="231"/>
      <c r="C65" s="231"/>
      <c r="D65" s="162"/>
      <c r="E65" s="164"/>
      <c r="F65" s="166"/>
      <c r="G65" s="36" t="str">
        <f t="shared" si="12"/>
        <v/>
      </c>
      <c r="H65" s="30" t="str">
        <f t="shared" si="9"/>
        <v/>
      </c>
      <c r="I65" s="28" t="str">
        <f t="shared" si="10"/>
        <v/>
      </c>
      <c r="J65" s="29" t="str">
        <f t="shared" si="11"/>
        <v/>
      </c>
      <c r="K65" s="168"/>
      <c r="L65" s="62" t="e" cm="1">
        <f t="array" ref="L65">_xlfn.LET(_xlpm.g,LEFT(D65,1),_xlpm.y,VALUE(MID(D65,2,FIND(".",D65)-2)),_xlpm.m,VALUE(MID(D65,FIND(".",D65)+1,10)),_xlpm.base,_xlfn.SWITCH(_xlpm.g,"R",2018,"H",1988,"S",1925,"T",1911,"M",1867),DATE(_xlpm.base+_xlpm.y,_xlpm.m,1))</f>
        <v>#N/A</v>
      </c>
      <c r="M65" s="63" t="e">
        <f>DATEDIF(L65,$L9,"Y")</f>
        <v>#N/A</v>
      </c>
    </row>
    <row r="66" spans="1:13" ht="24" customHeight="1" x14ac:dyDescent="0.15">
      <c r="A66" s="113" t="s">
        <v>32</v>
      </c>
      <c r="B66" s="231"/>
      <c r="C66" s="231"/>
      <c r="D66" s="162"/>
      <c r="E66" s="164"/>
      <c r="F66" s="166"/>
      <c r="G66" s="36" t="str">
        <f t="shared" si="12"/>
        <v/>
      </c>
      <c r="H66" s="30" t="str">
        <f t="shared" si="9"/>
        <v/>
      </c>
      <c r="I66" s="28" t="str">
        <f t="shared" si="10"/>
        <v/>
      </c>
      <c r="J66" s="29" t="str">
        <f t="shared" si="11"/>
        <v/>
      </c>
      <c r="K66" s="168"/>
      <c r="L66" s="62" t="e" cm="1">
        <f t="array" ref="L66">_xlfn.LET(_xlpm.g,LEFT(D66,1),_xlpm.y,VALUE(MID(D66,2,FIND(".",D66)-2)),_xlpm.m,VALUE(MID(D66,FIND(".",D66)+1,10)),_xlpm.base,_xlfn.SWITCH(_xlpm.g,"R",2018,"H",1988,"S",1925,"T",1911,"M",1867),DATE(_xlpm.base+_xlpm.y,_xlpm.m,1))</f>
        <v>#N/A</v>
      </c>
      <c r="M66" s="63" t="e">
        <f>DATEDIF(L66,$L9,"Y")</f>
        <v>#N/A</v>
      </c>
    </row>
    <row r="67" spans="1:13" ht="24" customHeight="1" x14ac:dyDescent="0.15">
      <c r="A67" s="113" t="s">
        <v>32</v>
      </c>
      <c r="B67" s="231"/>
      <c r="C67" s="231"/>
      <c r="D67" s="162"/>
      <c r="E67" s="164"/>
      <c r="F67" s="166"/>
      <c r="G67" s="36" t="str">
        <f t="shared" si="12"/>
        <v/>
      </c>
      <c r="H67" s="30" t="str">
        <f t="shared" si="9"/>
        <v/>
      </c>
      <c r="I67" s="28" t="str">
        <f t="shared" si="10"/>
        <v/>
      </c>
      <c r="J67" s="29" t="str">
        <f t="shared" si="11"/>
        <v/>
      </c>
      <c r="K67" s="168"/>
      <c r="L67" s="62" t="e" cm="1">
        <f t="array" ref="L67">_xlfn.LET(_xlpm.g,LEFT(D67,1),_xlpm.y,VALUE(MID(D67,2,FIND(".",D67)-2)),_xlpm.m,VALUE(MID(D67,FIND(".",D67)+1,10)),_xlpm.base,_xlfn.SWITCH(_xlpm.g,"R",2018,"H",1988,"S",1925,"T",1911,"M",1867),DATE(_xlpm.base+_xlpm.y,_xlpm.m,1))</f>
        <v>#N/A</v>
      </c>
      <c r="M67" s="63" t="e">
        <f>DATEDIF(L67,$L9,"Y")</f>
        <v>#N/A</v>
      </c>
    </row>
    <row r="68" spans="1:13" ht="24" customHeight="1" x14ac:dyDescent="0.15">
      <c r="A68" s="113" t="s">
        <v>32</v>
      </c>
      <c r="B68" s="231"/>
      <c r="C68" s="231"/>
      <c r="D68" s="162"/>
      <c r="E68" s="164"/>
      <c r="F68" s="166"/>
      <c r="G68" s="36" t="str">
        <f t="shared" si="12"/>
        <v/>
      </c>
      <c r="H68" s="30" t="str">
        <f t="shared" si="9"/>
        <v/>
      </c>
      <c r="I68" s="28" t="str">
        <f t="shared" si="10"/>
        <v/>
      </c>
      <c r="J68" s="29" t="str">
        <f t="shared" si="11"/>
        <v/>
      </c>
      <c r="K68" s="168"/>
      <c r="L68" s="62" t="e" cm="1">
        <f t="array" ref="L68">_xlfn.LET(_xlpm.g,LEFT(D68,1),_xlpm.y,VALUE(MID(D68,2,FIND(".",D68)-2)),_xlpm.m,VALUE(MID(D68,FIND(".",D68)+1,10)),_xlpm.base,_xlfn.SWITCH(_xlpm.g,"R",2018,"H",1988,"S",1925,"T",1911,"M",1867),DATE(_xlpm.base+_xlpm.y,_xlpm.m,1))</f>
        <v>#N/A</v>
      </c>
      <c r="M68" s="63" t="e">
        <f>DATEDIF(L68,$L9,"Y")</f>
        <v>#N/A</v>
      </c>
    </row>
    <row r="69" spans="1:13" ht="24" customHeight="1" x14ac:dyDescent="0.15">
      <c r="A69" s="113" t="s">
        <v>32</v>
      </c>
      <c r="B69" s="231"/>
      <c r="C69" s="231"/>
      <c r="D69" s="162"/>
      <c r="E69" s="164"/>
      <c r="F69" s="166"/>
      <c r="G69" s="36" t="str">
        <f t="shared" si="12"/>
        <v/>
      </c>
      <c r="H69" s="30" t="str">
        <f t="shared" si="9"/>
        <v/>
      </c>
      <c r="I69" s="28" t="str">
        <f t="shared" si="10"/>
        <v/>
      </c>
      <c r="J69" s="29" t="str">
        <f t="shared" si="11"/>
        <v/>
      </c>
      <c r="K69" s="168"/>
      <c r="L69" s="62" t="e" cm="1">
        <f t="array" ref="L69">_xlfn.LET(_xlpm.g,LEFT(D69,1),_xlpm.y,VALUE(MID(D69,2,FIND(".",D69)-2)),_xlpm.m,VALUE(MID(D69,FIND(".",D69)+1,10)),_xlpm.base,_xlfn.SWITCH(_xlpm.g,"R",2018,"H",1988,"S",1925,"T",1911,"M",1867),DATE(_xlpm.base+_xlpm.y,_xlpm.m,1))</f>
        <v>#N/A</v>
      </c>
      <c r="M69" s="63" t="e">
        <f>DATEDIF(L69,$L9,"Y")</f>
        <v>#N/A</v>
      </c>
    </row>
    <row r="70" spans="1:13" ht="24" customHeight="1" x14ac:dyDescent="0.15">
      <c r="A70" s="113" t="s">
        <v>32</v>
      </c>
      <c r="B70" s="231"/>
      <c r="C70" s="231"/>
      <c r="D70" s="162"/>
      <c r="E70" s="164"/>
      <c r="F70" s="166"/>
      <c r="G70" s="36" t="str">
        <f t="shared" si="12"/>
        <v/>
      </c>
      <c r="H70" s="30" t="str">
        <f t="shared" si="9"/>
        <v/>
      </c>
      <c r="I70" s="28" t="str">
        <f t="shared" si="10"/>
        <v/>
      </c>
      <c r="J70" s="29" t="str">
        <f t="shared" si="11"/>
        <v/>
      </c>
      <c r="K70" s="168"/>
      <c r="L70" s="62" t="e" cm="1">
        <f t="array" ref="L70">_xlfn.LET(_xlpm.g,LEFT(D70,1),_xlpm.y,VALUE(MID(D70,2,FIND(".",D70)-2)),_xlpm.m,VALUE(MID(D70,FIND(".",D70)+1,10)),_xlpm.base,_xlfn.SWITCH(_xlpm.g,"R",2018,"H",1988,"S",1925,"T",1911,"M",1867),DATE(_xlpm.base+_xlpm.y,_xlpm.m,1))</f>
        <v>#N/A</v>
      </c>
      <c r="M70" s="63" t="e">
        <f>DATEDIF(L70,$L9,"Y")</f>
        <v>#N/A</v>
      </c>
    </row>
    <row r="71" spans="1:13" ht="24" customHeight="1" x14ac:dyDescent="0.15">
      <c r="A71" s="113" t="s">
        <v>32</v>
      </c>
      <c r="B71" s="231"/>
      <c r="C71" s="231"/>
      <c r="D71" s="162"/>
      <c r="E71" s="164"/>
      <c r="F71" s="166"/>
      <c r="G71" s="36" t="str">
        <f t="shared" si="12"/>
        <v/>
      </c>
      <c r="H71" s="30" t="str">
        <f t="shared" si="9"/>
        <v/>
      </c>
      <c r="I71" s="28" t="str">
        <f t="shared" si="10"/>
        <v/>
      </c>
      <c r="J71" s="29" t="str">
        <f t="shared" si="11"/>
        <v/>
      </c>
      <c r="K71" s="168"/>
      <c r="L71" s="62" t="e" cm="1">
        <f t="array" ref="L71">_xlfn.LET(_xlpm.g,LEFT(D71,1),_xlpm.y,VALUE(MID(D71,2,FIND(".",D71)-2)),_xlpm.m,VALUE(MID(D71,FIND(".",D71)+1,10)),_xlpm.base,_xlfn.SWITCH(_xlpm.g,"R",2018,"H",1988,"S",1925,"T",1911,"M",1867),DATE(_xlpm.base+_xlpm.y,_xlpm.m,1))</f>
        <v>#N/A</v>
      </c>
      <c r="M71" s="63" t="e">
        <f>DATEDIF(L71,$L9,"Y")</f>
        <v>#N/A</v>
      </c>
    </row>
    <row r="72" spans="1:13" ht="24" customHeight="1" x14ac:dyDescent="0.15">
      <c r="A72" s="113" t="s">
        <v>32</v>
      </c>
      <c r="B72" s="231"/>
      <c r="C72" s="231"/>
      <c r="D72" s="162"/>
      <c r="E72" s="164"/>
      <c r="F72" s="166"/>
      <c r="G72" s="36" t="str">
        <f t="shared" si="12"/>
        <v/>
      </c>
      <c r="H72" s="30" t="str">
        <f t="shared" si="9"/>
        <v/>
      </c>
      <c r="I72" s="28" t="str">
        <f t="shared" si="10"/>
        <v/>
      </c>
      <c r="J72" s="29" t="str">
        <f t="shared" si="11"/>
        <v/>
      </c>
      <c r="K72" s="168"/>
      <c r="L72" s="62" t="e" cm="1">
        <f t="array" ref="L72">_xlfn.LET(_xlpm.g,LEFT(D72,1),_xlpm.y,VALUE(MID(D72,2,FIND(".",D72)-2)),_xlpm.m,VALUE(MID(D72,FIND(".",D72)+1,10)),_xlpm.base,_xlfn.SWITCH(_xlpm.g,"R",2018,"H",1988,"S",1925,"T",1911,"M",1867),DATE(_xlpm.base+_xlpm.y,_xlpm.m,1))</f>
        <v>#N/A</v>
      </c>
      <c r="M72" s="63" t="e">
        <f>DATEDIF(L72,$L9,"Y")</f>
        <v>#N/A</v>
      </c>
    </row>
    <row r="73" spans="1:13" ht="24" customHeight="1" x14ac:dyDescent="0.15">
      <c r="A73" s="113" t="s">
        <v>32</v>
      </c>
      <c r="B73" s="231"/>
      <c r="C73" s="231"/>
      <c r="D73" s="162"/>
      <c r="E73" s="164"/>
      <c r="F73" s="166"/>
      <c r="G73" s="36" t="str">
        <f t="shared" si="12"/>
        <v/>
      </c>
      <c r="H73" s="30" t="str">
        <f t="shared" si="9"/>
        <v/>
      </c>
      <c r="I73" s="28" t="str">
        <f t="shared" si="10"/>
        <v/>
      </c>
      <c r="J73" s="29" t="str">
        <f t="shared" si="11"/>
        <v/>
      </c>
      <c r="K73" s="168"/>
      <c r="L73" s="62" t="e" cm="1">
        <f t="array" ref="L73">_xlfn.LET(_xlpm.g,LEFT(D73,1),_xlpm.y,VALUE(MID(D73,2,FIND(".",D73)-2)),_xlpm.m,VALUE(MID(D73,FIND(".",D73)+1,10)),_xlpm.base,_xlfn.SWITCH(_xlpm.g,"R",2018,"H",1988,"S",1925,"T",1911,"M",1867),DATE(_xlpm.base+_xlpm.y,_xlpm.m,1))</f>
        <v>#N/A</v>
      </c>
      <c r="M73" s="63" t="e">
        <f>DATEDIF(L73,$L9,"Y")</f>
        <v>#N/A</v>
      </c>
    </row>
    <row r="74" spans="1:13" ht="24" customHeight="1" x14ac:dyDescent="0.15">
      <c r="A74" s="113" t="s">
        <v>32</v>
      </c>
      <c r="B74" s="231"/>
      <c r="C74" s="231"/>
      <c r="D74" s="162"/>
      <c r="E74" s="164"/>
      <c r="F74" s="166"/>
      <c r="G74" s="36" t="str">
        <f t="shared" si="12"/>
        <v/>
      </c>
      <c r="H74" s="30" t="str">
        <f t="shared" si="9"/>
        <v/>
      </c>
      <c r="I74" s="28" t="str">
        <f t="shared" si="10"/>
        <v/>
      </c>
      <c r="J74" s="29" t="str">
        <f t="shared" si="11"/>
        <v/>
      </c>
      <c r="K74" s="168"/>
      <c r="L74" s="62" t="e" cm="1">
        <f t="array" ref="L74">_xlfn.LET(_xlpm.g,LEFT(D74,1),_xlpm.y,VALUE(MID(D74,2,FIND(".",D74)-2)),_xlpm.m,VALUE(MID(D74,FIND(".",D74)+1,10)),_xlpm.base,_xlfn.SWITCH(_xlpm.g,"R",2018,"H",1988,"S",1925,"T",1911,"M",1867),DATE(_xlpm.base+_xlpm.y,_xlpm.m,1))</f>
        <v>#N/A</v>
      </c>
      <c r="M74" s="63" t="e">
        <f>DATEDIF(L74,$L9,"Y")</f>
        <v>#N/A</v>
      </c>
    </row>
    <row r="75" spans="1:13" ht="24" customHeight="1" thickBot="1" x14ac:dyDescent="0.2">
      <c r="A75" s="137" t="s">
        <v>32</v>
      </c>
      <c r="B75" s="232"/>
      <c r="C75" s="232"/>
      <c r="D75" s="162"/>
      <c r="E75" s="165"/>
      <c r="F75" s="166"/>
      <c r="G75" s="36" t="str">
        <f t="shared" si="12"/>
        <v/>
      </c>
      <c r="H75" s="30" t="str">
        <f t="shared" si="9"/>
        <v/>
      </c>
      <c r="I75" s="28" t="str">
        <f t="shared" si="10"/>
        <v/>
      </c>
      <c r="J75" s="29" t="str">
        <f t="shared" si="11"/>
        <v/>
      </c>
      <c r="K75" s="168"/>
      <c r="L75" s="62" t="e" cm="1">
        <f t="array" ref="L75">_xlfn.LET(_xlpm.g,LEFT(D75,1),_xlpm.y,VALUE(MID(D75,2,FIND(".",D75)-2)),_xlpm.m,VALUE(MID(D75,FIND(".",D75)+1,10)),_xlpm.base,_xlfn.SWITCH(_xlpm.g,"R",2018,"H",1988,"S",1925,"T",1911,"M",1867),DATE(_xlpm.base+_xlpm.y,_xlpm.m,1))</f>
        <v>#N/A</v>
      </c>
      <c r="M75" s="63" t="e">
        <f>DATEDIF(L75,$L9,"Y")</f>
        <v>#N/A</v>
      </c>
    </row>
    <row r="76" spans="1:13" ht="41.25" customHeight="1" thickTop="1" x14ac:dyDescent="0.15">
      <c r="A76" s="139" t="s">
        <v>33</v>
      </c>
      <c r="B76" s="185"/>
      <c r="C76" s="185"/>
      <c r="D76" s="140"/>
      <c r="E76" s="141"/>
      <c r="F76" s="141"/>
      <c r="G76" s="142"/>
      <c r="H76" s="142"/>
      <c r="I76" s="38">
        <f>SUM(I11:I75)</f>
        <v>0</v>
      </c>
      <c r="J76" s="39">
        <f>SUM(J11:J75)</f>
        <v>0</v>
      </c>
      <c r="K76" s="143"/>
    </row>
  </sheetData>
  <sheetProtection algorithmName="SHA-512" hashValue="CpxV6Olmbc3j7z7VJh1c8nF9R2IAXqE2e5QlYUERQ6bE/VLqiL3pV5Dd7+3f8XGkxsauN5WE4hFMId5CK+nC4Q==" saltValue="Le/T3u0FhkUII+VItDlEhA==" spinCount="100000" sheet="1" objects="1" scenarios="1"/>
  <mergeCells count="85">
    <mergeCell ref="A1:J1"/>
    <mergeCell ref="A2:B2"/>
    <mergeCell ref="C2:E2"/>
    <mergeCell ref="F2:H2"/>
    <mergeCell ref="J2:K2"/>
    <mergeCell ref="B12:C12"/>
    <mergeCell ref="R2:AH2"/>
    <mergeCell ref="A3:B3"/>
    <mergeCell ref="C3:K3"/>
    <mergeCell ref="P3:P19"/>
    <mergeCell ref="A4:A5"/>
    <mergeCell ref="C4:D4"/>
    <mergeCell ref="F4:H4"/>
    <mergeCell ref="J4:K4"/>
    <mergeCell ref="C5:D5"/>
    <mergeCell ref="F5:H5"/>
    <mergeCell ref="J5:K5"/>
    <mergeCell ref="B9:I9"/>
    <mergeCell ref="J9:K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A38:J38"/>
    <mergeCell ref="B25:C25"/>
    <mergeCell ref="B26:C26"/>
    <mergeCell ref="B27:C27"/>
    <mergeCell ref="X27:AN27"/>
    <mergeCell ref="B28:C28"/>
    <mergeCell ref="V28:V44"/>
    <mergeCell ref="B29:C29"/>
    <mergeCell ref="B30:C30"/>
    <mergeCell ref="B31:C31"/>
    <mergeCell ref="B32:C32"/>
    <mergeCell ref="B33:C33"/>
    <mergeCell ref="B34:C34"/>
    <mergeCell ref="B35:C35"/>
    <mergeCell ref="B36:C36"/>
    <mergeCell ref="B37:C37"/>
    <mergeCell ref="B52:C52"/>
    <mergeCell ref="B42:I42"/>
    <mergeCell ref="J42:K42"/>
    <mergeCell ref="B43:C43"/>
    <mergeCell ref="B44:C44"/>
    <mergeCell ref="B45:C45"/>
    <mergeCell ref="B46:C46"/>
    <mergeCell ref="B47:C47"/>
    <mergeCell ref="B48:C48"/>
    <mergeCell ref="B49:C49"/>
    <mergeCell ref="B50:C50"/>
    <mergeCell ref="B51:C51"/>
    <mergeCell ref="B64:C64"/>
    <mergeCell ref="B53:C53"/>
    <mergeCell ref="B54:C54"/>
    <mergeCell ref="B55:C55"/>
    <mergeCell ref="B56:C56"/>
    <mergeCell ref="B57:C57"/>
    <mergeCell ref="B58:C58"/>
    <mergeCell ref="B59:C59"/>
    <mergeCell ref="B60:C60"/>
    <mergeCell ref="B61:C61"/>
    <mergeCell ref="B62:C62"/>
    <mergeCell ref="B63:C63"/>
    <mergeCell ref="B76:C76"/>
    <mergeCell ref="B65:C65"/>
    <mergeCell ref="B66:C66"/>
    <mergeCell ref="B67:C67"/>
    <mergeCell ref="B68:C68"/>
    <mergeCell ref="B69:C69"/>
    <mergeCell ref="B70:C70"/>
    <mergeCell ref="B71:C71"/>
    <mergeCell ref="B72:C72"/>
    <mergeCell ref="B73:C73"/>
    <mergeCell ref="B74:C74"/>
    <mergeCell ref="B75:C75"/>
  </mergeCells>
  <phoneticPr fontId="4"/>
  <conditionalFormatting sqref="J5:K5">
    <cfRule type="cellIs" dxfId="7" priority="1" operator="greaterThan">
      <formula>0.19</formula>
    </cfRule>
    <cfRule type="cellIs" dxfId="6" priority="2" operator="greaterThan">
      <formula>20</formula>
    </cfRule>
    <cfRule type="cellIs" dxfId="5" priority="3" operator="greaterThan">
      <formula>0.2</formula>
    </cfRule>
    <cfRule type="cellIs" dxfId="4" priority="4" operator="greaterThan">
      <formula>0.2</formula>
    </cfRule>
  </conditionalFormatting>
  <printOptions horizontalCentered="1"/>
  <pageMargins left="0.47244094488188981" right="0.23622047244094491" top="0.59055118110236227" bottom="0.19685039370078741" header="0.51181102362204722" footer="0.39370078740157483"/>
  <pageSetup paperSize="9" scale="59" fitToHeight="3" orientation="landscape" r:id="rId1"/>
  <headerFooter alignWithMargins="0"/>
  <rowBreaks count="1" manualBreakCount="1">
    <brk id="38"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8CDC2-D9BD-40C1-A48E-257FA7F595A6}">
  <sheetPr>
    <tabColor rgb="FFFFFF00"/>
  </sheetPr>
  <dimension ref="A1:AW76"/>
  <sheetViews>
    <sheetView showGridLines="0" view="pageBreakPreview" topLeftCell="A39" zoomScale="70" zoomScaleNormal="60" zoomScaleSheetLayoutView="70" workbookViewId="0">
      <selection activeCell="B44" sqref="B44:C44"/>
    </sheetView>
  </sheetViews>
  <sheetFormatPr defaultRowHeight="13.5" x14ac:dyDescent="0.15"/>
  <cols>
    <col min="1" max="1" width="15.125" style="41" customWidth="1"/>
    <col min="2" max="2" width="25.375" style="41" customWidth="1"/>
    <col min="3" max="3" width="11.375" style="41" customWidth="1"/>
    <col min="4" max="4" width="17.75" style="144" customWidth="1"/>
    <col min="5" max="5" width="31.125" style="41" customWidth="1"/>
    <col min="6" max="6" width="9.375" style="41" customWidth="1"/>
    <col min="7" max="7" width="9.75" style="41" customWidth="1"/>
    <col min="8" max="8" width="15.625" style="41" customWidth="1"/>
    <col min="9" max="10" width="33.625" style="41" customWidth="1"/>
    <col min="11" max="11" width="13.125" style="41" customWidth="1"/>
    <col min="12" max="12" width="14.5" style="41" hidden="1" customWidth="1"/>
    <col min="13" max="16" width="9" style="41" hidden="1" customWidth="1"/>
    <col min="17" max="17" width="9" style="42" hidden="1" customWidth="1"/>
    <col min="18" max="47" width="9" style="41" hidden="1" customWidth="1"/>
    <col min="48" max="48" width="9" style="41" customWidth="1"/>
    <col min="49" max="16384" width="9" style="41"/>
  </cols>
  <sheetData>
    <row r="1" spans="1:49" ht="26.25" hidden="1" thickBot="1" x14ac:dyDescent="0.2">
      <c r="A1" s="218" t="s">
        <v>71</v>
      </c>
      <c r="B1" s="218"/>
      <c r="C1" s="218"/>
      <c r="D1" s="218"/>
      <c r="E1" s="218"/>
      <c r="F1" s="218"/>
      <c r="G1" s="218"/>
      <c r="H1" s="218"/>
      <c r="I1" s="218"/>
      <c r="J1" s="218"/>
      <c r="K1" s="148"/>
    </row>
    <row r="2" spans="1:49" ht="30" hidden="1" customHeight="1" thickBot="1" x14ac:dyDescent="0.2">
      <c r="A2" s="254" t="s">
        <v>61</v>
      </c>
      <c r="B2" s="255"/>
      <c r="C2" s="256"/>
      <c r="D2" s="257"/>
      <c r="E2" s="258"/>
      <c r="F2" s="222" t="s">
        <v>77</v>
      </c>
      <c r="G2" s="223"/>
      <c r="H2" s="224"/>
      <c r="I2" s="40" t="s">
        <v>63</v>
      </c>
      <c r="J2" s="225">
        <v>46231</v>
      </c>
      <c r="K2" s="259"/>
      <c r="R2" s="217" t="s">
        <v>78</v>
      </c>
      <c r="S2" s="217"/>
      <c r="T2" s="217"/>
      <c r="U2" s="217"/>
      <c r="V2" s="217"/>
      <c r="W2" s="217"/>
      <c r="X2" s="217"/>
      <c r="Y2" s="217"/>
      <c r="Z2" s="217"/>
      <c r="AA2" s="217"/>
      <c r="AB2" s="217"/>
      <c r="AC2" s="217"/>
      <c r="AD2" s="217"/>
      <c r="AE2" s="217"/>
      <c r="AF2" s="217"/>
      <c r="AG2" s="217"/>
      <c r="AH2" s="217"/>
    </row>
    <row r="3" spans="1:49" s="42" customFormat="1" ht="30" hidden="1" customHeight="1" thickBot="1" x14ac:dyDescent="0.2">
      <c r="A3" s="242" t="s">
        <v>62</v>
      </c>
      <c r="B3" s="243"/>
      <c r="C3" s="244"/>
      <c r="D3" s="245"/>
      <c r="E3" s="245"/>
      <c r="F3" s="245"/>
      <c r="G3" s="245"/>
      <c r="H3" s="245"/>
      <c r="I3" s="245"/>
      <c r="J3" s="245"/>
      <c r="K3" s="246"/>
      <c r="P3" s="202" t="s">
        <v>58</v>
      </c>
      <c r="Q3" s="43"/>
      <c r="R3" s="44">
        <v>0</v>
      </c>
      <c r="S3" s="44">
        <v>1</v>
      </c>
      <c r="T3" s="44">
        <v>2</v>
      </c>
      <c r="U3" s="44">
        <v>3</v>
      </c>
      <c r="V3" s="44">
        <v>4</v>
      </c>
      <c r="W3" s="44">
        <v>5</v>
      </c>
      <c r="X3" s="44">
        <v>6</v>
      </c>
      <c r="Y3" s="44">
        <v>7</v>
      </c>
      <c r="Z3" s="44">
        <v>8</v>
      </c>
      <c r="AA3" s="44">
        <v>9</v>
      </c>
      <c r="AB3" s="44">
        <v>10</v>
      </c>
      <c r="AC3" s="44">
        <v>11</v>
      </c>
      <c r="AD3" s="44">
        <v>12</v>
      </c>
      <c r="AE3" s="44">
        <v>13</v>
      </c>
      <c r="AF3" s="44">
        <v>14</v>
      </c>
      <c r="AG3" s="44">
        <v>15</v>
      </c>
      <c r="AH3" s="44">
        <v>16</v>
      </c>
      <c r="AI3" s="44">
        <v>17</v>
      </c>
      <c r="AJ3" s="44">
        <v>18</v>
      </c>
      <c r="AK3" s="44">
        <v>19</v>
      </c>
      <c r="AL3" s="44">
        <v>20</v>
      </c>
      <c r="AM3" s="45">
        <v>21</v>
      </c>
      <c r="AN3" s="46">
        <v>22</v>
      </c>
      <c r="AO3" s="45">
        <v>23</v>
      </c>
      <c r="AP3" s="46">
        <v>24</v>
      </c>
      <c r="AQ3" s="45">
        <v>25</v>
      </c>
      <c r="AR3" s="46">
        <v>26</v>
      </c>
      <c r="AS3" s="45">
        <v>27</v>
      </c>
      <c r="AT3" s="46">
        <v>28</v>
      </c>
      <c r="AU3" s="47"/>
      <c r="AV3" s="47"/>
      <c r="AW3" s="47"/>
    </row>
    <row r="4" spans="1:49" ht="63" hidden="1" customHeight="1" x14ac:dyDescent="0.15">
      <c r="A4" s="247" t="s">
        <v>57</v>
      </c>
      <c r="B4" s="147" t="s">
        <v>0</v>
      </c>
      <c r="C4" s="208" t="s">
        <v>69</v>
      </c>
      <c r="D4" s="249"/>
      <c r="E4" s="90" t="s">
        <v>70</v>
      </c>
      <c r="F4" s="208" t="s">
        <v>50</v>
      </c>
      <c r="G4" s="250"/>
      <c r="H4" s="249"/>
      <c r="I4" s="90" t="s">
        <v>1</v>
      </c>
      <c r="J4" s="208" t="s">
        <v>2</v>
      </c>
      <c r="K4" s="251"/>
      <c r="L4" s="48"/>
      <c r="P4" s="202"/>
      <c r="Q4" s="49">
        <v>1</v>
      </c>
      <c r="R4" s="50">
        <v>1</v>
      </c>
      <c r="S4" s="51">
        <v>0.1</v>
      </c>
      <c r="T4" s="52">
        <v>0.05</v>
      </c>
      <c r="U4" s="52">
        <v>0.05</v>
      </c>
      <c r="V4" s="52">
        <v>0.05</v>
      </c>
      <c r="W4" s="52">
        <v>0.05</v>
      </c>
      <c r="X4" s="52">
        <v>0.05</v>
      </c>
      <c r="Y4" s="52">
        <v>0.05</v>
      </c>
      <c r="Z4" s="52">
        <v>0.05</v>
      </c>
      <c r="AA4" s="52">
        <v>0.05</v>
      </c>
      <c r="AB4" s="52">
        <v>0.05</v>
      </c>
      <c r="AC4" s="52">
        <v>0.05</v>
      </c>
      <c r="AD4" s="52">
        <v>0.05</v>
      </c>
      <c r="AE4" s="52">
        <v>0.05</v>
      </c>
      <c r="AF4" s="52">
        <v>0.05</v>
      </c>
      <c r="AG4" s="52">
        <v>0.05</v>
      </c>
      <c r="AH4" s="53">
        <v>0.05</v>
      </c>
      <c r="AI4" s="53">
        <v>0.05</v>
      </c>
      <c r="AJ4" s="53">
        <v>0.05</v>
      </c>
      <c r="AK4" s="53">
        <v>0.05</v>
      </c>
      <c r="AL4" s="53">
        <v>0.05</v>
      </c>
      <c r="AM4" s="53">
        <v>0.05</v>
      </c>
      <c r="AN4" s="53">
        <v>0.05</v>
      </c>
      <c r="AO4" s="53">
        <v>0.05</v>
      </c>
      <c r="AP4" s="53">
        <v>0.05</v>
      </c>
      <c r="AQ4" s="53">
        <v>0.05</v>
      </c>
      <c r="AR4" s="53">
        <v>0.05</v>
      </c>
      <c r="AS4" s="53">
        <v>0.05</v>
      </c>
      <c r="AT4" s="53">
        <v>0.05</v>
      </c>
      <c r="AU4" s="54"/>
      <c r="AV4" s="54"/>
      <c r="AW4" s="54"/>
    </row>
    <row r="5" spans="1:49" ht="30" hidden="1" customHeight="1" thickBot="1" x14ac:dyDescent="0.2">
      <c r="A5" s="248"/>
      <c r="B5" s="91" t="s">
        <v>3</v>
      </c>
      <c r="C5" s="210">
        <f>I76</f>
        <v>0</v>
      </c>
      <c r="D5" s="211"/>
      <c r="E5" s="37">
        <f>J76</f>
        <v>0</v>
      </c>
      <c r="F5" s="236"/>
      <c r="G5" s="237"/>
      <c r="H5" s="238"/>
      <c r="I5" s="37">
        <f>E5-F5</f>
        <v>0</v>
      </c>
      <c r="J5" s="252" t="e">
        <f>I5/C5</f>
        <v>#DIV/0!</v>
      </c>
      <c r="K5" s="253"/>
      <c r="P5" s="202"/>
      <c r="Q5" s="55">
        <v>2</v>
      </c>
      <c r="R5" s="56">
        <v>1</v>
      </c>
      <c r="S5" s="57">
        <v>0.71</v>
      </c>
      <c r="T5" s="57">
        <v>0.41</v>
      </c>
      <c r="U5" s="57">
        <v>0.11</v>
      </c>
      <c r="V5" s="58">
        <v>0.05</v>
      </c>
      <c r="W5" s="58">
        <v>0.05</v>
      </c>
      <c r="X5" s="58">
        <v>0.05</v>
      </c>
      <c r="Y5" s="58">
        <v>0.05</v>
      </c>
      <c r="Z5" s="58">
        <v>0.05</v>
      </c>
      <c r="AA5" s="58">
        <v>0.05</v>
      </c>
      <c r="AB5" s="58">
        <v>0.05</v>
      </c>
      <c r="AC5" s="58">
        <v>0.05</v>
      </c>
      <c r="AD5" s="58">
        <v>0.05</v>
      </c>
      <c r="AE5" s="58">
        <v>0.05</v>
      </c>
      <c r="AF5" s="58">
        <v>0.05</v>
      </c>
      <c r="AG5" s="58">
        <v>0.05</v>
      </c>
      <c r="AH5" s="59">
        <v>0.05</v>
      </c>
      <c r="AI5" s="59">
        <v>0.05</v>
      </c>
      <c r="AJ5" s="59">
        <v>0.05</v>
      </c>
      <c r="AK5" s="59">
        <v>0.05</v>
      </c>
      <c r="AL5" s="59">
        <v>0.05</v>
      </c>
      <c r="AM5" s="59">
        <v>0.05</v>
      </c>
      <c r="AN5" s="59">
        <v>0.05</v>
      </c>
      <c r="AO5" s="59">
        <v>0.05</v>
      </c>
      <c r="AP5" s="59">
        <v>0.05</v>
      </c>
      <c r="AQ5" s="59">
        <v>0.05</v>
      </c>
      <c r="AR5" s="59">
        <v>0.05</v>
      </c>
      <c r="AS5" s="59">
        <v>0.05</v>
      </c>
      <c r="AT5" s="59">
        <v>0.05</v>
      </c>
      <c r="AU5" s="54"/>
      <c r="AV5" s="54"/>
      <c r="AW5" s="54"/>
    </row>
    <row r="6" spans="1:49" ht="15" hidden="1" customHeight="1" x14ac:dyDescent="0.15">
      <c r="A6" s="92"/>
      <c r="B6" s="93"/>
      <c r="C6" s="93"/>
      <c r="D6" s="94"/>
      <c r="E6" s="95"/>
      <c r="F6" s="96"/>
      <c r="G6" s="96"/>
      <c r="H6" s="96"/>
      <c r="I6" s="95"/>
      <c r="J6" s="97"/>
      <c r="K6" s="97"/>
      <c r="P6" s="202"/>
      <c r="Q6" s="55">
        <v>3</v>
      </c>
      <c r="R6" s="56">
        <v>1</v>
      </c>
      <c r="S6" s="57">
        <v>0.78</v>
      </c>
      <c r="T6" s="57">
        <v>0.55000000000000004</v>
      </c>
      <c r="U6" s="57">
        <v>0.33</v>
      </c>
      <c r="V6" s="57">
        <v>0.1</v>
      </c>
      <c r="W6" s="58">
        <v>0.05</v>
      </c>
      <c r="X6" s="58">
        <v>0.05</v>
      </c>
      <c r="Y6" s="58">
        <v>0.05</v>
      </c>
      <c r="Z6" s="58">
        <v>0.05</v>
      </c>
      <c r="AA6" s="58">
        <v>0.05</v>
      </c>
      <c r="AB6" s="58">
        <v>0.05</v>
      </c>
      <c r="AC6" s="58">
        <v>0.05</v>
      </c>
      <c r="AD6" s="58">
        <v>0.05</v>
      </c>
      <c r="AE6" s="58">
        <v>0.05</v>
      </c>
      <c r="AF6" s="58">
        <v>0.05</v>
      </c>
      <c r="AG6" s="58">
        <v>0.05</v>
      </c>
      <c r="AH6" s="59">
        <v>0.05</v>
      </c>
      <c r="AI6" s="59">
        <v>0.05</v>
      </c>
      <c r="AJ6" s="59">
        <v>0.05</v>
      </c>
      <c r="AK6" s="59">
        <v>0.05</v>
      </c>
      <c r="AL6" s="59">
        <v>0.05</v>
      </c>
      <c r="AM6" s="59">
        <v>0.05</v>
      </c>
      <c r="AN6" s="59">
        <v>0.05</v>
      </c>
      <c r="AO6" s="59">
        <v>0.05</v>
      </c>
      <c r="AP6" s="59">
        <v>0.05</v>
      </c>
      <c r="AQ6" s="59">
        <v>0.05</v>
      </c>
      <c r="AR6" s="59">
        <v>0.05</v>
      </c>
      <c r="AS6" s="59">
        <v>0.05</v>
      </c>
      <c r="AT6" s="59">
        <v>0.05</v>
      </c>
      <c r="AU6" s="54"/>
      <c r="AV6" s="54"/>
      <c r="AW6" s="54"/>
    </row>
    <row r="7" spans="1:49" ht="30" hidden="1" customHeight="1" x14ac:dyDescent="0.15">
      <c r="A7" s="98"/>
      <c r="B7" s="96"/>
      <c r="C7" s="96"/>
      <c r="D7" s="99"/>
      <c r="E7" s="95"/>
      <c r="F7" s="95"/>
      <c r="G7" s="95"/>
      <c r="H7" s="95"/>
      <c r="I7" s="97" t="s">
        <v>74</v>
      </c>
      <c r="J7" s="100"/>
      <c r="K7" s="101" t="s">
        <v>76</v>
      </c>
      <c r="P7" s="202"/>
      <c r="Q7" s="55">
        <v>4</v>
      </c>
      <c r="R7" s="56">
        <v>1</v>
      </c>
      <c r="S7" s="57">
        <v>0.86</v>
      </c>
      <c r="T7" s="57">
        <v>0.71</v>
      </c>
      <c r="U7" s="57">
        <v>0.56000000000000005</v>
      </c>
      <c r="V7" s="57">
        <v>0.41</v>
      </c>
      <c r="W7" s="57">
        <v>0.26</v>
      </c>
      <c r="X7" s="57">
        <v>0.11</v>
      </c>
      <c r="Y7" s="58">
        <v>0.05</v>
      </c>
      <c r="Z7" s="58">
        <v>0.05</v>
      </c>
      <c r="AA7" s="58">
        <v>0.05</v>
      </c>
      <c r="AB7" s="58">
        <v>0.05</v>
      </c>
      <c r="AC7" s="58">
        <v>0.05</v>
      </c>
      <c r="AD7" s="58">
        <v>0.05</v>
      </c>
      <c r="AE7" s="58">
        <v>0.05</v>
      </c>
      <c r="AF7" s="58">
        <v>0.05</v>
      </c>
      <c r="AG7" s="58">
        <v>0.05</v>
      </c>
      <c r="AH7" s="59">
        <v>0.05</v>
      </c>
      <c r="AI7" s="59">
        <v>0.05</v>
      </c>
      <c r="AJ7" s="59">
        <v>0.05</v>
      </c>
      <c r="AK7" s="59">
        <v>0.05</v>
      </c>
      <c r="AL7" s="59">
        <v>0.05</v>
      </c>
      <c r="AM7" s="59">
        <v>0.05</v>
      </c>
      <c r="AN7" s="59">
        <v>0.05</v>
      </c>
      <c r="AO7" s="59">
        <v>0.05</v>
      </c>
      <c r="AP7" s="59">
        <v>0.05</v>
      </c>
      <c r="AQ7" s="59">
        <v>0.05</v>
      </c>
      <c r="AR7" s="59">
        <v>0.05</v>
      </c>
      <c r="AS7" s="59">
        <v>0.05</v>
      </c>
      <c r="AT7" s="59">
        <v>0.05</v>
      </c>
      <c r="AU7" s="54"/>
      <c r="AV7" s="54"/>
      <c r="AW7" s="54"/>
    </row>
    <row r="8" spans="1:49" ht="9" hidden="1" customHeight="1" thickBot="1" x14ac:dyDescent="0.2">
      <c r="A8" s="98"/>
      <c r="B8" s="96"/>
      <c r="C8" s="96"/>
      <c r="D8" s="99"/>
      <c r="E8" s="95"/>
      <c r="F8" s="95"/>
      <c r="G8" s="95"/>
      <c r="H8" s="95"/>
      <c r="I8" s="97"/>
      <c r="J8" s="97"/>
      <c r="K8" s="97"/>
      <c r="P8" s="202"/>
      <c r="Q8" s="55">
        <v>5</v>
      </c>
      <c r="R8" s="56">
        <v>1</v>
      </c>
      <c r="S8" s="57">
        <v>0.88</v>
      </c>
      <c r="T8" s="57">
        <v>0.75</v>
      </c>
      <c r="U8" s="57">
        <v>0.62</v>
      </c>
      <c r="V8" s="57">
        <v>0.49</v>
      </c>
      <c r="W8" s="57">
        <v>0.37</v>
      </c>
      <c r="X8" s="57">
        <v>0.24</v>
      </c>
      <c r="Y8" s="57">
        <v>0.11</v>
      </c>
      <c r="Z8" s="58">
        <v>0.05</v>
      </c>
      <c r="AA8" s="58">
        <v>0.05</v>
      </c>
      <c r="AB8" s="58">
        <v>0.05</v>
      </c>
      <c r="AC8" s="58">
        <v>0.05</v>
      </c>
      <c r="AD8" s="58">
        <v>0.05</v>
      </c>
      <c r="AE8" s="58">
        <v>0.05</v>
      </c>
      <c r="AF8" s="58">
        <v>0.05</v>
      </c>
      <c r="AG8" s="58">
        <v>0.05</v>
      </c>
      <c r="AH8" s="59">
        <v>0.05</v>
      </c>
      <c r="AI8" s="59">
        <v>0.05</v>
      </c>
      <c r="AJ8" s="59">
        <v>0.05</v>
      </c>
      <c r="AK8" s="59">
        <v>0.05</v>
      </c>
      <c r="AL8" s="59">
        <v>0.05</v>
      </c>
      <c r="AM8" s="59">
        <v>0.05</v>
      </c>
      <c r="AN8" s="59">
        <v>0.05</v>
      </c>
      <c r="AO8" s="59">
        <v>0.05</v>
      </c>
      <c r="AP8" s="59">
        <v>0.05</v>
      </c>
      <c r="AQ8" s="59">
        <v>0.05</v>
      </c>
      <c r="AR8" s="59">
        <v>0.05</v>
      </c>
      <c r="AS8" s="59">
        <v>0.05</v>
      </c>
      <c r="AT8" s="59">
        <v>0.05</v>
      </c>
      <c r="AU8" s="54"/>
      <c r="AV8" s="54"/>
      <c r="AW8" s="54"/>
    </row>
    <row r="9" spans="1:49" ht="37.5" hidden="1" customHeight="1" x14ac:dyDescent="0.15">
      <c r="A9" s="102"/>
      <c r="B9" s="191" t="s">
        <v>54</v>
      </c>
      <c r="C9" s="191"/>
      <c r="D9" s="191"/>
      <c r="E9" s="191"/>
      <c r="F9" s="191"/>
      <c r="G9" s="191"/>
      <c r="H9" s="191"/>
      <c r="I9" s="191"/>
      <c r="J9" s="192" t="s">
        <v>55</v>
      </c>
      <c r="K9" s="193"/>
      <c r="L9" s="60">
        <v>46204</v>
      </c>
      <c r="P9" s="202"/>
      <c r="Q9" s="55">
        <v>6</v>
      </c>
      <c r="R9" s="56">
        <v>1</v>
      </c>
      <c r="S9" s="57">
        <v>0.91</v>
      </c>
      <c r="T9" s="57">
        <v>0.81</v>
      </c>
      <c r="U9" s="57">
        <v>0.71</v>
      </c>
      <c r="V9" s="57">
        <v>0.61</v>
      </c>
      <c r="W9" s="57">
        <v>0.51</v>
      </c>
      <c r="X9" s="57">
        <v>0.41</v>
      </c>
      <c r="Y9" s="57">
        <v>0.31</v>
      </c>
      <c r="Z9" s="57">
        <v>0.21</v>
      </c>
      <c r="AA9" s="57">
        <v>0.11</v>
      </c>
      <c r="AB9" s="58">
        <v>0.05</v>
      </c>
      <c r="AC9" s="58">
        <v>0.05</v>
      </c>
      <c r="AD9" s="58">
        <v>0.05</v>
      </c>
      <c r="AE9" s="58">
        <v>0.05</v>
      </c>
      <c r="AF9" s="58">
        <v>0.05</v>
      </c>
      <c r="AG9" s="58">
        <v>0.05</v>
      </c>
      <c r="AH9" s="59">
        <v>0.05</v>
      </c>
      <c r="AI9" s="59">
        <v>0.05</v>
      </c>
      <c r="AJ9" s="59">
        <v>0.05</v>
      </c>
      <c r="AK9" s="59">
        <v>0.05</v>
      </c>
      <c r="AL9" s="59">
        <v>0.05</v>
      </c>
      <c r="AM9" s="59">
        <v>0.05</v>
      </c>
      <c r="AN9" s="59">
        <v>0.05</v>
      </c>
      <c r="AO9" s="59">
        <v>0.05</v>
      </c>
      <c r="AP9" s="59">
        <v>0.05</v>
      </c>
      <c r="AQ9" s="59">
        <v>0.05</v>
      </c>
      <c r="AR9" s="59">
        <v>0.05</v>
      </c>
      <c r="AS9" s="59">
        <v>0.05</v>
      </c>
      <c r="AT9" s="59">
        <v>0.05</v>
      </c>
      <c r="AU9" s="54"/>
      <c r="AV9" s="54"/>
      <c r="AW9" s="54"/>
    </row>
    <row r="10" spans="1:49" ht="37.5" hidden="1" customHeight="1" thickBot="1" x14ac:dyDescent="0.2">
      <c r="A10" s="103" t="s">
        <v>34</v>
      </c>
      <c r="B10" s="188" t="s">
        <v>51</v>
      </c>
      <c r="C10" s="189"/>
      <c r="D10" s="104" t="s">
        <v>52</v>
      </c>
      <c r="E10" s="146" t="s">
        <v>53</v>
      </c>
      <c r="F10" s="146" t="s">
        <v>58</v>
      </c>
      <c r="G10" s="146" t="s">
        <v>65</v>
      </c>
      <c r="H10" s="146" t="s">
        <v>64</v>
      </c>
      <c r="I10" s="106" t="s">
        <v>66</v>
      </c>
      <c r="J10" s="107" t="s">
        <v>73</v>
      </c>
      <c r="K10" s="108" t="s">
        <v>72</v>
      </c>
      <c r="L10" s="61"/>
      <c r="M10" s="61"/>
      <c r="P10" s="202"/>
      <c r="Q10" s="55">
        <v>7</v>
      </c>
      <c r="R10" s="56">
        <v>1</v>
      </c>
      <c r="S10" s="57">
        <v>0.91</v>
      </c>
      <c r="T10" s="57">
        <v>0.82000000000000006</v>
      </c>
      <c r="U10" s="57">
        <v>0.73</v>
      </c>
      <c r="V10" s="57">
        <v>0.64</v>
      </c>
      <c r="W10" s="57">
        <v>0.55000000000000004</v>
      </c>
      <c r="X10" s="57">
        <v>0.45999999999999996</v>
      </c>
      <c r="Y10" s="57">
        <v>0.37</v>
      </c>
      <c r="Z10" s="57">
        <v>0.28000000000000003</v>
      </c>
      <c r="AA10" s="57">
        <v>0.18999999999999995</v>
      </c>
      <c r="AB10" s="57">
        <v>9.9999999999999978E-2</v>
      </c>
      <c r="AC10" s="57">
        <v>1.0000000000000009E-2</v>
      </c>
      <c r="AD10" s="58">
        <v>0.05</v>
      </c>
      <c r="AE10" s="58">
        <v>0.05</v>
      </c>
      <c r="AF10" s="58">
        <v>0.05</v>
      </c>
      <c r="AG10" s="58">
        <v>0.05</v>
      </c>
      <c r="AH10" s="59">
        <v>0.05</v>
      </c>
      <c r="AI10" s="59">
        <v>0.05</v>
      </c>
      <c r="AJ10" s="59">
        <v>0.05</v>
      </c>
      <c r="AK10" s="59">
        <v>0.05</v>
      </c>
      <c r="AL10" s="59">
        <v>0.05</v>
      </c>
      <c r="AM10" s="59">
        <v>0.05</v>
      </c>
      <c r="AN10" s="59">
        <v>0.05</v>
      </c>
      <c r="AO10" s="59">
        <v>0.05</v>
      </c>
      <c r="AP10" s="59">
        <v>0.05</v>
      </c>
      <c r="AQ10" s="59">
        <v>0.05</v>
      </c>
      <c r="AR10" s="59">
        <v>0.05</v>
      </c>
      <c r="AS10" s="59">
        <v>0.05</v>
      </c>
      <c r="AT10" s="59">
        <v>0.05</v>
      </c>
      <c r="AU10" s="54"/>
      <c r="AV10" s="54"/>
      <c r="AW10" s="54"/>
    </row>
    <row r="11" spans="1:49" ht="24" hidden="1" customHeight="1" thickTop="1" x14ac:dyDescent="0.15">
      <c r="A11" s="109" t="s">
        <v>32</v>
      </c>
      <c r="B11" s="190" t="s">
        <v>4</v>
      </c>
      <c r="C11" s="190"/>
      <c r="D11" s="151"/>
      <c r="E11" s="152"/>
      <c r="F11" s="25" t="str">
        <f>IF(D11&lt;&gt;"",1,"")</f>
        <v/>
      </c>
      <c r="G11" s="26" t="str">
        <f>IF(D11="","",M11)</f>
        <v/>
      </c>
      <c r="H11" s="27" t="str">
        <f t="shared" ref="H11:H37" si="0">IF(G11="","",IF(G11&gt;28,0.05,IFERROR(INDEX($R$4:$AT$19,MATCH(F11,$Q$4:$Q$19,0),MATCH(ROUND(G11,2),$R$3:$AT$3,0)),"")))</f>
        <v/>
      </c>
      <c r="I11" s="28" t="str">
        <f>IF(H11="","",E11*H11)</f>
        <v/>
      </c>
      <c r="J11" s="29" t="str">
        <f>IF(ISERROR(I11*K11),"",(I11*K11))</f>
        <v/>
      </c>
      <c r="K11" s="155"/>
      <c r="L11" s="62" t="e" cm="1">
        <f t="array" ref="L11">_xlfn.LET(_xlpm.g,LEFT(D11,1),_xlpm.y,VALUE(MID(D11,2,FIND(".",D11)-2)),_xlpm.m,VALUE(MID(D11,FIND(".",D11)+1,10)),_xlpm.base,_xlfn.SWITCH(_xlpm.g,"R",2018,"H",1988,"S",1925,"T",1911,"M",1867),DATE(_xlpm.base+_xlpm.y,_xlpm.m,1))</f>
        <v>#N/A</v>
      </c>
      <c r="M11" s="63" t="e">
        <f>DATEDIF(L11,$L9,"Y")</f>
        <v>#N/A</v>
      </c>
      <c r="P11" s="202"/>
      <c r="Q11" s="55">
        <v>8</v>
      </c>
      <c r="R11" s="56">
        <v>1</v>
      </c>
      <c r="S11" s="57">
        <v>0.93</v>
      </c>
      <c r="T11" s="57">
        <v>0.86</v>
      </c>
      <c r="U11" s="57">
        <v>0.78</v>
      </c>
      <c r="V11" s="57">
        <v>0.71</v>
      </c>
      <c r="W11" s="57">
        <v>0.63</v>
      </c>
      <c r="X11" s="57">
        <v>0.56000000000000005</v>
      </c>
      <c r="Y11" s="57">
        <v>0.48</v>
      </c>
      <c r="Z11" s="57">
        <v>0.41</v>
      </c>
      <c r="AA11" s="57">
        <v>0.33</v>
      </c>
      <c r="AB11" s="57">
        <v>0.26</v>
      </c>
      <c r="AC11" s="57">
        <v>0.18</v>
      </c>
      <c r="AD11" s="57">
        <v>0.11</v>
      </c>
      <c r="AE11" s="58">
        <v>0.05</v>
      </c>
      <c r="AF11" s="58">
        <v>0.05</v>
      </c>
      <c r="AG11" s="58">
        <v>0.05</v>
      </c>
      <c r="AH11" s="59">
        <v>0.05</v>
      </c>
      <c r="AI11" s="59">
        <v>0.05</v>
      </c>
      <c r="AJ11" s="59">
        <v>0.05</v>
      </c>
      <c r="AK11" s="59">
        <v>0.05</v>
      </c>
      <c r="AL11" s="59">
        <v>0.05</v>
      </c>
      <c r="AM11" s="59">
        <v>0.05</v>
      </c>
      <c r="AN11" s="59">
        <v>0.05</v>
      </c>
      <c r="AO11" s="59">
        <v>0.05</v>
      </c>
      <c r="AP11" s="59">
        <v>0.05</v>
      </c>
      <c r="AQ11" s="59">
        <v>0.05</v>
      </c>
      <c r="AR11" s="59">
        <v>0.05</v>
      </c>
      <c r="AS11" s="59">
        <v>0.05</v>
      </c>
      <c r="AT11" s="59">
        <v>0.05</v>
      </c>
      <c r="AU11" s="54"/>
      <c r="AV11" s="54"/>
      <c r="AW11" s="54"/>
    </row>
    <row r="12" spans="1:49" ht="24" hidden="1" customHeight="1" x14ac:dyDescent="0.15">
      <c r="A12" s="113" t="s">
        <v>32</v>
      </c>
      <c r="B12" s="186" t="s">
        <v>5</v>
      </c>
      <c r="C12" s="186"/>
      <c r="D12" s="151"/>
      <c r="E12" s="152"/>
      <c r="F12" s="25" t="str">
        <f>IF(D12&lt;&gt;"",5,"")</f>
        <v/>
      </c>
      <c r="G12" s="26" t="str">
        <f t="shared" ref="G12:G37" si="1">IF(D12="","",M12)</f>
        <v/>
      </c>
      <c r="H12" s="30" t="str">
        <f t="shared" si="0"/>
        <v/>
      </c>
      <c r="I12" s="28" t="str">
        <f t="shared" ref="I12:I34" si="2">IF(H12="","",E12*H12)</f>
        <v/>
      </c>
      <c r="J12" s="29" t="str">
        <f t="shared" ref="J12:J37" si="3">IF(ISERROR(I12*K12),"",(I12*K12))</f>
        <v/>
      </c>
      <c r="K12" s="155"/>
      <c r="L12" s="62" t="e" cm="1">
        <f t="array" ref="L12">_xlfn.LET(_xlpm.g,LEFT(D12,1),_xlpm.y,VALUE(MID(D12,2,FIND(".",D12)-2)),_xlpm.m,VALUE(MID(D12,FIND(".",D12)+1,10)),_xlpm.base,_xlfn.SWITCH(_xlpm.g,"R",2018,"H",1988,"S",1925,"T",1911,"M",1867),DATE(_xlpm.base+_xlpm.y,_xlpm.m,1))</f>
        <v>#N/A</v>
      </c>
      <c r="M12" s="63" t="e">
        <f>DATEDIF(L12,$L9,"Y")</f>
        <v>#N/A</v>
      </c>
      <c r="P12" s="202"/>
      <c r="Q12" s="55">
        <v>9</v>
      </c>
      <c r="R12" s="56">
        <v>1</v>
      </c>
      <c r="S12" s="57">
        <v>0.94</v>
      </c>
      <c r="T12" s="57">
        <v>0.87</v>
      </c>
      <c r="U12" s="57">
        <v>0.8</v>
      </c>
      <c r="V12" s="57">
        <v>0.73</v>
      </c>
      <c r="W12" s="57">
        <v>0.65999999999999992</v>
      </c>
      <c r="X12" s="57">
        <v>0.59000000000000008</v>
      </c>
      <c r="Y12" s="57">
        <v>0.53</v>
      </c>
      <c r="Z12" s="57">
        <v>0.45999999999999996</v>
      </c>
      <c r="AA12" s="57">
        <v>0.39</v>
      </c>
      <c r="AB12" s="57">
        <v>0.31999999999999995</v>
      </c>
      <c r="AC12" s="57">
        <v>0.25</v>
      </c>
      <c r="AD12" s="57">
        <v>0.18000000000000005</v>
      </c>
      <c r="AE12" s="57">
        <v>0.12</v>
      </c>
      <c r="AF12" s="58">
        <v>5.0000000000000044E-2</v>
      </c>
      <c r="AG12" s="58">
        <v>0.05</v>
      </c>
      <c r="AH12" s="59">
        <v>0.05</v>
      </c>
      <c r="AI12" s="59">
        <v>0.05</v>
      </c>
      <c r="AJ12" s="59">
        <v>0.05</v>
      </c>
      <c r="AK12" s="59">
        <v>0.05</v>
      </c>
      <c r="AL12" s="59">
        <v>0.05</v>
      </c>
      <c r="AM12" s="59">
        <v>0.05</v>
      </c>
      <c r="AN12" s="59">
        <v>0.05</v>
      </c>
      <c r="AO12" s="59">
        <v>0.05</v>
      </c>
      <c r="AP12" s="59">
        <v>0.05</v>
      </c>
      <c r="AQ12" s="59">
        <v>0.05</v>
      </c>
      <c r="AR12" s="59">
        <v>0.05</v>
      </c>
      <c r="AS12" s="59">
        <v>0.05</v>
      </c>
      <c r="AT12" s="59">
        <v>0.05</v>
      </c>
      <c r="AU12" s="54"/>
      <c r="AV12" s="54"/>
      <c r="AW12" s="54"/>
    </row>
    <row r="13" spans="1:49" ht="24" hidden="1" customHeight="1" x14ac:dyDescent="0.15">
      <c r="A13" s="113" t="s">
        <v>32</v>
      </c>
      <c r="B13" s="186" t="s">
        <v>6</v>
      </c>
      <c r="C13" s="186"/>
      <c r="D13" s="151"/>
      <c r="E13" s="152"/>
      <c r="F13" s="25" t="str">
        <f>IF(D13&lt;&gt;"",5,"")</f>
        <v/>
      </c>
      <c r="G13" s="26" t="str">
        <f t="shared" si="1"/>
        <v/>
      </c>
      <c r="H13" s="30" t="str">
        <f t="shared" si="0"/>
        <v/>
      </c>
      <c r="I13" s="28" t="str">
        <f t="shared" si="2"/>
        <v/>
      </c>
      <c r="J13" s="29" t="str">
        <f t="shared" si="3"/>
        <v/>
      </c>
      <c r="K13" s="155"/>
      <c r="L13" s="62" t="e" cm="1">
        <f t="array" ref="L13">_xlfn.LET(_xlpm.g,LEFT(D13,1),_xlpm.y,VALUE(MID(D13,2,FIND(".",D13)-2)),_xlpm.m,VALUE(MID(D13,FIND(".",D13)+1,10)),_xlpm.base,_xlfn.SWITCH(_xlpm.g,"R",2018,"H",1988,"S",1925,"T",1911,"M",1867),DATE(_xlpm.base+_xlpm.y,_xlpm.m,1))</f>
        <v>#N/A</v>
      </c>
      <c r="M13" s="63" t="e">
        <f>DATEDIF(L13,$L9,"Y")</f>
        <v>#N/A</v>
      </c>
      <c r="P13" s="202"/>
      <c r="Q13" s="55">
        <v>10</v>
      </c>
      <c r="R13" s="56">
        <v>1</v>
      </c>
      <c r="S13" s="57">
        <v>0.95</v>
      </c>
      <c r="T13" s="57">
        <v>0.89</v>
      </c>
      <c r="U13" s="57">
        <v>0.83</v>
      </c>
      <c r="V13" s="57">
        <v>0.77</v>
      </c>
      <c r="W13" s="57">
        <v>0.71</v>
      </c>
      <c r="X13" s="57">
        <v>0.65</v>
      </c>
      <c r="Y13" s="57">
        <v>0.59</v>
      </c>
      <c r="Z13" s="57">
        <v>0.53</v>
      </c>
      <c r="AA13" s="57">
        <v>0.47</v>
      </c>
      <c r="AB13" s="57">
        <v>0.41</v>
      </c>
      <c r="AC13" s="57">
        <v>0.35</v>
      </c>
      <c r="AD13" s="57">
        <v>0.28999999999999998</v>
      </c>
      <c r="AE13" s="57">
        <v>0.23</v>
      </c>
      <c r="AF13" s="57">
        <v>0.17</v>
      </c>
      <c r="AG13" s="57">
        <v>0.11</v>
      </c>
      <c r="AH13" s="59">
        <v>0.05</v>
      </c>
      <c r="AI13" s="59">
        <v>0.05</v>
      </c>
      <c r="AJ13" s="59">
        <v>0.05</v>
      </c>
      <c r="AK13" s="59">
        <v>0.05</v>
      </c>
      <c r="AL13" s="59">
        <v>0.05</v>
      </c>
      <c r="AM13" s="59">
        <v>0.05</v>
      </c>
      <c r="AN13" s="59">
        <v>0.05</v>
      </c>
      <c r="AO13" s="59">
        <v>0.05</v>
      </c>
      <c r="AP13" s="59">
        <v>0.05</v>
      </c>
      <c r="AQ13" s="59">
        <v>0.05</v>
      </c>
      <c r="AR13" s="59">
        <v>0.05</v>
      </c>
      <c r="AS13" s="59">
        <v>0.05</v>
      </c>
      <c r="AT13" s="59">
        <v>0.05</v>
      </c>
      <c r="AU13" s="54"/>
      <c r="AV13" s="54"/>
      <c r="AW13" s="54"/>
    </row>
    <row r="14" spans="1:49" ht="24" hidden="1" customHeight="1" x14ac:dyDescent="0.15">
      <c r="A14" s="113" t="s">
        <v>32</v>
      </c>
      <c r="B14" s="186" t="s">
        <v>60</v>
      </c>
      <c r="C14" s="186"/>
      <c r="D14" s="151"/>
      <c r="E14" s="152"/>
      <c r="F14" s="25" t="str">
        <f t="shared" ref="F14:F15" si="4">IF(D14&lt;&gt;"",5,"")</f>
        <v/>
      </c>
      <c r="G14" s="26" t="str">
        <f t="shared" si="1"/>
        <v/>
      </c>
      <c r="H14" s="30" t="str">
        <f t="shared" si="0"/>
        <v/>
      </c>
      <c r="I14" s="28" t="str">
        <f t="shared" si="2"/>
        <v/>
      </c>
      <c r="J14" s="29" t="str">
        <f t="shared" si="3"/>
        <v/>
      </c>
      <c r="K14" s="155"/>
      <c r="L14" s="62" t="e" cm="1">
        <f t="array" ref="L14">_xlfn.LET(_xlpm.g,LEFT(D14,1),_xlpm.y,VALUE(MID(D14,2,FIND(".",D14)-2)),_xlpm.m,VALUE(MID(D14,FIND(".",D14)+1,10)),_xlpm.base,_xlfn.SWITCH(_xlpm.g,"R",2018,"H",1988,"S",1925,"T",1911,"M",1867),DATE(_xlpm.base+_xlpm.y,_xlpm.m,1))</f>
        <v>#N/A</v>
      </c>
      <c r="M14" s="63" t="e">
        <f>DATEDIF(L14,$L9,"Y")</f>
        <v>#N/A</v>
      </c>
      <c r="P14" s="202"/>
      <c r="Q14" s="55">
        <v>11</v>
      </c>
      <c r="R14" s="56">
        <v>1</v>
      </c>
      <c r="S14" s="64"/>
      <c r="T14" s="64"/>
      <c r="U14" s="64"/>
      <c r="V14" s="64"/>
      <c r="W14" s="64"/>
      <c r="X14" s="64"/>
      <c r="Y14" s="64"/>
      <c r="Z14" s="64"/>
      <c r="AA14" s="64"/>
      <c r="AB14" s="64"/>
      <c r="AC14" s="64"/>
      <c r="AD14" s="64"/>
      <c r="AE14" s="64"/>
      <c r="AF14" s="64"/>
      <c r="AG14" s="65"/>
      <c r="AH14" s="66"/>
      <c r="AI14" s="66"/>
      <c r="AJ14" s="66"/>
      <c r="AK14" s="66"/>
      <c r="AL14" s="66"/>
      <c r="AM14" s="66"/>
      <c r="AN14" s="66"/>
      <c r="AO14" s="66"/>
      <c r="AP14" s="66"/>
      <c r="AQ14" s="66"/>
      <c r="AR14" s="66"/>
      <c r="AS14" s="66"/>
      <c r="AT14" s="66"/>
      <c r="AU14" s="54"/>
      <c r="AV14" s="54"/>
      <c r="AW14" s="54"/>
    </row>
    <row r="15" spans="1:49" ht="24" hidden="1" customHeight="1" x14ac:dyDescent="0.15">
      <c r="A15" s="113" t="s">
        <v>32</v>
      </c>
      <c r="B15" s="186" t="s">
        <v>10</v>
      </c>
      <c r="C15" s="186"/>
      <c r="D15" s="151"/>
      <c r="E15" s="152"/>
      <c r="F15" s="25" t="str">
        <f t="shared" si="4"/>
        <v/>
      </c>
      <c r="G15" s="26" t="str">
        <f t="shared" si="1"/>
        <v/>
      </c>
      <c r="H15" s="30" t="str">
        <f t="shared" si="0"/>
        <v/>
      </c>
      <c r="I15" s="28" t="str">
        <f t="shared" si="2"/>
        <v/>
      </c>
      <c r="J15" s="29" t="str">
        <f t="shared" si="3"/>
        <v/>
      </c>
      <c r="K15" s="155"/>
      <c r="L15" s="62" t="e" cm="1">
        <f t="array" ref="L15">_xlfn.LET(_xlpm.g,LEFT(D15,1),_xlpm.y,VALUE(MID(D15,2,FIND(".",D15)-2)),_xlpm.m,VALUE(MID(D15,FIND(".",D15)+1,10)),_xlpm.base,_xlfn.SWITCH(_xlpm.g,"R",2018,"H",1988,"S",1925,"T",1911,"M",1867),DATE(_xlpm.base+_xlpm.y,_xlpm.m,1))</f>
        <v>#N/A</v>
      </c>
      <c r="M15" s="63" t="e">
        <f>DATEDIF(L15,$L9,"Y")</f>
        <v>#N/A</v>
      </c>
      <c r="P15" s="202"/>
      <c r="Q15" s="55">
        <v>12</v>
      </c>
      <c r="R15" s="56">
        <v>1</v>
      </c>
      <c r="S15" s="64"/>
      <c r="T15" s="64"/>
      <c r="U15" s="64"/>
      <c r="V15" s="64"/>
      <c r="W15" s="64"/>
      <c r="X15" s="64"/>
      <c r="Y15" s="64"/>
      <c r="Z15" s="64"/>
      <c r="AA15" s="64"/>
      <c r="AB15" s="64"/>
      <c r="AC15" s="64"/>
      <c r="AD15" s="64"/>
      <c r="AE15" s="64"/>
      <c r="AF15" s="64"/>
      <c r="AG15" s="65"/>
      <c r="AH15" s="66"/>
      <c r="AI15" s="66"/>
      <c r="AJ15" s="66"/>
      <c r="AK15" s="66"/>
      <c r="AL15" s="66"/>
      <c r="AM15" s="66"/>
      <c r="AN15" s="66"/>
      <c r="AO15" s="66"/>
      <c r="AP15" s="66"/>
      <c r="AQ15" s="66"/>
      <c r="AR15" s="66"/>
      <c r="AS15" s="66"/>
      <c r="AT15" s="66"/>
      <c r="AU15" s="54"/>
      <c r="AV15" s="54"/>
      <c r="AW15" s="54"/>
    </row>
    <row r="16" spans="1:49" ht="24" hidden="1" customHeight="1" x14ac:dyDescent="0.15">
      <c r="A16" s="113" t="s">
        <v>32</v>
      </c>
      <c r="B16" s="186" t="s">
        <v>11</v>
      </c>
      <c r="C16" s="186"/>
      <c r="D16" s="151"/>
      <c r="E16" s="152"/>
      <c r="F16" s="25" t="str">
        <f>IF(D16&lt;&gt;"",5,"")</f>
        <v/>
      </c>
      <c r="G16" s="26" t="str">
        <f t="shared" si="1"/>
        <v/>
      </c>
      <c r="H16" s="30" t="str">
        <f t="shared" si="0"/>
        <v/>
      </c>
      <c r="I16" s="28" t="str">
        <f t="shared" si="2"/>
        <v/>
      </c>
      <c r="J16" s="29" t="str">
        <f t="shared" si="3"/>
        <v/>
      </c>
      <c r="K16" s="155"/>
      <c r="L16" s="62" t="e" cm="1">
        <f t="array" ref="L16">_xlfn.LET(_xlpm.g,LEFT(D16,1),_xlpm.y,VALUE(MID(D16,2,FIND(".",D16)-2)),_xlpm.m,VALUE(MID(D16,FIND(".",D16)+1,10)),_xlpm.base,_xlfn.SWITCH(_xlpm.g,"R",2018,"H",1988,"S",1925,"T",1911,"M",1867),DATE(_xlpm.base+_xlpm.y,_xlpm.m,1))</f>
        <v>#N/A</v>
      </c>
      <c r="M16" s="63" t="e">
        <f>DATEDIF(L16,$L9,"Y")</f>
        <v>#N/A</v>
      </c>
      <c r="P16" s="202"/>
      <c r="Q16" s="55">
        <v>13</v>
      </c>
      <c r="R16" s="56">
        <v>1</v>
      </c>
      <c r="S16" s="64"/>
      <c r="T16" s="64"/>
      <c r="U16" s="64"/>
      <c r="V16" s="64"/>
      <c r="W16" s="64"/>
      <c r="X16" s="64"/>
      <c r="Y16" s="64"/>
      <c r="Z16" s="64"/>
      <c r="AA16" s="64"/>
      <c r="AB16" s="64"/>
      <c r="AC16" s="64"/>
      <c r="AD16" s="64"/>
      <c r="AE16" s="64"/>
      <c r="AF16" s="64"/>
      <c r="AG16" s="65"/>
      <c r="AH16" s="66"/>
      <c r="AI16" s="66"/>
      <c r="AJ16" s="66"/>
      <c r="AK16" s="66"/>
      <c r="AL16" s="66"/>
      <c r="AM16" s="66"/>
      <c r="AN16" s="66"/>
      <c r="AO16" s="66"/>
      <c r="AP16" s="66"/>
      <c r="AQ16" s="66"/>
      <c r="AR16" s="66"/>
      <c r="AS16" s="66"/>
      <c r="AT16" s="66"/>
      <c r="AU16" s="54"/>
      <c r="AV16" s="54"/>
      <c r="AW16" s="54"/>
    </row>
    <row r="17" spans="1:49" ht="24" hidden="1" customHeight="1" x14ac:dyDescent="0.15">
      <c r="A17" s="113" t="s">
        <v>32</v>
      </c>
      <c r="B17" s="186" t="s">
        <v>35</v>
      </c>
      <c r="C17" s="186"/>
      <c r="D17" s="151"/>
      <c r="E17" s="152"/>
      <c r="F17" s="25" t="str">
        <f>IF(D17&lt;&gt;"",5,"")</f>
        <v/>
      </c>
      <c r="G17" s="26" t="str">
        <f t="shared" si="1"/>
        <v/>
      </c>
      <c r="H17" s="30" t="str">
        <f t="shared" si="0"/>
        <v/>
      </c>
      <c r="I17" s="28" t="str">
        <f t="shared" si="2"/>
        <v/>
      </c>
      <c r="J17" s="29" t="str">
        <f t="shared" si="3"/>
        <v/>
      </c>
      <c r="K17" s="155"/>
      <c r="L17" s="62" t="e" cm="1">
        <f t="array" ref="L17">_xlfn.LET(_xlpm.g,LEFT(D17,1),_xlpm.y,VALUE(MID(D17,2,FIND(".",D17)-2)),_xlpm.m,VALUE(MID(D17,FIND(".",D17)+1,10)),_xlpm.base,_xlfn.SWITCH(_xlpm.g,"R",2018,"H",1988,"S",1925,"T",1911,"M",1867),DATE(_xlpm.base+_xlpm.y,_xlpm.m,1))</f>
        <v>#N/A</v>
      </c>
      <c r="M17" s="63" t="e">
        <f>DATEDIF(L17,$L9,"Y")</f>
        <v>#N/A</v>
      </c>
      <c r="P17" s="202"/>
      <c r="Q17" s="55">
        <v>14</v>
      </c>
      <c r="R17" s="56">
        <v>1</v>
      </c>
      <c r="S17" s="64"/>
      <c r="T17" s="64"/>
      <c r="U17" s="64"/>
      <c r="V17" s="64"/>
      <c r="W17" s="64"/>
      <c r="X17" s="64"/>
      <c r="Y17" s="64"/>
      <c r="Z17" s="64"/>
      <c r="AA17" s="64"/>
      <c r="AB17" s="64"/>
      <c r="AC17" s="64"/>
      <c r="AD17" s="64"/>
      <c r="AE17" s="64"/>
      <c r="AF17" s="64"/>
      <c r="AG17" s="65"/>
      <c r="AH17" s="66"/>
      <c r="AI17" s="66"/>
      <c r="AJ17" s="66"/>
      <c r="AK17" s="66"/>
      <c r="AL17" s="66"/>
      <c r="AM17" s="66"/>
      <c r="AN17" s="66"/>
      <c r="AO17" s="66"/>
      <c r="AP17" s="66"/>
      <c r="AQ17" s="66"/>
      <c r="AR17" s="66"/>
      <c r="AS17" s="66"/>
      <c r="AT17" s="66"/>
      <c r="AU17" s="54"/>
      <c r="AV17" s="54"/>
      <c r="AW17" s="54"/>
    </row>
    <row r="18" spans="1:49" ht="24" hidden="1" customHeight="1" x14ac:dyDescent="0.15">
      <c r="A18" s="113" t="s">
        <v>32</v>
      </c>
      <c r="B18" s="186" t="s">
        <v>12</v>
      </c>
      <c r="C18" s="186"/>
      <c r="D18" s="151"/>
      <c r="E18" s="152"/>
      <c r="F18" s="25" t="str">
        <f t="shared" ref="F18" si="5">IF(D18&lt;&gt;"",5,"")</f>
        <v/>
      </c>
      <c r="G18" s="26" t="str">
        <f t="shared" si="1"/>
        <v/>
      </c>
      <c r="H18" s="30" t="str">
        <f t="shared" si="0"/>
        <v/>
      </c>
      <c r="I18" s="28" t="str">
        <f t="shared" si="2"/>
        <v/>
      </c>
      <c r="J18" s="29" t="str">
        <f t="shared" si="3"/>
        <v/>
      </c>
      <c r="K18" s="155"/>
      <c r="L18" s="62" t="e" cm="1">
        <f t="array" ref="L18">_xlfn.LET(_xlpm.g,LEFT(D18,1),_xlpm.y,VALUE(MID(D18,2,FIND(".",D18)-2)),_xlpm.m,VALUE(MID(D18,FIND(".",D18)+1,10)),_xlpm.base,_xlfn.SWITCH(_xlpm.g,"R",2018,"H",1988,"S",1925,"T",1911,"M",1867),DATE(_xlpm.base+_xlpm.y,_xlpm.m,1))</f>
        <v>#N/A</v>
      </c>
      <c r="M18" s="63" t="e">
        <f>DATEDIF(L18,$L9,"Y")</f>
        <v>#N/A</v>
      </c>
      <c r="P18" s="202"/>
      <c r="Q18" s="55">
        <v>15</v>
      </c>
      <c r="R18" s="56">
        <v>1</v>
      </c>
      <c r="S18" s="64"/>
      <c r="T18" s="64"/>
      <c r="U18" s="64"/>
      <c r="V18" s="64"/>
      <c r="W18" s="64"/>
      <c r="X18" s="64"/>
      <c r="Y18" s="64"/>
      <c r="Z18" s="64"/>
      <c r="AA18" s="64"/>
      <c r="AB18" s="64"/>
      <c r="AC18" s="64"/>
      <c r="AD18" s="64"/>
      <c r="AE18" s="64"/>
      <c r="AF18" s="64"/>
      <c r="AG18" s="65"/>
      <c r="AH18" s="66"/>
      <c r="AI18" s="66"/>
      <c r="AJ18" s="66"/>
      <c r="AK18" s="66"/>
      <c r="AL18" s="66"/>
      <c r="AM18" s="66"/>
      <c r="AN18" s="66"/>
      <c r="AO18" s="66"/>
      <c r="AP18" s="66"/>
      <c r="AQ18" s="66"/>
      <c r="AR18" s="66"/>
      <c r="AS18" s="66"/>
      <c r="AT18" s="66"/>
      <c r="AU18" s="54"/>
      <c r="AV18" s="54"/>
      <c r="AW18" s="54"/>
    </row>
    <row r="19" spans="1:49" ht="24" hidden="1" customHeight="1" thickBot="1" x14ac:dyDescent="0.2">
      <c r="A19" s="113" t="s">
        <v>32</v>
      </c>
      <c r="B19" s="186" t="s">
        <v>36</v>
      </c>
      <c r="C19" s="186"/>
      <c r="D19" s="151"/>
      <c r="E19" s="152"/>
      <c r="F19" s="25" t="str">
        <f>IF(D19&lt;&gt;"",6,"")</f>
        <v/>
      </c>
      <c r="G19" s="26" t="str">
        <f t="shared" si="1"/>
        <v/>
      </c>
      <c r="H19" s="30" t="str">
        <f t="shared" si="0"/>
        <v/>
      </c>
      <c r="I19" s="28" t="str">
        <f t="shared" si="2"/>
        <v/>
      </c>
      <c r="J19" s="29" t="str">
        <f t="shared" si="3"/>
        <v/>
      </c>
      <c r="K19" s="155"/>
      <c r="L19" s="62" t="e" cm="1">
        <f t="array" ref="L19">_xlfn.LET(_xlpm.g,LEFT(D19,1),_xlpm.y,VALUE(MID(D19,2,FIND(".",D19)-2)),_xlpm.m,VALUE(MID(D19,FIND(".",D19)+1,10)),_xlpm.base,_xlfn.SWITCH(_xlpm.g,"R",2018,"H",1988,"S",1925,"T",1911,"M",1867),DATE(_xlpm.base+_xlpm.y,_xlpm.m,1))</f>
        <v>#N/A</v>
      </c>
      <c r="M19" s="63" t="e">
        <f>DATEDIF(L19,$L9,"Y")</f>
        <v>#N/A</v>
      </c>
      <c r="P19" s="202"/>
      <c r="Q19" s="67">
        <v>16</v>
      </c>
      <c r="R19" s="68">
        <v>1</v>
      </c>
      <c r="S19" s="69"/>
      <c r="T19" s="69"/>
      <c r="U19" s="69"/>
      <c r="V19" s="69"/>
      <c r="W19" s="69"/>
      <c r="X19" s="69"/>
      <c r="Y19" s="69"/>
      <c r="Z19" s="69"/>
      <c r="AA19" s="69"/>
      <c r="AB19" s="69"/>
      <c r="AC19" s="69"/>
      <c r="AD19" s="69"/>
      <c r="AE19" s="69"/>
      <c r="AF19" s="69"/>
      <c r="AG19" s="70"/>
      <c r="AH19" s="71"/>
      <c r="AI19" s="71"/>
      <c r="AJ19" s="71"/>
      <c r="AK19" s="71"/>
      <c r="AL19" s="71"/>
      <c r="AM19" s="71"/>
      <c r="AN19" s="71"/>
      <c r="AO19" s="71"/>
      <c r="AP19" s="71"/>
      <c r="AQ19" s="71"/>
      <c r="AR19" s="71"/>
      <c r="AS19" s="71"/>
      <c r="AT19" s="71"/>
      <c r="AU19" s="54"/>
      <c r="AV19" s="54"/>
      <c r="AW19" s="54"/>
    </row>
    <row r="20" spans="1:49" ht="24" hidden="1" customHeight="1" x14ac:dyDescent="0.15">
      <c r="A20" s="113" t="s">
        <v>32</v>
      </c>
      <c r="B20" s="186" t="s">
        <v>7</v>
      </c>
      <c r="C20" s="186"/>
      <c r="D20" s="151"/>
      <c r="E20" s="152"/>
      <c r="F20" s="25" t="str">
        <f t="shared" ref="F20:F22" si="6">IF(D20&lt;&gt;"",6,"")</f>
        <v/>
      </c>
      <c r="G20" s="26" t="str">
        <f t="shared" si="1"/>
        <v/>
      </c>
      <c r="H20" s="30" t="str">
        <f t="shared" si="0"/>
        <v/>
      </c>
      <c r="I20" s="28" t="str">
        <f t="shared" si="2"/>
        <v/>
      </c>
      <c r="J20" s="29" t="str">
        <f t="shared" si="3"/>
        <v/>
      </c>
      <c r="K20" s="155"/>
      <c r="L20" s="62" t="e" cm="1">
        <f t="array" ref="L20">_xlfn.LET(_xlpm.g,LEFT(D20,1),_xlpm.y,VALUE(MID(D20,2,FIND(".",D20)-2)),_xlpm.m,VALUE(MID(D20,FIND(".",D20)+1,10)),_xlpm.base,_xlfn.SWITCH(_xlpm.g,"R",2018,"H",1988,"S",1925,"T",1911,"M",1867),DATE(_xlpm.base+_xlpm.y,_xlpm.m,1))</f>
        <v>#N/A</v>
      </c>
      <c r="M20" s="63" t="e">
        <f>DATEDIF(L20,$L9,"Y")</f>
        <v>#N/A</v>
      </c>
    </row>
    <row r="21" spans="1:49" s="72" customFormat="1" ht="24" hidden="1" customHeight="1" x14ac:dyDescent="0.15">
      <c r="A21" s="113" t="s">
        <v>32</v>
      </c>
      <c r="B21" s="186" t="s">
        <v>8</v>
      </c>
      <c r="C21" s="186"/>
      <c r="D21" s="151"/>
      <c r="E21" s="152"/>
      <c r="F21" s="25" t="str">
        <f t="shared" si="6"/>
        <v/>
      </c>
      <c r="G21" s="26" t="str">
        <f t="shared" si="1"/>
        <v/>
      </c>
      <c r="H21" s="30" t="str">
        <f t="shared" si="0"/>
        <v/>
      </c>
      <c r="I21" s="28" t="str">
        <f t="shared" si="2"/>
        <v/>
      </c>
      <c r="J21" s="29" t="str">
        <f t="shared" si="3"/>
        <v/>
      </c>
      <c r="K21" s="155"/>
      <c r="L21" s="62" t="e" cm="1">
        <f t="array" ref="L21">_xlfn.LET(_xlpm.g,LEFT(D21,1),_xlpm.y,VALUE(MID(D21,2,FIND(".",D21)-2)),_xlpm.m,VALUE(MID(D21,FIND(".",D21)+1,10)),_xlpm.base,_xlfn.SWITCH(_xlpm.g,"R",2018,"H",1988,"S",1925,"T",1911,"M",1867),DATE(_xlpm.base+_xlpm.y,_xlpm.m,1))</f>
        <v>#N/A</v>
      </c>
      <c r="M21" s="63" t="e">
        <f>DATEDIF(L21,$L9,"Y")</f>
        <v>#N/A</v>
      </c>
      <c r="Q21" s="73"/>
    </row>
    <row r="22" spans="1:49" ht="24" hidden="1" customHeight="1" x14ac:dyDescent="0.15">
      <c r="A22" s="113" t="s">
        <v>32</v>
      </c>
      <c r="B22" s="186" t="s">
        <v>9</v>
      </c>
      <c r="C22" s="186"/>
      <c r="D22" s="151"/>
      <c r="E22" s="152"/>
      <c r="F22" s="25" t="str">
        <f t="shared" si="6"/>
        <v/>
      </c>
      <c r="G22" s="26" t="str">
        <f t="shared" si="1"/>
        <v/>
      </c>
      <c r="H22" s="30" t="str">
        <f t="shared" si="0"/>
        <v/>
      </c>
      <c r="I22" s="28" t="str">
        <f t="shared" si="2"/>
        <v/>
      </c>
      <c r="J22" s="29" t="str">
        <f t="shared" si="3"/>
        <v/>
      </c>
      <c r="K22" s="155"/>
      <c r="L22" s="62" t="e" cm="1">
        <f t="array" ref="L22">_xlfn.LET(_xlpm.g,LEFT(D22,1),_xlpm.y,VALUE(MID(D22,2,FIND(".",D22)-2)),_xlpm.m,VALUE(MID(D22,FIND(".",D22)+1,10)),_xlpm.base,_xlfn.SWITCH(_xlpm.g,"R",2018,"H",1988,"S",1925,"T",1911,"M",1867),DATE(_xlpm.base+_xlpm.y,_xlpm.m,1))</f>
        <v>#N/A</v>
      </c>
      <c r="M22" s="63" t="e">
        <f>DATEDIF(L22,$L9,"Y")</f>
        <v>#N/A</v>
      </c>
    </row>
    <row r="23" spans="1:49" ht="24" hidden="1" customHeight="1" x14ac:dyDescent="0.15">
      <c r="A23" s="113" t="s">
        <v>32</v>
      </c>
      <c r="B23" s="186" t="s">
        <v>37</v>
      </c>
      <c r="C23" s="186"/>
      <c r="D23" s="151"/>
      <c r="E23" s="152"/>
      <c r="F23" s="25" t="str">
        <f>IF(D23&lt;&gt;"",5,"")</f>
        <v/>
      </c>
      <c r="G23" s="26" t="str">
        <f t="shared" si="1"/>
        <v/>
      </c>
      <c r="H23" s="30" t="str">
        <f t="shared" si="0"/>
        <v/>
      </c>
      <c r="I23" s="28" t="str">
        <f t="shared" si="2"/>
        <v/>
      </c>
      <c r="J23" s="29" t="str">
        <f t="shared" si="3"/>
        <v/>
      </c>
      <c r="K23" s="155"/>
      <c r="L23" s="62" t="e" cm="1">
        <f t="array" ref="L23">_xlfn.LET(_xlpm.g,LEFT(D23,1),_xlpm.y,VALUE(MID(D23,2,FIND(".",D23)-2)),_xlpm.m,VALUE(MID(D23,FIND(".",D23)+1,10)),_xlpm.base,_xlfn.SWITCH(_xlpm.g,"R",2018,"H",1988,"S",1925,"T",1911,"M",1867),DATE(_xlpm.base+_xlpm.y,_xlpm.m,1))</f>
        <v>#N/A</v>
      </c>
      <c r="M23" s="63" t="e">
        <f>DATEDIF(L23,$L9,"Y")</f>
        <v>#N/A</v>
      </c>
    </row>
    <row r="24" spans="1:49" ht="24" hidden="1" customHeight="1" x14ac:dyDescent="0.15">
      <c r="A24" s="113" t="s">
        <v>32</v>
      </c>
      <c r="B24" s="186" t="s">
        <v>38</v>
      </c>
      <c r="C24" s="186"/>
      <c r="D24" s="151"/>
      <c r="E24" s="152"/>
      <c r="F24" s="25" t="str">
        <f t="shared" ref="F24:F27" si="7">IF(D24&lt;&gt;"",5,"")</f>
        <v/>
      </c>
      <c r="G24" s="26" t="str">
        <f t="shared" si="1"/>
        <v/>
      </c>
      <c r="H24" s="30" t="str">
        <f t="shared" si="0"/>
        <v/>
      </c>
      <c r="I24" s="28" t="str">
        <f t="shared" si="2"/>
        <v/>
      </c>
      <c r="J24" s="29" t="str">
        <f t="shared" si="3"/>
        <v/>
      </c>
      <c r="K24" s="155"/>
      <c r="L24" s="62" t="e" cm="1">
        <f t="array" ref="L24">_xlfn.LET(_xlpm.g,LEFT(D24,1),_xlpm.y,VALUE(MID(D24,2,FIND(".",D24)-2)),_xlpm.m,VALUE(MID(D24,FIND(".",D24)+1,10)),_xlpm.base,_xlfn.SWITCH(_xlpm.g,"R",2018,"H",1988,"S",1925,"T",1911,"M",1867),DATE(_xlpm.base+_xlpm.y,_xlpm.m,1))</f>
        <v>#N/A</v>
      </c>
      <c r="M24" s="63" t="e">
        <f>DATEDIF(L24,$L9,"Y")</f>
        <v>#N/A</v>
      </c>
    </row>
    <row r="25" spans="1:49" ht="24" hidden="1" customHeight="1" x14ac:dyDescent="0.15">
      <c r="A25" s="113" t="s">
        <v>32</v>
      </c>
      <c r="B25" s="186" t="s">
        <v>39</v>
      </c>
      <c r="C25" s="186"/>
      <c r="D25" s="151"/>
      <c r="E25" s="152"/>
      <c r="F25" s="25" t="str">
        <f t="shared" si="7"/>
        <v/>
      </c>
      <c r="G25" s="26" t="str">
        <f t="shared" si="1"/>
        <v/>
      </c>
      <c r="H25" s="30" t="str">
        <f t="shared" si="0"/>
        <v/>
      </c>
      <c r="I25" s="28" t="str">
        <f t="shared" si="2"/>
        <v/>
      </c>
      <c r="J25" s="29" t="str">
        <f t="shared" si="3"/>
        <v/>
      </c>
      <c r="K25" s="155"/>
      <c r="L25" s="62" t="e" cm="1">
        <f t="array" ref="L25">_xlfn.LET(_xlpm.g,LEFT(D25,1),_xlpm.y,VALUE(MID(D25,2,FIND(".",D25)-2)),_xlpm.m,VALUE(MID(D25,FIND(".",D25)+1,10)),_xlpm.base,_xlfn.SWITCH(_xlpm.g,"R",2018,"H",1988,"S",1925,"T",1911,"M",1867),DATE(_xlpm.base+_xlpm.y,_xlpm.m,1))</f>
        <v>#N/A</v>
      </c>
      <c r="M25" s="63" t="e">
        <f>DATEDIF(L25,$L9,"Y")</f>
        <v>#N/A</v>
      </c>
    </row>
    <row r="26" spans="1:49" ht="24" hidden="1" customHeight="1" x14ac:dyDescent="0.15">
      <c r="A26" s="113" t="s">
        <v>32</v>
      </c>
      <c r="B26" s="186" t="s">
        <v>40</v>
      </c>
      <c r="C26" s="186"/>
      <c r="D26" s="151"/>
      <c r="E26" s="152"/>
      <c r="F26" s="25" t="str">
        <f t="shared" si="7"/>
        <v/>
      </c>
      <c r="G26" s="26" t="str">
        <f t="shared" si="1"/>
        <v/>
      </c>
      <c r="H26" s="30" t="str">
        <f t="shared" si="0"/>
        <v/>
      </c>
      <c r="I26" s="28" t="str">
        <f t="shared" si="2"/>
        <v/>
      </c>
      <c r="J26" s="29" t="str">
        <f t="shared" si="3"/>
        <v/>
      </c>
      <c r="K26" s="155"/>
      <c r="L26" s="62" t="e" cm="1">
        <f t="array" ref="L26">_xlfn.LET(_xlpm.g,LEFT(D26,1),_xlpm.y,VALUE(MID(D26,2,FIND(".",D26)-2)),_xlpm.m,VALUE(MID(D26,FIND(".",D26)+1,10)),_xlpm.base,_xlfn.SWITCH(_xlpm.g,"R",2018,"H",1988,"S",1925,"T",1911,"M",1867),DATE(_xlpm.base+_xlpm.y,_xlpm.m,1))</f>
        <v>#N/A</v>
      </c>
      <c r="M26" s="63" t="e">
        <f>DATEDIF(L26,$L9,"Y")</f>
        <v>#N/A</v>
      </c>
    </row>
    <row r="27" spans="1:49" ht="24" hidden="1" customHeight="1" x14ac:dyDescent="0.15">
      <c r="A27" s="113" t="s">
        <v>32</v>
      </c>
      <c r="B27" s="186" t="s">
        <v>59</v>
      </c>
      <c r="C27" s="186"/>
      <c r="D27" s="151"/>
      <c r="E27" s="152"/>
      <c r="F27" s="25" t="str">
        <f t="shared" si="7"/>
        <v/>
      </c>
      <c r="G27" s="26" t="str">
        <f t="shared" si="1"/>
        <v/>
      </c>
      <c r="H27" s="30" t="str">
        <f t="shared" si="0"/>
        <v/>
      </c>
      <c r="I27" s="28" t="str">
        <f t="shared" si="2"/>
        <v/>
      </c>
      <c r="J27" s="29" t="str">
        <f t="shared" si="3"/>
        <v/>
      </c>
      <c r="K27" s="155"/>
      <c r="L27" s="62" t="e" cm="1">
        <f t="array" ref="L27">_xlfn.LET(_xlpm.g,LEFT(D27,1),_xlpm.y,VALUE(MID(D27,2,FIND(".",D27)-2)),_xlpm.m,VALUE(MID(D27,FIND(".",D27)+1,10)),_xlpm.base,_xlfn.SWITCH(_xlpm.g,"R",2018,"H",1988,"S",1925,"T",1911,"M",1867),DATE(_xlpm.base+_xlpm.y,_xlpm.m,1))</f>
        <v>#N/A</v>
      </c>
      <c r="M27" s="63" t="e">
        <f>DATEDIF(L27,$L9,"Y")</f>
        <v>#N/A</v>
      </c>
      <c r="W27" s="74"/>
      <c r="X27" s="194"/>
      <c r="Y27" s="194"/>
      <c r="Z27" s="194"/>
      <c r="AA27" s="194"/>
      <c r="AB27" s="194"/>
      <c r="AC27" s="194"/>
      <c r="AD27" s="194"/>
      <c r="AE27" s="194"/>
      <c r="AF27" s="194"/>
      <c r="AG27" s="194"/>
      <c r="AH27" s="194"/>
      <c r="AI27" s="194"/>
      <c r="AJ27" s="194"/>
      <c r="AK27" s="194"/>
      <c r="AL27" s="194"/>
      <c r="AM27" s="194"/>
      <c r="AN27" s="194"/>
    </row>
    <row r="28" spans="1:49" ht="24" hidden="1" customHeight="1" x14ac:dyDescent="0.15">
      <c r="A28" s="113" t="s">
        <v>32</v>
      </c>
      <c r="B28" s="186" t="s">
        <v>41</v>
      </c>
      <c r="C28" s="186"/>
      <c r="D28" s="151"/>
      <c r="E28" s="152"/>
      <c r="F28" s="25" t="str">
        <f>IF(D28&lt;&gt;"",4,"")</f>
        <v/>
      </c>
      <c r="G28" s="26" t="str">
        <f t="shared" si="1"/>
        <v/>
      </c>
      <c r="H28" s="30" t="str">
        <f t="shared" si="0"/>
        <v/>
      </c>
      <c r="I28" s="28" t="str">
        <f t="shared" si="2"/>
        <v/>
      </c>
      <c r="J28" s="29" t="str">
        <f t="shared" si="3"/>
        <v/>
      </c>
      <c r="K28" s="155"/>
      <c r="L28" s="62" t="e" cm="1">
        <f t="array" ref="L28">_xlfn.LET(_xlpm.g,LEFT(D28,1),_xlpm.y,VALUE(MID(D28,2,FIND(".",D28)-2)),_xlpm.m,VALUE(MID(D28,FIND(".",D28)+1,10)),_xlpm.base,_xlfn.SWITCH(_xlpm.g,"R",2018,"H",1988,"S",1925,"T",1911,"M",1867),DATE(_xlpm.base+_xlpm.y,_xlpm.m,1))</f>
        <v>#N/A</v>
      </c>
      <c r="M28" s="63" t="e">
        <f>DATEDIF(L28,$L9,"Y")</f>
        <v>#N/A</v>
      </c>
      <c r="V28" s="195"/>
      <c r="W28" s="75"/>
      <c r="X28" s="76"/>
      <c r="Y28" s="77"/>
      <c r="Z28" s="77"/>
      <c r="AA28" s="76"/>
      <c r="AB28" s="77"/>
      <c r="AC28" s="77"/>
      <c r="AD28" s="76"/>
      <c r="AE28" s="77"/>
      <c r="AF28" s="77"/>
      <c r="AG28" s="76"/>
      <c r="AH28" s="77"/>
      <c r="AI28" s="77"/>
      <c r="AJ28" s="76"/>
      <c r="AK28" s="77"/>
      <c r="AL28" s="77"/>
      <c r="AM28" s="76"/>
      <c r="AN28" s="77"/>
    </row>
    <row r="29" spans="1:49" ht="24" hidden="1" customHeight="1" x14ac:dyDescent="0.15">
      <c r="A29" s="113" t="s">
        <v>32</v>
      </c>
      <c r="B29" s="186" t="s">
        <v>42</v>
      </c>
      <c r="C29" s="186"/>
      <c r="D29" s="151"/>
      <c r="E29" s="152"/>
      <c r="F29" s="25" t="str">
        <f>IF(D29&lt;&gt;"",5,"")</f>
        <v/>
      </c>
      <c r="G29" s="26" t="str">
        <f t="shared" si="1"/>
        <v/>
      </c>
      <c r="H29" s="30" t="str">
        <f t="shared" si="0"/>
        <v/>
      </c>
      <c r="I29" s="28" t="str">
        <f t="shared" si="2"/>
        <v/>
      </c>
      <c r="J29" s="29" t="str">
        <f t="shared" si="3"/>
        <v/>
      </c>
      <c r="K29" s="155"/>
      <c r="L29" s="62" t="e" cm="1">
        <f t="array" ref="L29">_xlfn.LET(_xlpm.g,LEFT(D29,1),_xlpm.y,VALUE(MID(D29,2,FIND(".",D29)-2)),_xlpm.m,VALUE(MID(D29,FIND(".",D29)+1,10)),_xlpm.base,_xlfn.SWITCH(_xlpm.g,"R",2018,"H",1988,"S",1925,"T",1911,"M",1867),DATE(_xlpm.base+_xlpm.y,_xlpm.m,1))</f>
        <v>#N/A</v>
      </c>
      <c r="M29" s="63" t="e">
        <f>DATEDIF(L29,$L9,"Y")</f>
        <v>#N/A</v>
      </c>
      <c r="V29" s="195"/>
      <c r="W29" s="78"/>
      <c r="X29" s="79"/>
      <c r="Y29" s="79"/>
      <c r="Z29" s="80"/>
      <c r="AA29" s="80"/>
      <c r="AB29" s="80"/>
      <c r="AC29" s="80"/>
      <c r="AD29" s="80"/>
      <c r="AE29" s="80"/>
      <c r="AF29" s="80"/>
      <c r="AG29" s="80"/>
      <c r="AH29" s="80"/>
      <c r="AI29" s="80"/>
      <c r="AJ29" s="80"/>
      <c r="AK29" s="80"/>
      <c r="AL29" s="80"/>
      <c r="AM29" s="80"/>
      <c r="AN29" s="80"/>
    </row>
    <row r="30" spans="1:49" ht="24" hidden="1" customHeight="1" x14ac:dyDescent="0.15">
      <c r="A30" s="113" t="s">
        <v>32</v>
      </c>
      <c r="B30" s="186" t="s">
        <v>13</v>
      </c>
      <c r="C30" s="186"/>
      <c r="D30" s="151"/>
      <c r="E30" s="152"/>
      <c r="F30" s="25" t="str">
        <f>IF(D30&lt;&gt;"",5,"")</f>
        <v/>
      </c>
      <c r="G30" s="26" t="str">
        <f t="shared" si="1"/>
        <v/>
      </c>
      <c r="H30" s="30" t="str">
        <f t="shared" si="0"/>
        <v/>
      </c>
      <c r="I30" s="28" t="str">
        <f t="shared" si="2"/>
        <v/>
      </c>
      <c r="J30" s="29" t="str">
        <f t="shared" si="3"/>
        <v/>
      </c>
      <c r="K30" s="155"/>
      <c r="L30" s="62" t="e" cm="1">
        <f t="array" ref="L30">_xlfn.LET(_xlpm.g,LEFT(D30,1),_xlpm.y,VALUE(MID(D30,2,FIND(".",D30)-2)),_xlpm.m,VALUE(MID(D30,FIND(".",D30)+1,10)),_xlpm.base,_xlfn.SWITCH(_xlpm.g,"R",2018,"H",1988,"S",1925,"T",1911,"M",1867),DATE(_xlpm.base+_xlpm.y,_xlpm.m,1))</f>
        <v>#N/A</v>
      </c>
      <c r="M30" s="63" t="e">
        <f>DATEDIF(L30,$L9,"Y")</f>
        <v>#N/A</v>
      </c>
      <c r="V30" s="195"/>
      <c r="W30" s="78"/>
      <c r="X30" s="81"/>
      <c r="Y30" s="81"/>
      <c r="Z30" s="81"/>
      <c r="AA30" s="81"/>
      <c r="AB30" s="82"/>
      <c r="AC30" s="82"/>
      <c r="AD30" s="82"/>
      <c r="AE30" s="82"/>
      <c r="AF30" s="82"/>
      <c r="AG30" s="82"/>
      <c r="AH30" s="82"/>
      <c r="AI30" s="82"/>
      <c r="AJ30" s="82"/>
      <c r="AK30" s="82"/>
      <c r="AL30" s="82"/>
      <c r="AM30" s="82"/>
      <c r="AN30" s="82"/>
    </row>
    <row r="31" spans="1:49" ht="24" hidden="1" customHeight="1" x14ac:dyDescent="0.15">
      <c r="A31" s="113" t="s">
        <v>32</v>
      </c>
      <c r="B31" s="186" t="s">
        <v>43</v>
      </c>
      <c r="C31" s="186"/>
      <c r="D31" s="151"/>
      <c r="E31" s="152"/>
      <c r="F31" s="25" t="str">
        <f>IF(D31&lt;&gt;"",6,"")</f>
        <v/>
      </c>
      <c r="G31" s="26" t="str">
        <f t="shared" si="1"/>
        <v/>
      </c>
      <c r="H31" s="30" t="str">
        <f t="shared" si="0"/>
        <v/>
      </c>
      <c r="I31" s="28" t="str">
        <f t="shared" si="2"/>
        <v/>
      </c>
      <c r="J31" s="29" t="str">
        <f t="shared" si="3"/>
        <v/>
      </c>
      <c r="K31" s="155"/>
      <c r="L31" s="62" t="e" cm="1">
        <f t="array" ref="L31">_xlfn.LET(_xlpm.g,LEFT(D31,1),_xlpm.y,VALUE(MID(D31,2,FIND(".",D31)-2)),_xlpm.m,VALUE(MID(D31,FIND(".",D31)+1,10)),_xlpm.base,_xlfn.SWITCH(_xlpm.g,"R",2018,"H",1988,"S",1925,"T",1911,"M",1867),DATE(_xlpm.base+_xlpm.y,_xlpm.m,1))</f>
        <v>#N/A</v>
      </c>
      <c r="M31" s="63" t="e">
        <f>DATEDIF(L31,$L9,"Y")</f>
        <v>#N/A</v>
      </c>
      <c r="V31" s="195"/>
      <c r="W31" s="78"/>
      <c r="X31" s="81"/>
      <c r="Y31" s="81"/>
      <c r="Z31" s="81"/>
      <c r="AA31" s="81"/>
      <c r="AB31" s="81"/>
      <c r="AC31" s="82"/>
      <c r="AD31" s="82"/>
      <c r="AE31" s="82"/>
      <c r="AF31" s="82"/>
      <c r="AG31" s="82"/>
      <c r="AH31" s="82"/>
      <c r="AI31" s="82"/>
      <c r="AJ31" s="82"/>
      <c r="AK31" s="82"/>
      <c r="AL31" s="82"/>
      <c r="AM31" s="82"/>
      <c r="AN31" s="82"/>
    </row>
    <row r="32" spans="1:49" s="72" customFormat="1" ht="24" hidden="1" customHeight="1" x14ac:dyDescent="0.15">
      <c r="A32" s="113" t="s">
        <v>32</v>
      </c>
      <c r="B32" s="186" t="s">
        <v>44</v>
      </c>
      <c r="C32" s="186"/>
      <c r="D32" s="151"/>
      <c r="E32" s="152"/>
      <c r="F32" s="25" t="str">
        <f>IF(D32&lt;&gt;"",6,"")</f>
        <v/>
      </c>
      <c r="G32" s="26" t="str">
        <f t="shared" si="1"/>
        <v/>
      </c>
      <c r="H32" s="30" t="str">
        <f t="shared" si="0"/>
        <v/>
      </c>
      <c r="I32" s="28" t="str">
        <f t="shared" si="2"/>
        <v/>
      </c>
      <c r="J32" s="29" t="str">
        <f t="shared" si="3"/>
        <v/>
      </c>
      <c r="K32" s="155"/>
      <c r="L32" s="62" t="e" cm="1">
        <f t="array" ref="L32">_xlfn.LET(_xlpm.g,LEFT(D32,1),_xlpm.y,VALUE(MID(D32,2,FIND(".",D32)-2)),_xlpm.m,VALUE(MID(D32,FIND(".",D32)+1,10)),_xlpm.base,_xlfn.SWITCH(_xlpm.g,"R",2018,"H",1988,"S",1925,"T",1911,"M",1867),DATE(_xlpm.base+_xlpm.y,_xlpm.m,1))</f>
        <v>#N/A</v>
      </c>
      <c r="M32" s="63" t="e">
        <f>DATEDIF(L32,$L9,"Y")</f>
        <v>#N/A</v>
      </c>
      <c r="Q32" s="73"/>
      <c r="V32" s="195"/>
      <c r="W32" s="83"/>
      <c r="X32" s="84"/>
      <c r="Y32" s="84"/>
      <c r="Z32" s="84"/>
      <c r="AA32" s="84"/>
      <c r="AB32" s="84"/>
      <c r="AC32" s="84"/>
      <c r="AD32" s="84"/>
      <c r="AE32" s="85"/>
      <c r="AF32" s="85"/>
      <c r="AG32" s="85"/>
      <c r="AH32" s="85"/>
      <c r="AI32" s="85"/>
      <c r="AJ32" s="85"/>
      <c r="AK32" s="85"/>
      <c r="AL32" s="85"/>
      <c r="AM32" s="85"/>
      <c r="AN32" s="85"/>
    </row>
    <row r="33" spans="1:40" ht="24" hidden="1" customHeight="1" x14ac:dyDescent="0.15">
      <c r="A33" s="113" t="s">
        <v>32</v>
      </c>
      <c r="B33" s="186" t="s">
        <v>14</v>
      </c>
      <c r="C33" s="186"/>
      <c r="D33" s="151"/>
      <c r="E33" s="152"/>
      <c r="F33" s="25" t="str">
        <f>IF(D33&lt;&gt;"",8,"")</f>
        <v/>
      </c>
      <c r="G33" s="26" t="str">
        <f t="shared" si="1"/>
        <v/>
      </c>
      <c r="H33" s="30" t="str">
        <f t="shared" si="0"/>
        <v/>
      </c>
      <c r="I33" s="28" t="str">
        <f t="shared" si="2"/>
        <v/>
      </c>
      <c r="J33" s="29" t="str">
        <f t="shared" si="3"/>
        <v/>
      </c>
      <c r="K33" s="155"/>
      <c r="L33" s="62" t="e" cm="1">
        <f t="array" ref="L33">_xlfn.LET(_xlpm.g,LEFT(D33,1),_xlpm.y,VALUE(MID(D33,2,FIND(".",D33)-2)),_xlpm.m,VALUE(MID(D33,FIND(".",D33)+1,10)),_xlpm.base,_xlfn.SWITCH(_xlpm.g,"R",2018,"H",1988,"S",1925,"T",1911,"M",1867),DATE(_xlpm.base+_xlpm.y,_xlpm.m,1))</f>
        <v>#N/A</v>
      </c>
      <c r="M33" s="63" t="e">
        <f>DATEDIF(L33,$L9,"Y")</f>
        <v>#N/A</v>
      </c>
      <c r="V33" s="195"/>
      <c r="W33" s="78"/>
      <c r="X33" s="81"/>
      <c r="Y33" s="81"/>
      <c r="Z33" s="81"/>
      <c r="AA33" s="81"/>
      <c r="AB33" s="81"/>
      <c r="AC33" s="81"/>
      <c r="AD33" s="81"/>
      <c r="AE33" s="81"/>
      <c r="AF33" s="82"/>
      <c r="AG33" s="82"/>
      <c r="AH33" s="82"/>
      <c r="AI33" s="82"/>
      <c r="AJ33" s="82"/>
      <c r="AK33" s="82"/>
      <c r="AL33" s="82"/>
      <c r="AM33" s="82"/>
      <c r="AN33" s="82"/>
    </row>
    <row r="34" spans="1:40" ht="24" hidden="1" customHeight="1" x14ac:dyDescent="0.15">
      <c r="A34" s="113" t="s">
        <v>32</v>
      </c>
      <c r="B34" s="186" t="s">
        <v>16</v>
      </c>
      <c r="C34" s="186"/>
      <c r="D34" s="151"/>
      <c r="E34" s="152"/>
      <c r="F34" s="25" t="str">
        <f>IF(D34&lt;&gt;"",5,"")</f>
        <v/>
      </c>
      <c r="G34" s="26" t="str">
        <f t="shared" si="1"/>
        <v/>
      </c>
      <c r="H34" s="30" t="str">
        <f t="shared" si="0"/>
        <v/>
      </c>
      <c r="I34" s="28" t="str">
        <f t="shared" si="2"/>
        <v/>
      </c>
      <c r="J34" s="29" t="str">
        <f t="shared" si="3"/>
        <v/>
      </c>
      <c r="K34" s="155"/>
      <c r="L34" s="62" t="e" cm="1">
        <f t="array" ref="L34">_xlfn.LET(_xlpm.g,LEFT(D34,1),_xlpm.y,VALUE(MID(D34,2,FIND(".",D34)-2)),_xlpm.m,VALUE(MID(D34,FIND(".",D34)+1,10)),_xlpm.base,_xlfn.SWITCH(_xlpm.g,"R",2018,"H",1988,"S",1925,"T",1911,"M",1867),DATE(_xlpm.base+_xlpm.y,_xlpm.m,1))</f>
        <v>#N/A</v>
      </c>
      <c r="M34" s="63" t="e">
        <f>DATEDIF(L34,$L9,"Y")</f>
        <v>#N/A</v>
      </c>
      <c r="V34" s="195"/>
      <c r="W34" s="78"/>
      <c r="X34" s="81"/>
      <c r="Y34" s="81"/>
      <c r="Z34" s="81"/>
      <c r="AA34" s="81"/>
      <c r="AB34" s="81"/>
      <c r="AC34" s="81"/>
      <c r="AD34" s="81"/>
      <c r="AE34" s="81"/>
      <c r="AF34" s="81"/>
      <c r="AG34" s="81"/>
      <c r="AH34" s="82"/>
      <c r="AI34" s="82"/>
      <c r="AJ34" s="82"/>
      <c r="AK34" s="82"/>
      <c r="AL34" s="82"/>
      <c r="AM34" s="82"/>
      <c r="AN34" s="82"/>
    </row>
    <row r="35" spans="1:40" ht="24" hidden="1" customHeight="1" x14ac:dyDescent="0.15">
      <c r="A35" s="113" t="s">
        <v>32</v>
      </c>
      <c r="B35" s="186" t="s">
        <v>15</v>
      </c>
      <c r="C35" s="186"/>
      <c r="D35" s="151"/>
      <c r="E35" s="152"/>
      <c r="F35" s="25" t="str">
        <f>IF(D35&lt;&gt;"",8,"")</f>
        <v/>
      </c>
      <c r="G35" s="26" t="str">
        <f t="shared" si="1"/>
        <v/>
      </c>
      <c r="H35" s="30" t="str">
        <f t="shared" si="0"/>
        <v/>
      </c>
      <c r="I35" s="28" t="str">
        <f>IF(H35="","",E35*H35)</f>
        <v/>
      </c>
      <c r="J35" s="29" t="str">
        <f t="shared" si="3"/>
        <v/>
      </c>
      <c r="K35" s="155"/>
      <c r="L35" s="62" t="e" cm="1">
        <f t="array" ref="L35">_xlfn.LET(_xlpm.g,LEFT(D35,1),_xlpm.y,VALUE(MID(D35,2,FIND(".",D35)-2)),_xlpm.m,VALUE(MID(D35,FIND(".",D35)+1,10)),_xlpm.base,_xlfn.SWITCH(_xlpm.g,"R",2018,"H",1988,"S",1925,"T",1911,"M",1867),DATE(_xlpm.base+_xlpm.y,_xlpm.m,1))</f>
        <v>#N/A</v>
      </c>
      <c r="M35" s="63" t="e">
        <f>DATEDIF(L35,$L9,"Y")</f>
        <v>#N/A</v>
      </c>
      <c r="V35" s="195"/>
      <c r="W35" s="78"/>
      <c r="X35" s="81"/>
      <c r="Y35" s="81"/>
      <c r="Z35" s="81"/>
      <c r="AA35" s="81"/>
      <c r="AB35" s="81"/>
      <c r="AC35" s="81"/>
      <c r="AD35" s="81"/>
      <c r="AE35" s="81"/>
      <c r="AF35" s="81"/>
      <c r="AG35" s="81"/>
      <c r="AH35" s="81"/>
      <c r="AI35" s="81"/>
      <c r="AJ35" s="82"/>
      <c r="AK35" s="82"/>
      <c r="AL35" s="82"/>
      <c r="AM35" s="82"/>
      <c r="AN35" s="82"/>
    </row>
    <row r="36" spans="1:40" ht="24" hidden="1" customHeight="1" x14ac:dyDescent="0.15">
      <c r="A36" s="113" t="s">
        <v>32</v>
      </c>
      <c r="B36" s="186" t="s">
        <v>45</v>
      </c>
      <c r="C36" s="186"/>
      <c r="D36" s="151"/>
      <c r="E36" s="152"/>
      <c r="F36" s="25" t="str">
        <f>IF(D36&lt;&gt;"",8,"")</f>
        <v/>
      </c>
      <c r="G36" s="26" t="str">
        <f t="shared" si="1"/>
        <v/>
      </c>
      <c r="H36" s="30" t="str">
        <f t="shared" si="0"/>
        <v/>
      </c>
      <c r="I36" s="28" t="str">
        <f t="shared" ref="I36:I37" si="8">IF(H36="","",E36*H36)</f>
        <v/>
      </c>
      <c r="J36" s="29" t="str">
        <f t="shared" si="3"/>
        <v/>
      </c>
      <c r="K36" s="155"/>
      <c r="L36" s="62" t="e" cm="1">
        <f t="array" ref="L36">_xlfn.LET(_xlpm.g,LEFT(D36,1),_xlpm.y,VALUE(MID(D36,2,FIND(".",D36)-2)),_xlpm.m,VALUE(MID(D36,FIND(".",D36)+1,10)),_xlpm.base,_xlfn.SWITCH(_xlpm.g,"R",2018,"H",1988,"S",1925,"T",1911,"M",1867),DATE(_xlpm.base+_xlpm.y,_xlpm.m,1))</f>
        <v>#N/A</v>
      </c>
      <c r="M36" s="63" t="e">
        <f>DATEDIF(L36,$L9,"Y")</f>
        <v>#N/A</v>
      </c>
      <c r="V36" s="195"/>
      <c r="W36" s="78"/>
      <c r="X36" s="81"/>
      <c r="Y36" s="81"/>
      <c r="Z36" s="81"/>
      <c r="AA36" s="81"/>
      <c r="AB36" s="81"/>
      <c r="AC36" s="81"/>
      <c r="AD36" s="81"/>
      <c r="AE36" s="81"/>
      <c r="AF36" s="81"/>
      <c r="AG36" s="81"/>
      <c r="AH36" s="81"/>
      <c r="AI36" s="81"/>
      <c r="AJ36" s="81"/>
      <c r="AK36" s="82"/>
      <c r="AL36" s="82"/>
      <c r="AM36" s="82"/>
      <c r="AN36" s="82"/>
    </row>
    <row r="37" spans="1:40" ht="24" hidden="1" customHeight="1" thickBot="1" x14ac:dyDescent="0.2">
      <c r="A37" s="114" t="s">
        <v>32</v>
      </c>
      <c r="B37" s="196" t="s">
        <v>18</v>
      </c>
      <c r="C37" s="196"/>
      <c r="D37" s="153"/>
      <c r="E37" s="154"/>
      <c r="F37" s="31" t="str">
        <f>IF(D37&lt;&gt;"",8,"")</f>
        <v/>
      </c>
      <c r="G37" s="32" t="str">
        <f t="shared" si="1"/>
        <v/>
      </c>
      <c r="H37" s="33" t="str">
        <f t="shared" si="0"/>
        <v/>
      </c>
      <c r="I37" s="34" t="str">
        <f t="shared" si="8"/>
        <v/>
      </c>
      <c r="J37" s="35" t="str">
        <f t="shared" si="3"/>
        <v/>
      </c>
      <c r="K37" s="156"/>
      <c r="L37" s="62" t="e" cm="1">
        <f t="array" ref="L37">_xlfn.LET(_xlpm.g,LEFT(D37,1),_xlpm.y,VALUE(MID(D37,2,FIND(".",D37)-2)),_xlpm.m,VALUE(MID(D37,FIND(".",D37)+1,10)),_xlpm.base,_xlfn.SWITCH(_xlpm.g,"R",2018,"H",1988,"S",1925,"T",1911,"M",1867),DATE(_xlpm.base+_xlpm.y,_xlpm.m,1))</f>
        <v>#N/A</v>
      </c>
      <c r="M37" s="63" t="e">
        <f>DATEDIF(L37,$L9,"Y")</f>
        <v>#N/A</v>
      </c>
      <c r="V37" s="195"/>
      <c r="W37" s="78"/>
      <c r="X37" s="81"/>
      <c r="Y37" s="81"/>
      <c r="Z37" s="81"/>
      <c r="AA37" s="81"/>
      <c r="AB37" s="81"/>
      <c r="AC37" s="81"/>
      <c r="AD37" s="81"/>
      <c r="AE37" s="81"/>
      <c r="AF37" s="81"/>
      <c r="AG37" s="81"/>
      <c r="AH37" s="81"/>
      <c r="AI37" s="81"/>
      <c r="AJ37" s="81"/>
      <c r="AK37" s="81"/>
      <c r="AL37" s="86"/>
      <c r="AM37" s="82"/>
      <c r="AN37" s="82"/>
    </row>
    <row r="38" spans="1:40" ht="35.25" hidden="1" customHeight="1" x14ac:dyDescent="0.15">
      <c r="A38" s="187" t="s">
        <v>49</v>
      </c>
      <c r="B38" s="187"/>
      <c r="C38" s="187"/>
      <c r="D38" s="187"/>
      <c r="E38" s="187"/>
      <c r="F38" s="187"/>
      <c r="G38" s="187"/>
      <c r="H38" s="187"/>
      <c r="I38" s="187"/>
      <c r="J38" s="187"/>
      <c r="K38" s="145"/>
      <c r="L38" s="62"/>
      <c r="M38" s="63"/>
      <c r="V38" s="195"/>
      <c r="W38" s="78"/>
      <c r="X38" s="81"/>
      <c r="Y38" s="81"/>
      <c r="Z38" s="81"/>
      <c r="AA38" s="81"/>
      <c r="AB38" s="81"/>
      <c r="AC38" s="81"/>
      <c r="AD38" s="81"/>
      <c r="AE38" s="81"/>
      <c r="AF38" s="81"/>
      <c r="AG38" s="81"/>
      <c r="AH38" s="81"/>
      <c r="AI38" s="81"/>
      <c r="AJ38" s="81"/>
      <c r="AK38" s="81"/>
      <c r="AL38" s="81"/>
      <c r="AM38" s="81"/>
      <c r="AN38" s="82"/>
    </row>
    <row r="39" spans="1:40" ht="9" customHeight="1" x14ac:dyDescent="0.15">
      <c r="A39" s="145"/>
      <c r="B39" s="145"/>
      <c r="C39" s="145"/>
      <c r="D39" s="119"/>
      <c r="E39" s="145"/>
      <c r="F39" s="145"/>
      <c r="G39" s="145"/>
      <c r="H39" s="145"/>
      <c r="I39" s="145"/>
      <c r="J39" s="145"/>
      <c r="K39" s="145"/>
      <c r="L39" s="62"/>
      <c r="M39" s="63"/>
      <c r="V39" s="195"/>
      <c r="W39" s="78"/>
      <c r="X39" s="81"/>
      <c r="Y39" s="74"/>
      <c r="Z39" s="74"/>
      <c r="AA39" s="74"/>
      <c r="AB39" s="74"/>
      <c r="AC39" s="74"/>
      <c r="AD39" s="74"/>
      <c r="AE39" s="74"/>
      <c r="AF39" s="74"/>
      <c r="AG39" s="74"/>
      <c r="AH39" s="74"/>
      <c r="AI39" s="74"/>
      <c r="AJ39" s="74"/>
      <c r="AK39" s="74"/>
      <c r="AL39" s="74"/>
      <c r="AM39" s="74"/>
      <c r="AN39" s="74"/>
    </row>
    <row r="40" spans="1:40" ht="35.25" customHeight="1" x14ac:dyDescent="0.15">
      <c r="A40" s="145"/>
      <c r="B40" s="145"/>
      <c r="C40" s="145"/>
      <c r="D40" s="119"/>
      <c r="E40" s="145"/>
      <c r="F40" s="145"/>
      <c r="G40" s="145"/>
      <c r="H40" s="145"/>
      <c r="I40" s="120"/>
      <c r="J40" s="121"/>
      <c r="K40" s="101" t="s">
        <v>112</v>
      </c>
      <c r="L40" s="62"/>
      <c r="M40" s="63"/>
      <c r="V40" s="195"/>
      <c r="W40" s="78"/>
      <c r="X40" s="81"/>
      <c r="Y40" s="74"/>
      <c r="Z40" s="74"/>
      <c r="AA40" s="74"/>
      <c r="AB40" s="74"/>
      <c r="AC40" s="74"/>
      <c r="AD40" s="74"/>
      <c r="AE40" s="74"/>
      <c r="AF40" s="74"/>
      <c r="AG40" s="74"/>
      <c r="AH40" s="74"/>
      <c r="AI40" s="74"/>
      <c r="AJ40" s="74"/>
      <c r="AK40" s="74"/>
      <c r="AL40" s="74"/>
      <c r="AM40" s="74"/>
      <c r="AN40" s="74"/>
    </row>
    <row r="41" spans="1:40" ht="7.5" customHeight="1" thickBot="1" x14ac:dyDescent="0.2">
      <c r="A41" s="145"/>
      <c r="B41" s="145"/>
      <c r="C41" s="145"/>
      <c r="D41" s="119"/>
      <c r="E41" s="145"/>
      <c r="F41" s="145"/>
      <c r="G41" s="145"/>
      <c r="H41" s="145"/>
      <c r="I41" s="145"/>
      <c r="J41" s="145"/>
      <c r="K41" s="122"/>
      <c r="L41" s="62"/>
      <c r="M41" s="63"/>
      <c r="V41" s="195"/>
      <c r="W41" s="78"/>
      <c r="X41" s="81"/>
      <c r="Y41" s="74"/>
      <c r="Z41" s="74"/>
      <c r="AA41" s="74"/>
      <c r="AB41" s="74"/>
      <c r="AC41" s="74"/>
      <c r="AD41" s="74"/>
      <c r="AE41" s="74"/>
      <c r="AF41" s="74"/>
      <c r="AG41" s="74"/>
      <c r="AH41" s="74"/>
      <c r="AI41" s="74"/>
      <c r="AJ41" s="74"/>
      <c r="AK41" s="74"/>
      <c r="AL41" s="74"/>
      <c r="AM41" s="74"/>
      <c r="AN41" s="74"/>
    </row>
    <row r="42" spans="1:40" ht="37.5" customHeight="1" x14ac:dyDescent="0.15">
      <c r="A42" s="123"/>
      <c r="B42" s="191" t="s">
        <v>56</v>
      </c>
      <c r="C42" s="191"/>
      <c r="D42" s="191"/>
      <c r="E42" s="191"/>
      <c r="F42" s="191"/>
      <c r="G42" s="191"/>
      <c r="H42" s="191"/>
      <c r="I42" s="191"/>
      <c r="J42" s="192" t="s">
        <v>55</v>
      </c>
      <c r="K42" s="193"/>
      <c r="L42" s="62"/>
      <c r="M42" s="63"/>
      <c r="V42" s="195"/>
      <c r="W42" s="78"/>
      <c r="X42" s="81"/>
      <c r="Y42" s="74"/>
      <c r="Z42" s="74"/>
      <c r="AA42" s="74"/>
      <c r="AB42" s="74"/>
      <c r="AC42" s="74"/>
      <c r="AD42" s="74"/>
      <c r="AE42" s="74"/>
      <c r="AF42" s="74"/>
      <c r="AG42" s="74"/>
      <c r="AH42" s="74"/>
      <c r="AI42" s="74"/>
      <c r="AJ42" s="74"/>
      <c r="AK42" s="74"/>
      <c r="AL42" s="74"/>
      <c r="AM42" s="74"/>
      <c r="AN42" s="74"/>
    </row>
    <row r="43" spans="1:40" ht="37.5" customHeight="1" thickBot="1" x14ac:dyDescent="0.2">
      <c r="A43" s="124" t="s">
        <v>34</v>
      </c>
      <c r="B43" s="188" t="s">
        <v>51</v>
      </c>
      <c r="C43" s="189"/>
      <c r="D43" s="104" t="s">
        <v>52</v>
      </c>
      <c r="E43" s="146" t="s">
        <v>53</v>
      </c>
      <c r="F43" s="146" t="s">
        <v>58</v>
      </c>
      <c r="G43" s="146" t="s">
        <v>65</v>
      </c>
      <c r="H43" s="146" t="s">
        <v>64</v>
      </c>
      <c r="I43" s="106" t="s">
        <v>66</v>
      </c>
      <c r="J43" s="125" t="s">
        <v>73</v>
      </c>
      <c r="K43" s="108" t="s">
        <v>72</v>
      </c>
      <c r="L43" s="62"/>
      <c r="M43" s="63"/>
      <c r="V43" s="195"/>
      <c r="W43" s="78"/>
      <c r="X43" s="81"/>
      <c r="Y43" s="74"/>
      <c r="Z43" s="74"/>
      <c r="AA43" s="74"/>
      <c r="AB43" s="74"/>
      <c r="AC43" s="74"/>
      <c r="AD43" s="74"/>
      <c r="AE43" s="74"/>
      <c r="AF43" s="74"/>
      <c r="AG43" s="74"/>
      <c r="AH43" s="74"/>
      <c r="AI43" s="74"/>
      <c r="AJ43" s="74"/>
      <c r="AK43" s="74"/>
      <c r="AL43" s="74"/>
      <c r="AM43" s="74"/>
      <c r="AN43" s="74"/>
    </row>
    <row r="44" spans="1:40" ht="24" customHeight="1" thickTop="1" x14ac:dyDescent="0.15">
      <c r="A44" s="109" t="s">
        <v>32</v>
      </c>
      <c r="B44" s="241"/>
      <c r="C44" s="241"/>
      <c r="D44" s="157"/>
      <c r="E44" s="158"/>
      <c r="F44" s="169"/>
      <c r="G44" s="36" t="str">
        <f>IF(D44="","",M44)</f>
        <v/>
      </c>
      <c r="H44" s="30" t="str">
        <f t="shared" ref="H44:H75" si="9">IF(G44="","",IF(G44&gt;28,0.05,IFERROR(INDEX($R$4:$AT$19,MATCH(F44,$Q$4:$Q$19,0),MATCH(ROUND(G44,2),$R$3:$AT$3,0)),"")))</f>
        <v/>
      </c>
      <c r="I44" s="28" t="str">
        <f t="shared" ref="I44:I75" si="10">IF(H44="","",E44*H44)</f>
        <v/>
      </c>
      <c r="J44" s="29" t="str">
        <f t="shared" ref="J44:J75" si="11">IF(ISERROR(I44*K44),"",(I44*K44))</f>
        <v/>
      </c>
      <c r="K44" s="155"/>
      <c r="L44" s="62" t="e" cm="1">
        <f t="array" ref="L44">_xlfn.LET(_xlpm.g,LEFT(D44,1),_xlpm.y,VALUE(MID(D44,2,FIND(".",D44)-2)),_xlpm.m,VALUE(MID(D44,FIND(".",D44)+1,10)),_xlpm.base,_xlfn.SWITCH(_xlpm.g,"R",2018,"H",1988,"S",1925,"T",1911,"M",1867),DATE(_xlpm.base+_xlpm.y,_xlpm.m,1))</f>
        <v>#N/A</v>
      </c>
      <c r="M44" s="63" t="e">
        <f>DATEDIF(L44,$L9,"Y")</f>
        <v>#N/A</v>
      </c>
      <c r="V44" s="195"/>
      <c r="W44" s="78"/>
      <c r="X44" s="81"/>
      <c r="Y44" s="74"/>
      <c r="Z44" s="74"/>
      <c r="AA44" s="74"/>
      <c r="AB44" s="74"/>
      <c r="AC44" s="74"/>
      <c r="AD44" s="74"/>
      <c r="AE44" s="74"/>
      <c r="AF44" s="74"/>
      <c r="AG44" s="74"/>
      <c r="AH44" s="74"/>
      <c r="AI44" s="74"/>
      <c r="AJ44" s="74"/>
      <c r="AK44" s="74"/>
      <c r="AL44" s="74"/>
      <c r="AM44" s="74"/>
      <c r="AN44" s="74"/>
    </row>
    <row r="45" spans="1:40" ht="24" customHeight="1" x14ac:dyDescent="0.15">
      <c r="A45" s="113" t="s">
        <v>32</v>
      </c>
      <c r="B45" s="240"/>
      <c r="C45" s="240"/>
      <c r="D45" s="159"/>
      <c r="E45" s="160"/>
      <c r="F45" s="169"/>
      <c r="G45" s="36" t="str">
        <f t="shared" ref="G45:G75" si="12">IF(D45="","",M45)</f>
        <v/>
      </c>
      <c r="H45" s="30" t="str">
        <f t="shared" si="9"/>
        <v/>
      </c>
      <c r="I45" s="28" t="str">
        <f t="shared" si="10"/>
        <v/>
      </c>
      <c r="J45" s="29" t="str">
        <f t="shared" si="11"/>
        <v/>
      </c>
      <c r="K45" s="155"/>
      <c r="L45" s="62" t="e" cm="1">
        <f t="array" ref="L45">_xlfn.LET(_xlpm.g,LEFT(D45,1),_xlpm.y,VALUE(MID(D45,2,FIND(".",D45)-2)),_xlpm.m,VALUE(MID(D45,FIND(".",D45)+1,10)),_xlpm.base,_xlfn.SWITCH(_xlpm.g,"R",2018,"H",1988,"S",1925,"T",1911,"M",1867),DATE(_xlpm.base+_xlpm.y,_xlpm.m,1))</f>
        <v>#N/A</v>
      </c>
      <c r="M45" s="63" t="e">
        <f>DATEDIF(L45,$L9,"Y")</f>
        <v>#N/A</v>
      </c>
      <c r="W45" s="74"/>
      <c r="X45" s="74"/>
      <c r="Y45" s="74"/>
      <c r="Z45" s="74"/>
      <c r="AA45" s="74"/>
      <c r="AB45" s="74"/>
      <c r="AC45" s="74"/>
      <c r="AD45" s="74"/>
      <c r="AE45" s="74"/>
      <c r="AF45" s="74"/>
      <c r="AG45" s="74"/>
      <c r="AH45" s="74"/>
      <c r="AI45" s="74"/>
      <c r="AJ45" s="74"/>
      <c r="AK45" s="74"/>
      <c r="AL45" s="74"/>
      <c r="AM45" s="74"/>
      <c r="AN45" s="74"/>
    </row>
    <row r="46" spans="1:40" ht="24" customHeight="1" x14ac:dyDescent="0.15">
      <c r="A46" s="113" t="s">
        <v>32</v>
      </c>
      <c r="B46" s="240"/>
      <c r="C46" s="240"/>
      <c r="D46" s="159"/>
      <c r="E46" s="158"/>
      <c r="F46" s="169"/>
      <c r="G46" s="36" t="str">
        <f t="shared" si="12"/>
        <v/>
      </c>
      <c r="H46" s="30" t="str">
        <f t="shared" si="9"/>
        <v/>
      </c>
      <c r="I46" s="28" t="str">
        <f t="shared" si="10"/>
        <v/>
      </c>
      <c r="J46" s="29" t="str">
        <f t="shared" si="11"/>
        <v/>
      </c>
      <c r="K46" s="155"/>
      <c r="L46" s="62" t="e" cm="1">
        <f t="array" ref="L46">_xlfn.LET(_xlpm.g,LEFT(D46,1),_xlpm.y,VALUE(MID(D46,2,FIND(".",D46)-2)),_xlpm.m,VALUE(MID(D46,FIND(".",D46)+1,10)),_xlpm.base,_xlfn.SWITCH(_xlpm.g,"R",2018,"H",1988,"S",1925,"T",1911,"M",1867),DATE(_xlpm.base+_xlpm.y,_xlpm.m,1))</f>
        <v>#N/A</v>
      </c>
      <c r="M46" s="63" t="e">
        <f>DATEDIF(L46,$L9,"Y")</f>
        <v>#N/A</v>
      </c>
      <c r="W46" s="74"/>
      <c r="X46" s="74"/>
      <c r="Y46" s="74"/>
      <c r="Z46" s="74"/>
      <c r="AA46" s="74"/>
      <c r="AB46" s="74"/>
      <c r="AC46" s="74"/>
      <c r="AD46" s="74"/>
      <c r="AE46" s="74"/>
      <c r="AF46" s="74"/>
      <c r="AG46" s="74"/>
      <c r="AH46" s="74"/>
      <c r="AI46" s="74"/>
      <c r="AJ46" s="74"/>
      <c r="AK46" s="74"/>
      <c r="AL46" s="74"/>
      <c r="AM46" s="74"/>
      <c r="AN46" s="74"/>
    </row>
    <row r="47" spans="1:40" ht="24" customHeight="1" x14ac:dyDescent="0.15">
      <c r="A47" s="113" t="s">
        <v>32</v>
      </c>
      <c r="B47" s="240"/>
      <c r="C47" s="240"/>
      <c r="D47" s="157"/>
      <c r="E47" s="158"/>
      <c r="F47" s="169"/>
      <c r="G47" s="36" t="str">
        <f t="shared" si="12"/>
        <v/>
      </c>
      <c r="H47" s="30" t="str">
        <f t="shared" si="9"/>
        <v/>
      </c>
      <c r="I47" s="28" t="str">
        <f t="shared" si="10"/>
        <v/>
      </c>
      <c r="J47" s="29" t="str">
        <f t="shared" si="11"/>
        <v/>
      </c>
      <c r="K47" s="155"/>
      <c r="L47" s="62" t="e" cm="1">
        <f t="array" ref="L47">_xlfn.LET(_xlpm.g,LEFT(D47,1),_xlpm.y,VALUE(MID(D47,2,FIND(".",D47)-2)),_xlpm.m,VALUE(MID(D47,FIND(".",D47)+1,10)),_xlpm.base,_xlfn.SWITCH(_xlpm.g,"R",2018,"H",1988,"S",1925,"T",1911,"M",1867),DATE(_xlpm.base+_xlpm.y,_xlpm.m,1))</f>
        <v>#N/A</v>
      </c>
      <c r="M47" s="63" t="e">
        <f>DATEDIF(L47,$L9,"Y")</f>
        <v>#N/A</v>
      </c>
      <c r="W47" s="74"/>
      <c r="X47" s="74"/>
      <c r="Y47" s="74"/>
      <c r="Z47" s="74"/>
      <c r="AA47" s="74"/>
      <c r="AB47" s="74"/>
      <c r="AC47" s="74"/>
      <c r="AD47" s="74"/>
      <c r="AE47" s="74"/>
      <c r="AF47" s="74"/>
      <c r="AG47" s="74"/>
      <c r="AH47" s="74"/>
      <c r="AI47" s="74"/>
      <c r="AJ47" s="74"/>
      <c r="AK47" s="74"/>
      <c r="AL47" s="74"/>
      <c r="AM47" s="74"/>
      <c r="AN47" s="74"/>
    </row>
    <row r="48" spans="1:40" ht="24" customHeight="1" x14ac:dyDescent="0.15">
      <c r="A48" s="113" t="s">
        <v>32</v>
      </c>
      <c r="B48" s="240"/>
      <c r="C48" s="240"/>
      <c r="D48" s="157"/>
      <c r="E48" s="158"/>
      <c r="F48" s="169"/>
      <c r="G48" s="36" t="str">
        <f t="shared" si="12"/>
        <v/>
      </c>
      <c r="H48" s="30" t="str">
        <f t="shared" si="9"/>
        <v/>
      </c>
      <c r="I48" s="28" t="str">
        <f t="shared" si="10"/>
        <v/>
      </c>
      <c r="J48" s="29" t="str">
        <f t="shared" si="11"/>
        <v/>
      </c>
      <c r="K48" s="155"/>
      <c r="L48" s="62" t="e" cm="1">
        <f t="array" ref="L48">_xlfn.LET(_xlpm.g,LEFT(D48,1),_xlpm.y,VALUE(MID(D48,2,FIND(".",D48)-2)),_xlpm.m,VALUE(MID(D48,FIND(".",D48)+1,10)),_xlpm.base,_xlfn.SWITCH(_xlpm.g,"R",2018,"H",1988,"S",1925,"T",1911,"M",1867),DATE(_xlpm.base+_xlpm.y,_xlpm.m,1))</f>
        <v>#N/A</v>
      </c>
      <c r="M48" s="63" t="e">
        <f>DATEDIF(L48,$L9,"Y")</f>
        <v>#N/A</v>
      </c>
    </row>
    <row r="49" spans="1:13" ht="24" customHeight="1" x14ac:dyDescent="0.15">
      <c r="A49" s="113" t="s">
        <v>32</v>
      </c>
      <c r="B49" s="240"/>
      <c r="C49" s="240"/>
      <c r="D49" s="157"/>
      <c r="E49" s="158"/>
      <c r="F49" s="169"/>
      <c r="G49" s="36" t="str">
        <f t="shared" si="12"/>
        <v/>
      </c>
      <c r="H49" s="30" t="str">
        <f t="shared" si="9"/>
        <v/>
      </c>
      <c r="I49" s="28" t="str">
        <f t="shared" si="10"/>
        <v/>
      </c>
      <c r="J49" s="29" t="str">
        <f t="shared" si="11"/>
        <v/>
      </c>
      <c r="K49" s="155"/>
      <c r="L49" s="62" t="e" cm="1">
        <f t="array" ref="L49">_xlfn.LET(_xlpm.g,LEFT(D49,1),_xlpm.y,VALUE(MID(D49,2,FIND(".",D49)-2)),_xlpm.m,VALUE(MID(D49,FIND(".",D49)+1,10)),_xlpm.base,_xlfn.SWITCH(_xlpm.g,"R",2018,"H",1988,"S",1925,"T",1911,"M",1867),DATE(_xlpm.base+_xlpm.y,_xlpm.m,1))</f>
        <v>#N/A</v>
      </c>
      <c r="M49" s="63" t="e">
        <f>DATEDIF(L49,$L9,"Y")</f>
        <v>#N/A</v>
      </c>
    </row>
    <row r="50" spans="1:13" ht="24" customHeight="1" x14ac:dyDescent="0.15">
      <c r="A50" s="113" t="s">
        <v>32</v>
      </c>
      <c r="B50" s="240"/>
      <c r="C50" s="240"/>
      <c r="D50" s="157"/>
      <c r="E50" s="158"/>
      <c r="F50" s="169"/>
      <c r="G50" s="36" t="str">
        <f t="shared" si="12"/>
        <v/>
      </c>
      <c r="H50" s="30" t="str">
        <f t="shared" si="9"/>
        <v/>
      </c>
      <c r="I50" s="28" t="str">
        <f t="shared" si="10"/>
        <v/>
      </c>
      <c r="J50" s="29" t="str">
        <f t="shared" si="11"/>
        <v/>
      </c>
      <c r="K50" s="155"/>
      <c r="L50" s="62" t="e" cm="1">
        <f t="array" ref="L50">_xlfn.LET(_xlpm.g,LEFT(D50,1),_xlpm.y,VALUE(MID(D50,2,FIND(".",D50)-2)),_xlpm.m,VALUE(MID(D50,FIND(".",D50)+1,10)),_xlpm.base,_xlfn.SWITCH(_xlpm.g,"R",2018,"H",1988,"S",1925,"T",1911,"M",1867),DATE(_xlpm.base+_xlpm.y,_xlpm.m,1))</f>
        <v>#N/A</v>
      </c>
      <c r="M50" s="63" t="e">
        <f>DATEDIF(L50,$L9,"Y")</f>
        <v>#N/A</v>
      </c>
    </row>
    <row r="51" spans="1:13" ht="24" customHeight="1" x14ac:dyDescent="0.15">
      <c r="A51" s="113" t="s">
        <v>32</v>
      </c>
      <c r="B51" s="240"/>
      <c r="C51" s="240"/>
      <c r="D51" s="157"/>
      <c r="E51" s="158"/>
      <c r="F51" s="169"/>
      <c r="G51" s="36" t="str">
        <f t="shared" si="12"/>
        <v/>
      </c>
      <c r="H51" s="30" t="str">
        <f t="shared" si="9"/>
        <v/>
      </c>
      <c r="I51" s="28" t="str">
        <f t="shared" si="10"/>
        <v/>
      </c>
      <c r="J51" s="29" t="str">
        <f t="shared" si="11"/>
        <v/>
      </c>
      <c r="K51" s="155"/>
      <c r="L51" s="62" t="e" cm="1">
        <f t="array" ref="L51">_xlfn.LET(_xlpm.g,LEFT(D51,1),_xlpm.y,VALUE(MID(D51,2,FIND(".",D51)-2)),_xlpm.m,VALUE(MID(D51,FIND(".",D51)+1,10)),_xlpm.base,_xlfn.SWITCH(_xlpm.g,"R",2018,"H",1988,"S",1925,"T",1911,"M",1867),DATE(_xlpm.base+_xlpm.y,_xlpm.m,1))</f>
        <v>#N/A</v>
      </c>
      <c r="M51" s="63" t="e">
        <f>DATEDIF(L51,$L9,"Y")</f>
        <v>#N/A</v>
      </c>
    </row>
    <row r="52" spans="1:13" ht="24" customHeight="1" x14ac:dyDescent="0.15">
      <c r="A52" s="113" t="s">
        <v>32</v>
      </c>
      <c r="B52" s="240"/>
      <c r="C52" s="240"/>
      <c r="D52" s="157"/>
      <c r="E52" s="158"/>
      <c r="F52" s="169"/>
      <c r="G52" s="36" t="str">
        <f t="shared" si="12"/>
        <v/>
      </c>
      <c r="H52" s="30" t="str">
        <f t="shared" si="9"/>
        <v/>
      </c>
      <c r="I52" s="28" t="str">
        <f t="shared" si="10"/>
        <v/>
      </c>
      <c r="J52" s="29" t="str">
        <f t="shared" si="11"/>
        <v/>
      </c>
      <c r="K52" s="155"/>
      <c r="L52" s="62" t="e" cm="1">
        <f t="array" ref="L52">_xlfn.LET(_xlpm.g,LEFT(D52,1),_xlpm.y,VALUE(MID(D52,2,FIND(".",D52)-2)),_xlpm.m,VALUE(MID(D52,FIND(".",D52)+1,10)),_xlpm.base,_xlfn.SWITCH(_xlpm.g,"R",2018,"H",1988,"S",1925,"T",1911,"M",1867),DATE(_xlpm.base+_xlpm.y,_xlpm.m,1))</f>
        <v>#N/A</v>
      </c>
      <c r="M52" s="63" t="e">
        <f>DATEDIF(L52,$L9,"Y")</f>
        <v>#N/A</v>
      </c>
    </row>
    <row r="53" spans="1:13" ht="24" customHeight="1" x14ac:dyDescent="0.15">
      <c r="A53" s="113" t="s">
        <v>32</v>
      </c>
      <c r="B53" s="240"/>
      <c r="C53" s="240"/>
      <c r="D53" s="157"/>
      <c r="E53" s="158"/>
      <c r="F53" s="169"/>
      <c r="G53" s="36" t="str">
        <f t="shared" si="12"/>
        <v/>
      </c>
      <c r="H53" s="30" t="str">
        <f t="shared" si="9"/>
        <v/>
      </c>
      <c r="I53" s="28" t="str">
        <f t="shared" si="10"/>
        <v/>
      </c>
      <c r="J53" s="29" t="str">
        <f t="shared" si="11"/>
        <v/>
      </c>
      <c r="K53" s="155"/>
      <c r="L53" s="62" t="e" cm="1">
        <f t="array" ref="L53">_xlfn.LET(_xlpm.g,LEFT(D53,1),_xlpm.y,VALUE(MID(D53,2,FIND(".",D53)-2)),_xlpm.m,VALUE(MID(D53,FIND(".",D53)+1,10)),_xlpm.base,_xlfn.SWITCH(_xlpm.g,"R",2018,"H",1988,"S",1925,"T",1911,"M",1867),DATE(_xlpm.base+_xlpm.y,_xlpm.m,1))</f>
        <v>#N/A</v>
      </c>
      <c r="M53" s="63" t="e">
        <f>DATEDIF(L53,$L9,"Y")</f>
        <v>#N/A</v>
      </c>
    </row>
    <row r="54" spans="1:13" ht="24" customHeight="1" x14ac:dyDescent="0.15">
      <c r="A54" s="113" t="s">
        <v>32</v>
      </c>
      <c r="B54" s="240"/>
      <c r="C54" s="240"/>
      <c r="D54" s="157"/>
      <c r="E54" s="158"/>
      <c r="F54" s="169"/>
      <c r="G54" s="36" t="str">
        <f t="shared" si="12"/>
        <v/>
      </c>
      <c r="H54" s="30" t="str">
        <f t="shared" si="9"/>
        <v/>
      </c>
      <c r="I54" s="28" t="str">
        <f t="shared" si="10"/>
        <v/>
      </c>
      <c r="J54" s="29" t="str">
        <f t="shared" si="11"/>
        <v/>
      </c>
      <c r="K54" s="155"/>
      <c r="L54" s="62" t="e" cm="1">
        <f t="array" ref="L54">_xlfn.LET(_xlpm.g,LEFT(D54,1),_xlpm.y,VALUE(MID(D54,2,FIND(".",D54)-2)),_xlpm.m,VALUE(MID(D54,FIND(".",D54)+1,10)),_xlpm.base,_xlfn.SWITCH(_xlpm.g,"R",2018,"H",1988,"S",1925,"T",1911,"M",1867),DATE(_xlpm.base+_xlpm.y,_xlpm.m,1))</f>
        <v>#N/A</v>
      </c>
      <c r="M54" s="63" t="e">
        <f>DATEDIF(L54,$L9,"Y")</f>
        <v>#N/A</v>
      </c>
    </row>
    <row r="55" spans="1:13" ht="24" customHeight="1" x14ac:dyDescent="0.15">
      <c r="A55" s="113" t="s">
        <v>32</v>
      </c>
      <c r="B55" s="240"/>
      <c r="C55" s="240"/>
      <c r="D55" s="157"/>
      <c r="E55" s="158"/>
      <c r="F55" s="169"/>
      <c r="G55" s="36" t="str">
        <f t="shared" si="12"/>
        <v/>
      </c>
      <c r="H55" s="30" t="str">
        <f t="shared" si="9"/>
        <v/>
      </c>
      <c r="I55" s="28" t="str">
        <f t="shared" si="10"/>
        <v/>
      </c>
      <c r="J55" s="29" t="str">
        <f t="shared" si="11"/>
        <v/>
      </c>
      <c r="K55" s="155"/>
      <c r="L55" s="62" t="e" cm="1">
        <f t="array" ref="L55">_xlfn.LET(_xlpm.g,LEFT(D55,1),_xlpm.y,VALUE(MID(D55,2,FIND(".",D55)-2)),_xlpm.m,VALUE(MID(D55,FIND(".",D55)+1,10)),_xlpm.base,_xlfn.SWITCH(_xlpm.g,"R",2018,"H",1988,"S",1925,"T",1911,"M",1867),DATE(_xlpm.base+_xlpm.y,_xlpm.m,1))</f>
        <v>#N/A</v>
      </c>
      <c r="M55" s="63" t="e">
        <f>DATEDIF(L55,$L9,"Y")</f>
        <v>#N/A</v>
      </c>
    </row>
    <row r="56" spans="1:13" ht="24" customHeight="1" x14ac:dyDescent="0.15">
      <c r="A56" s="113" t="s">
        <v>32</v>
      </c>
      <c r="B56" s="240"/>
      <c r="C56" s="240"/>
      <c r="D56" s="157"/>
      <c r="E56" s="158"/>
      <c r="F56" s="169"/>
      <c r="G56" s="36" t="str">
        <f t="shared" si="12"/>
        <v/>
      </c>
      <c r="H56" s="30" t="str">
        <f t="shared" si="9"/>
        <v/>
      </c>
      <c r="I56" s="28" t="str">
        <f t="shared" si="10"/>
        <v/>
      </c>
      <c r="J56" s="29" t="str">
        <f t="shared" si="11"/>
        <v/>
      </c>
      <c r="K56" s="155"/>
      <c r="L56" s="62" t="e" cm="1">
        <f t="array" ref="L56">_xlfn.LET(_xlpm.g,LEFT(D56,1),_xlpm.y,VALUE(MID(D56,2,FIND(".",D56)-2)),_xlpm.m,VALUE(MID(D56,FIND(".",D56)+1,10)),_xlpm.base,_xlfn.SWITCH(_xlpm.g,"R",2018,"H",1988,"S",1925,"T",1911,"M",1867),DATE(_xlpm.base+_xlpm.y,_xlpm.m,1))</f>
        <v>#N/A</v>
      </c>
      <c r="M56" s="63" t="e">
        <f>DATEDIF(L56,$L9,"Y")</f>
        <v>#N/A</v>
      </c>
    </row>
    <row r="57" spans="1:13" ht="24" customHeight="1" x14ac:dyDescent="0.15">
      <c r="A57" s="113" t="s">
        <v>32</v>
      </c>
      <c r="B57" s="240"/>
      <c r="C57" s="240"/>
      <c r="D57" s="157"/>
      <c r="E57" s="158"/>
      <c r="F57" s="169"/>
      <c r="G57" s="36" t="str">
        <f t="shared" si="12"/>
        <v/>
      </c>
      <c r="H57" s="30" t="str">
        <f t="shared" si="9"/>
        <v/>
      </c>
      <c r="I57" s="28" t="str">
        <f t="shared" si="10"/>
        <v/>
      </c>
      <c r="J57" s="29" t="str">
        <f t="shared" si="11"/>
        <v/>
      </c>
      <c r="K57" s="155"/>
      <c r="L57" s="62" t="e" cm="1">
        <f t="array" ref="L57">_xlfn.LET(_xlpm.g,LEFT(D57,1),_xlpm.y,VALUE(MID(D57,2,FIND(".",D57)-2)),_xlpm.m,VALUE(MID(D57,FIND(".",D57)+1,10)),_xlpm.base,_xlfn.SWITCH(_xlpm.g,"R",2018,"H",1988,"S",1925,"T",1911,"M",1867),DATE(_xlpm.base+_xlpm.y,_xlpm.m,1))</f>
        <v>#N/A</v>
      </c>
      <c r="M57" s="63" t="e">
        <f>DATEDIF(L57,$L9,"Y")</f>
        <v>#N/A</v>
      </c>
    </row>
    <row r="58" spans="1:13" ht="24" customHeight="1" x14ac:dyDescent="0.15">
      <c r="A58" s="113" t="s">
        <v>32</v>
      </c>
      <c r="B58" s="240"/>
      <c r="C58" s="240"/>
      <c r="D58" s="157"/>
      <c r="E58" s="158"/>
      <c r="F58" s="169"/>
      <c r="G58" s="36" t="str">
        <f t="shared" si="12"/>
        <v/>
      </c>
      <c r="H58" s="30" t="str">
        <f t="shared" si="9"/>
        <v/>
      </c>
      <c r="I58" s="28" t="str">
        <f t="shared" si="10"/>
        <v/>
      </c>
      <c r="J58" s="29" t="str">
        <f t="shared" si="11"/>
        <v/>
      </c>
      <c r="K58" s="155"/>
      <c r="L58" s="62" t="e" cm="1">
        <f t="array" ref="L58">_xlfn.LET(_xlpm.g,LEFT(D58,1),_xlpm.y,VALUE(MID(D58,2,FIND(".",D58)-2)),_xlpm.m,VALUE(MID(D58,FIND(".",D58)+1,10)),_xlpm.base,_xlfn.SWITCH(_xlpm.g,"R",2018,"H",1988,"S",1925,"T",1911,"M",1867),DATE(_xlpm.base+_xlpm.y,_xlpm.m,1))</f>
        <v>#N/A</v>
      </c>
      <c r="M58" s="63" t="e">
        <f>DATEDIF(L58,$L9,"Y")</f>
        <v>#N/A</v>
      </c>
    </row>
    <row r="59" spans="1:13" ht="24" customHeight="1" x14ac:dyDescent="0.15">
      <c r="A59" s="113" t="s">
        <v>32</v>
      </c>
      <c r="B59" s="240"/>
      <c r="C59" s="240"/>
      <c r="D59" s="157"/>
      <c r="E59" s="158"/>
      <c r="F59" s="169"/>
      <c r="G59" s="36" t="str">
        <f t="shared" si="12"/>
        <v/>
      </c>
      <c r="H59" s="30" t="str">
        <f t="shared" si="9"/>
        <v/>
      </c>
      <c r="I59" s="28" t="str">
        <f t="shared" si="10"/>
        <v/>
      </c>
      <c r="J59" s="29" t="str">
        <f t="shared" si="11"/>
        <v/>
      </c>
      <c r="K59" s="155"/>
      <c r="L59" s="62" t="e" cm="1">
        <f t="array" ref="L59">_xlfn.LET(_xlpm.g,LEFT(D59,1),_xlpm.y,VALUE(MID(D59,2,FIND(".",D59)-2)),_xlpm.m,VALUE(MID(D59,FIND(".",D59)+1,10)),_xlpm.base,_xlfn.SWITCH(_xlpm.g,"R",2018,"H",1988,"S",1925,"T",1911,"M",1867),DATE(_xlpm.base+_xlpm.y,_xlpm.m,1))</f>
        <v>#N/A</v>
      </c>
      <c r="M59" s="63" t="e">
        <f>DATEDIF(L59,$L9,"Y")</f>
        <v>#N/A</v>
      </c>
    </row>
    <row r="60" spans="1:13" ht="24" customHeight="1" x14ac:dyDescent="0.15">
      <c r="A60" s="113" t="s">
        <v>32</v>
      </c>
      <c r="B60" s="240"/>
      <c r="C60" s="240"/>
      <c r="D60" s="157"/>
      <c r="E60" s="158"/>
      <c r="F60" s="169"/>
      <c r="G60" s="36" t="str">
        <f t="shared" si="12"/>
        <v/>
      </c>
      <c r="H60" s="30" t="str">
        <f t="shared" si="9"/>
        <v/>
      </c>
      <c r="I60" s="28" t="str">
        <f t="shared" si="10"/>
        <v/>
      </c>
      <c r="J60" s="29" t="str">
        <f t="shared" si="11"/>
        <v/>
      </c>
      <c r="K60" s="155"/>
      <c r="L60" s="62" t="e" cm="1">
        <f t="array" ref="L60">_xlfn.LET(_xlpm.g,LEFT(D60,1),_xlpm.y,VALUE(MID(D60,2,FIND(".",D60)-2)),_xlpm.m,VALUE(MID(D60,FIND(".",D60)+1,10)),_xlpm.base,_xlfn.SWITCH(_xlpm.g,"R",2018,"H",1988,"S",1925,"T",1911,"M",1867),DATE(_xlpm.base+_xlpm.y,_xlpm.m,1))</f>
        <v>#N/A</v>
      </c>
      <c r="M60" s="63" t="e">
        <f>DATEDIF(L60,$L9,"Y")</f>
        <v>#N/A</v>
      </c>
    </row>
    <row r="61" spans="1:13" ht="24" customHeight="1" x14ac:dyDescent="0.15">
      <c r="A61" s="113" t="s">
        <v>32</v>
      </c>
      <c r="B61" s="240"/>
      <c r="C61" s="240"/>
      <c r="D61" s="157"/>
      <c r="E61" s="161"/>
      <c r="F61" s="169"/>
      <c r="G61" s="36" t="str">
        <f t="shared" si="12"/>
        <v/>
      </c>
      <c r="H61" s="30" t="str">
        <f t="shared" si="9"/>
        <v/>
      </c>
      <c r="I61" s="28" t="str">
        <f t="shared" si="10"/>
        <v/>
      </c>
      <c r="J61" s="29" t="str">
        <f t="shared" si="11"/>
        <v/>
      </c>
      <c r="K61" s="155"/>
      <c r="L61" s="62" t="e" cm="1">
        <f t="array" ref="L61">_xlfn.LET(_xlpm.g,LEFT(D61,1),_xlpm.y,VALUE(MID(D61,2,FIND(".",D61)-2)),_xlpm.m,VALUE(MID(D61,FIND(".",D61)+1,10)),_xlpm.base,_xlfn.SWITCH(_xlpm.g,"R",2018,"H",1988,"S",1925,"T",1911,"M",1867),DATE(_xlpm.base+_xlpm.y,_xlpm.m,1))</f>
        <v>#N/A</v>
      </c>
      <c r="M61" s="63" t="e">
        <f>DATEDIF(L61,$L9,"Y")</f>
        <v>#N/A</v>
      </c>
    </row>
    <row r="62" spans="1:13" ht="24" customHeight="1" x14ac:dyDescent="0.15">
      <c r="A62" s="113" t="s">
        <v>32</v>
      </c>
      <c r="B62" s="240"/>
      <c r="C62" s="240"/>
      <c r="D62" s="157"/>
      <c r="E62" s="161"/>
      <c r="F62" s="169"/>
      <c r="G62" s="36" t="str">
        <f t="shared" si="12"/>
        <v/>
      </c>
      <c r="H62" s="30" t="str">
        <f t="shared" si="9"/>
        <v/>
      </c>
      <c r="I62" s="28" t="str">
        <f t="shared" si="10"/>
        <v/>
      </c>
      <c r="J62" s="29" t="str">
        <f t="shared" si="11"/>
        <v/>
      </c>
      <c r="K62" s="167"/>
      <c r="L62" s="62" t="e" cm="1">
        <f t="array" ref="L62">_xlfn.LET(_xlpm.g,LEFT(D62,1),_xlpm.y,VALUE(MID(D62,2,FIND(".",D62)-2)),_xlpm.m,VALUE(MID(D62,FIND(".",D62)+1,10)),_xlpm.base,_xlfn.SWITCH(_xlpm.g,"R",2018,"H",1988,"S",1925,"T",1911,"M",1867),DATE(_xlpm.base+_xlpm.y,_xlpm.m,1))</f>
        <v>#N/A</v>
      </c>
      <c r="M62" s="63" t="e">
        <f>DATEDIF(L62,$L9,"Y")</f>
        <v>#N/A</v>
      </c>
    </row>
    <row r="63" spans="1:13" ht="24" customHeight="1" x14ac:dyDescent="0.15">
      <c r="A63" s="113" t="s">
        <v>32</v>
      </c>
      <c r="B63" s="231"/>
      <c r="C63" s="231"/>
      <c r="D63" s="162"/>
      <c r="E63" s="163"/>
      <c r="F63" s="166"/>
      <c r="G63" s="36" t="str">
        <f t="shared" si="12"/>
        <v/>
      </c>
      <c r="H63" s="30" t="str">
        <f t="shared" si="9"/>
        <v/>
      </c>
      <c r="I63" s="28" t="str">
        <f t="shared" si="10"/>
        <v/>
      </c>
      <c r="J63" s="29" t="str">
        <f t="shared" si="11"/>
        <v/>
      </c>
      <c r="K63" s="168"/>
      <c r="L63" s="62" t="e" cm="1">
        <f t="array" ref="L63">_xlfn.LET(_xlpm.g,LEFT(D63,1),_xlpm.y,VALUE(MID(D63,2,FIND(".",D63)-2)),_xlpm.m,VALUE(MID(D63,FIND(".",D63)+1,10)),_xlpm.base,_xlfn.SWITCH(_xlpm.g,"R",2018,"H",1988,"S",1925,"T",1911,"M",1867),DATE(_xlpm.base+_xlpm.y,_xlpm.m,1))</f>
        <v>#N/A</v>
      </c>
      <c r="M63" s="63" t="e">
        <f>DATEDIF(L63,$L9,"Y")</f>
        <v>#N/A</v>
      </c>
    </row>
    <row r="64" spans="1:13" ht="24" customHeight="1" x14ac:dyDescent="0.15">
      <c r="A64" s="113" t="s">
        <v>32</v>
      </c>
      <c r="B64" s="231"/>
      <c r="C64" s="231"/>
      <c r="D64" s="162"/>
      <c r="E64" s="164"/>
      <c r="F64" s="166"/>
      <c r="G64" s="36" t="str">
        <f t="shared" si="12"/>
        <v/>
      </c>
      <c r="H64" s="30" t="str">
        <f t="shared" si="9"/>
        <v/>
      </c>
      <c r="I64" s="28" t="str">
        <f t="shared" si="10"/>
        <v/>
      </c>
      <c r="J64" s="29" t="str">
        <f t="shared" si="11"/>
        <v/>
      </c>
      <c r="K64" s="168"/>
      <c r="L64" s="62" t="e" cm="1">
        <f t="array" ref="L64">_xlfn.LET(_xlpm.g,LEFT(D64,1),_xlpm.y,VALUE(MID(D64,2,FIND(".",D64)-2)),_xlpm.m,VALUE(MID(D64,FIND(".",D64)+1,10)),_xlpm.base,_xlfn.SWITCH(_xlpm.g,"R",2018,"H",1988,"S",1925,"T",1911,"M",1867),DATE(_xlpm.base+_xlpm.y,_xlpm.m,1))</f>
        <v>#N/A</v>
      </c>
      <c r="M64" s="63" t="e">
        <f>DATEDIF(L64,$L9,"Y")</f>
        <v>#N/A</v>
      </c>
    </row>
    <row r="65" spans="1:13" ht="24" customHeight="1" x14ac:dyDescent="0.15">
      <c r="A65" s="113" t="s">
        <v>32</v>
      </c>
      <c r="B65" s="231"/>
      <c r="C65" s="231"/>
      <c r="D65" s="162"/>
      <c r="E65" s="164"/>
      <c r="F65" s="166"/>
      <c r="G65" s="36" t="str">
        <f t="shared" si="12"/>
        <v/>
      </c>
      <c r="H65" s="30" t="str">
        <f t="shared" si="9"/>
        <v/>
      </c>
      <c r="I65" s="28" t="str">
        <f t="shared" si="10"/>
        <v/>
      </c>
      <c r="J65" s="29" t="str">
        <f t="shared" si="11"/>
        <v/>
      </c>
      <c r="K65" s="168"/>
      <c r="L65" s="62" t="e" cm="1">
        <f t="array" ref="L65">_xlfn.LET(_xlpm.g,LEFT(D65,1),_xlpm.y,VALUE(MID(D65,2,FIND(".",D65)-2)),_xlpm.m,VALUE(MID(D65,FIND(".",D65)+1,10)),_xlpm.base,_xlfn.SWITCH(_xlpm.g,"R",2018,"H",1988,"S",1925,"T",1911,"M",1867),DATE(_xlpm.base+_xlpm.y,_xlpm.m,1))</f>
        <v>#N/A</v>
      </c>
      <c r="M65" s="63" t="e">
        <f>DATEDIF(L65,$L9,"Y")</f>
        <v>#N/A</v>
      </c>
    </row>
    <row r="66" spans="1:13" ht="24" customHeight="1" x14ac:dyDescent="0.15">
      <c r="A66" s="113" t="s">
        <v>32</v>
      </c>
      <c r="B66" s="231"/>
      <c r="C66" s="231"/>
      <c r="D66" s="162"/>
      <c r="E66" s="164"/>
      <c r="F66" s="166"/>
      <c r="G66" s="36" t="str">
        <f t="shared" si="12"/>
        <v/>
      </c>
      <c r="H66" s="30" t="str">
        <f t="shared" si="9"/>
        <v/>
      </c>
      <c r="I66" s="28" t="str">
        <f t="shared" si="10"/>
        <v/>
      </c>
      <c r="J66" s="29" t="str">
        <f t="shared" si="11"/>
        <v/>
      </c>
      <c r="K66" s="168"/>
      <c r="L66" s="62" t="e" cm="1">
        <f t="array" ref="L66">_xlfn.LET(_xlpm.g,LEFT(D66,1),_xlpm.y,VALUE(MID(D66,2,FIND(".",D66)-2)),_xlpm.m,VALUE(MID(D66,FIND(".",D66)+1,10)),_xlpm.base,_xlfn.SWITCH(_xlpm.g,"R",2018,"H",1988,"S",1925,"T",1911,"M",1867),DATE(_xlpm.base+_xlpm.y,_xlpm.m,1))</f>
        <v>#N/A</v>
      </c>
      <c r="M66" s="63" t="e">
        <f>DATEDIF(L66,$L9,"Y")</f>
        <v>#N/A</v>
      </c>
    </row>
    <row r="67" spans="1:13" ht="24" customHeight="1" x14ac:dyDescent="0.15">
      <c r="A67" s="113" t="s">
        <v>32</v>
      </c>
      <c r="B67" s="231"/>
      <c r="C67" s="231"/>
      <c r="D67" s="162"/>
      <c r="E67" s="164"/>
      <c r="F67" s="166"/>
      <c r="G67" s="36" t="str">
        <f t="shared" si="12"/>
        <v/>
      </c>
      <c r="H67" s="30" t="str">
        <f t="shared" si="9"/>
        <v/>
      </c>
      <c r="I67" s="28" t="str">
        <f t="shared" si="10"/>
        <v/>
      </c>
      <c r="J67" s="29" t="str">
        <f t="shared" si="11"/>
        <v/>
      </c>
      <c r="K67" s="168"/>
      <c r="L67" s="62" t="e" cm="1">
        <f t="array" ref="L67">_xlfn.LET(_xlpm.g,LEFT(D67,1),_xlpm.y,VALUE(MID(D67,2,FIND(".",D67)-2)),_xlpm.m,VALUE(MID(D67,FIND(".",D67)+1,10)),_xlpm.base,_xlfn.SWITCH(_xlpm.g,"R",2018,"H",1988,"S",1925,"T",1911,"M",1867),DATE(_xlpm.base+_xlpm.y,_xlpm.m,1))</f>
        <v>#N/A</v>
      </c>
      <c r="M67" s="63" t="e">
        <f>DATEDIF(L67,$L9,"Y")</f>
        <v>#N/A</v>
      </c>
    </row>
    <row r="68" spans="1:13" ht="24" customHeight="1" x14ac:dyDescent="0.15">
      <c r="A68" s="113" t="s">
        <v>32</v>
      </c>
      <c r="B68" s="231"/>
      <c r="C68" s="231"/>
      <c r="D68" s="162"/>
      <c r="E68" s="164"/>
      <c r="F68" s="166"/>
      <c r="G68" s="36" t="str">
        <f t="shared" si="12"/>
        <v/>
      </c>
      <c r="H68" s="30" t="str">
        <f t="shared" si="9"/>
        <v/>
      </c>
      <c r="I68" s="28" t="str">
        <f t="shared" si="10"/>
        <v/>
      </c>
      <c r="J68" s="29" t="str">
        <f t="shared" si="11"/>
        <v/>
      </c>
      <c r="K68" s="168"/>
      <c r="L68" s="62" t="e" cm="1">
        <f t="array" ref="L68">_xlfn.LET(_xlpm.g,LEFT(D68,1),_xlpm.y,VALUE(MID(D68,2,FIND(".",D68)-2)),_xlpm.m,VALUE(MID(D68,FIND(".",D68)+1,10)),_xlpm.base,_xlfn.SWITCH(_xlpm.g,"R",2018,"H",1988,"S",1925,"T",1911,"M",1867),DATE(_xlpm.base+_xlpm.y,_xlpm.m,1))</f>
        <v>#N/A</v>
      </c>
      <c r="M68" s="63" t="e">
        <f>DATEDIF(L68,$L9,"Y")</f>
        <v>#N/A</v>
      </c>
    </row>
    <row r="69" spans="1:13" ht="24" customHeight="1" x14ac:dyDescent="0.15">
      <c r="A69" s="113" t="s">
        <v>32</v>
      </c>
      <c r="B69" s="231"/>
      <c r="C69" s="231"/>
      <c r="D69" s="162"/>
      <c r="E69" s="164"/>
      <c r="F69" s="166"/>
      <c r="G69" s="36" t="str">
        <f t="shared" si="12"/>
        <v/>
      </c>
      <c r="H69" s="30" t="str">
        <f t="shared" si="9"/>
        <v/>
      </c>
      <c r="I69" s="28" t="str">
        <f t="shared" si="10"/>
        <v/>
      </c>
      <c r="J69" s="29" t="str">
        <f t="shared" si="11"/>
        <v/>
      </c>
      <c r="K69" s="168"/>
      <c r="L69" s="62" t="e" cm="1">
        <f t="array" ref="L69">_xlfn.LET(_xlpm.g,LEFT(D69,1),_xlpm.y,VALUE(MID(D69,2,FIND(".",D69)-2)),_xlpm.m,VALUE(MID(D69,FIND(".",D69)+1,10)),_xlpm.base,_xlfn.SWITCH(_xlpm.g,"R",2018,"H",1988,"S",1925,"T",1911,"M",1867),DATE(_xlpm.base+_xlpm.y,_xlpm.m,1))</f>
        <v>#N/A</v>
      </c>
      <c r="M69" s="63" t="e">
        <f>DATEDIF(L69,$L9,"Y")</f>
        <v>#N/A</v>
      </c>
    </row>
    <row r="70" spans="1:13" ht="24" customHeight="1" x14ac:dyDescent="0.15">
      <c r="A70" s="113" t="s">
        <v>32</v>
      </c>
      <c r="B70" s="231"/>
      <c r="C70" s="231"/>
      <c r="D70" s="162"/>
      <c r="E70" s="164"/>
      <c r="F70" s="166"/>
      <c r="G70" s="36" t="str">
        <f t="shared" si="12"/>
        <v/>
      </c>
      <c r="H70" s="30" t="str">
        <f t="shared" si="9"/>
        <v/>
      </c>
      <c r="I70" s="28" t="str">
        <f t="shared" si="10"/>
        <v/>
      </c>
      <c r="J70" s="29" t="str">
        <f t="shared" si="11"/>
        <v/>
      </c>
      <c r="K70" s="168"/>
      <c r="L70" s="62" t="e" cm="1">
        <f t="array" ref="L70">_xlfn.LET(_xlpm.g,LEFT(D70,1),_xlpm.y,VALUE(MID(D70,2,FIND(".",D70)-2)),_xlpm.m,VALUE(MID(D70,FIND(".",D70)+1,10)),_xlpm.base,_xlfn.SWITCH(_xlpm.g,"R",2018,"H",1988,"S",1925,"T",1911,"M",1867),DATE(_xlpm.base+_xlpm.y,_xlpm.m,1))</f>
        <v>#N/A</v>
      </c>
      <c r="M70" s="63" t="e">
        <f>DATEDIF(L70,$L9,"Y")</f>
        <v>#N/A</v>
      </c>
    </row>
    <row r="71" spans="1:13" ht="24" customHeight="1" x14ac:dyDescent="0.15">
      <c r="A71" s="113" t="s">
        <v>32</v>
      </c>
      <c r="B71" s="231"/>
      <c r="C71" s="231"/>
      <c r="D71" s="162"/>
      <c r="E71" s="164"/>
      <c r="F71" s="166"/>
      <c r="G71" s="36" t="str">
        <f t="shared" si="12"/>
        <v/>
      </c>
      <c r="H71" s="30" t="str">
        <f t="shared" si="9"/>
        <v/>
      </c>
      <c r="I71" s="28" t="str">
        <f t="shared" si="10"/>
        <v/>
      </c>
      <c r="J71" s="29" t="str">
        <f t="shared" si="11"/>
        <v/>
      </c>
      <c r="K71" s="168"/>
      <c r="L71" s="62" t="e" cm="1">
        <f t="array" ref="L71">_xlfn.LET(_xlpm.g,LEFT(D71,1),_xlpm.y,VALUE(MID(D71,2,FIND(".",D71)-2)),_xlpm.m,VALUE(MID(D71,FIND(".",D71)+1,10)),_xlpm.base,_xlfn.SWITCH(_xlpm.g,"R",2018,"H",1988,"S",1925,"T",1911,"M",1867),DATE(_xlpm.base+_xlpm.y,_xlpm.m,1))</f>
        <v>#N/A</v>
      </c>
      <c r="M71" s="63" t="e">
        <f>DATEDIF(L71,$L9,"Y")</f>
        <v>#N/A</v>
      </c>
    </row>
    <row r="72" spans="1:13" ht="24" customHeight="1" x14ac:dyDescent="0.15">
      <c r="A72" s="113" t="s">
        <v>32</v>
      </c>
      <c r="B72" s="231"/>
      <c r="C72" s="231"/>
      <c r="D72" s="162"/>
      <c r="E72" s="164"/>
      <c r="F72" s="166"/>
      <c r="G72" s="36" t="str">
        <f t="shared" si="12"/>
        <v/>
      </c>
      <c r="H72" s="30" t="str">
        <f t="shared" si="9"/>
        <v/>
      </c>
      <c r="I72" s="28" t="str">
        <f t="shared" si="10"/>
        <v/>
      </c>
      <c r="J72" s="29" t="str">
        <f t="shared" si="11"/>
        <v/>
      </c>
      <c r="K72" s="168"/>
      <c r="L72" s="62" t="e" cm="1">
        <f t="array" ref="L72">_xlfn.LET(_xlpm.g,LEFT(D72,1),_xlpm.y,VALUE(MID(D72,2,FIND(".",D72)-2)),_xlpm.m,VALUE(MID(D72,FIND(".",D72)+1,10)),_xlpm.base,_xlfn.SWITCH(_xlpm.g,"R",2018,"H",1988,"S",1925,"T",1911,"M",1867),DATE(_xlpm.base+_xlpm.y,_xlpm.m,1))</f>
        <v>#N/A</v>
      </c>
      <c r="M72" s="63" t="e">
        <f>DATEDIF(L72,$L9,"Y")</f>
        <v>#N/A</v>
      </c>
    </row>
    <row r="73" spans="1:13" ht="24" customHeight="1" x14ac:dyDescent="0.15">
      <c r="A73" s="113" t="s">
        <v>32</v>
      </c>
      <c r="B73" s="231"/>
      <c r="C73" s="231"/>
      <c r="D73" s="162"/>
      <c r="E73" s="164"/>
      <c r="F73" s="166"/>
      <c r="G73" s="36" t="str">
        <f t="shared" si="12"/>
        <v/>
      </c>
      <c r="H73" s="30" t="str">
        <f t="shared" si="9"/>
        <v/>
      </c>
      <c r="I73" s="28" t="str">
        <f t="shared" si="10"/>
        <v/>
      </c>
      <c r="J73" s="29" t="str">
        <f t="shared" si="11"/>
        <v/>
      </c>
      <c r="K73" s="168"/>
      <c r="L73" s="62" t="e" cm="1">
        <f t="array" ref="L73">_xlfn.LET(_xlpm.g,LEFT(D73,1),_xlpm.y,VALUE(MID(D73,2,FIND(".",D73)-2)),_xlpm.m,VALUE(MID(D73,FIND(".",D73)+1,10)),_xlpm.base,_xlfn.SWITCH(_xlpm.g,"R",2018,"H",1988,"S",1925,"T",1911,"M",1867),DATE(_xlpm.base+_xlpm.y,_xlpm.m,1))</f>
        <v>#N/A</v>
      </c>
      <c r="M73" s="63" t="e">
        <f>DATEDIF(L73,$L9,"Y")</f>
        <v>#N/A</v>
      </c>
    </row>
    <row r="74" spans="1:13" ht="24" customHeight="1" x14ac:dyDescent="0.15">
      <c r="A74" s="113" t="s">
        <v>32</v>
      </c>
      <c r="B74" s="231"/>
      <c r="C74" s="231"/>
      <c r="D74" s="162"/>
      <c r="E74" s="164"/>
      <c r="F74" s="166"/>
      <c r="G74" s="36" t="str">
        <f t="shared" si="12"/>
        <v/>
      </c>
      <c r="H74" s="30" t="str">
        <f t="shared" si="9"/>
        <v/>
      </c>
      <c r="I74" s="28" t="str">
        <f t="shared" si="10"/>
        <v/>
      </c>
      <c r="J74" s="29" t="str">
        <f t="shared" si="11"/>
        <v/>
      </c>
      <c r="K74" s="168"/>
      <c r="L74" s="62" t="e" cm="1">
        <f t="array" ref="L74">_xlfn.LET(_xlpm.g,LEFT(D74,1),_xlpm.y,VALUE(MID(D74,2,FIND(".",D74)-2)),_xlpm.m,VALUE(MID(D74,FIND(".",D74)+1,10)),_xlpm.base,_xlfn.SWITCH(_xlpm.g,"R",2018,"H",1988,"S",1925,"T",1911,"M",1867),DATE(_xlpm.base+_xlpm.y,_xlpm.m,1))</f>
        <v>#N/A</v>
      </c>
      <c r="M74" s="63" t="e">
        <f>DATEDIF(L74,$L9,"Y")</f>
        <v>#N/A</v>
      </c>
    </row>
    <row r="75" spans="1:13" ht="24" customHeight="1" thickBot="1" x14ac:dyDescent="0.2">
      <c r="A75" s="137" t="s">
        <v>32</v>
      </c>
      <c r="B75" s="232"/>
      <c r="C75" s="232"/>
      <c r="D75" s="162"/>
      <c r="E75" s="165"/>
      <c r="F75" s="166"/>
      <c r="G75" s="36" t="str">
        <f t="shared" si="12"/>
        <v/>
      </c>
      <c r="H75" s="30" t="str">
        <f t="shared" si="9"/>
        <v/>
      </c>
      <c r="I75" s="28" t="str">
        <f t="shared" si="10"/>
        <v/>
      </c>
      <c r="J75" s="29" t="str">
        <f t="shared" si="11"/>
        <v/>
      </c>
      <c r="K75" s="168"/>
      <c r="L75" s="62" t="e" cm="1">
        <f t="array" ref="L75">_xlfn.LET(_xlpm.g,LEFT(D75,1),_xlpm.y,VALUE(MID(D75,2,FIND(".",D75)-2)),_xlpm.m,VALUE(MID(D75,FIND(".",D75)+1,10)),_xlpm.base,_xlfn.SWITCH(_xlpm.g,"R",2018,"H",1988,"S",1925,"T",1911,"M",1867),DATE(_xlpm.base+_xlpm.y,_xlpm.m,1))</f>
        <v>#N/A</v>
      </c>
      <c r="M75" s="63" t="e">
        <f>DATEDIF(L75,$L9,"Y")</f>
        <v>#N/A</v>
      </c>
    </row>
    <row r="76" spans="1:13" ht="41.25" customHeight="1" thickTop="1" x14ac:dyDescent="0.15">
      <c r="A76" s="139" t="s">
        <v>33</v>
      </c>
      <c r="B76" s="185"/>
      <c r="C76" s="185"/>
      <c r="D76" s="140"/>
      <c r="E76" s="141"/>
      <c r="F76" s="141"/>
      <c r="G76" s="142"/>
      <c r="H76" s="142"/>
      <c r="I76" s="38">
        <f>SUM(I11:I75)+'明細書（入力用）'!I76</f>
        <v>0</v>
      </c>
      <c r="J76" s="39">
        <f>SUM(J11:J75)+'明細書（入力用）'!J76</f>
        <v>0</v>
      </c>
      <c r="K76" s="143"/>
    </row>
  </sheetData>
  <sheetProtection algorithmName="SHA-512" hashValue="8dM6i5PKJ8633y4renp1DC9ZI9mPeNKGhXwCh06gBmN3Ch3+5Nt7GdfGCKzihl6ju3O5RFqulmCqd/Ll/F70OA==" saltValue="DGG0F6jAYpx43LLrFQq9yQ==" spinCount="100000" sheet="1" objects="1" scenarios="1"/>
  <mergeCells count="85">
    <mergeCell ref="R2:AH2"/>
    <mergeCell ref="A1:J1"/>
    <mergeCell ref="A2:B2"/>
    <mergeCell ref="C2:E2"/>
    <mergeCell ref="F2:H2"/>
    <mergeCell ref="J2:K2"/>
    <mergeCell ref="B13:C13"/>
    <mergeCell ref="A3:B3"/>
    <mergeCell ref="C3:K3"/>
    <mergeCell ref="P3:P19"/>
    <mergeCell ref="A4:A5"/>
    <mergeCell ref="C4:D4"/>
    <mergeCell ref="F4:H4"/>
    <mergeCell ref="J4:K4"/>
    <mergeCell ref="C5:D5"/>
    <mergeCell ref="F5:H5"/>
    <mergeCell ref="J5:K5"/>
    <mergeCell ref="B9:I9"/>
    <mergeCell ref="J9:K9"/>
    <mergeCell ref="B10:C10"/>
    <mergeCell ref="B11:C11"/>
    <mergeCell ref="B12:C12"/>
    <mergeCell ref="B25:C25"/>
    <mergeCell ref="B14:C14"/>
    <mergeCell ref="B15:C15"/>
    <mergeCell ref="B16:C16"/>
    <mergeCell ref="B17:C17"/>
    <mergeCell ref="B18:C18"/>
    <mergeCell ref="B19:C19"/>
    <mergeCell ref="B20:C20"/>
    <mergeCell ref="B21:C21"/>
    <mergeCell ref="B22:C22"/>
    <mergeCell ref="B23:C23"/>
    <mergeCell ref="B24:C24"/>
    <mergeCell ref="X27:AN27"/>
    <mergeCell ref="B28:C28"/>
    <mergeCell ref="V28:V44"/>
    <mergeCell ref="B29:C29"/>
    <mergeCell ref="B30:C30"/>
    <mergeCell ref="B31:C31"/>
    <mergeCell ref="B32:C32"/>
    <mergeCell ref="B33:C33"/>
    <mergeCell ref="B34:C34"/>
    <mergeCell ref="B35:C35"/>
    <mergeCell ref="B36:C36"/>
    <mergeCell ref="B37:C37"/>
    <mergeCell ref="A38:J38"/>
    <mergeCell ref="B42:I42"/>
    <mergeCell ref="B50:C50"/>
    <mergeCell ref="B51:C51"/>
    <mergeCell ref="B52:C52"/>
    <mergeCell ref="B53:C53"/>
    <mergeCell ref="B26:C26"/>
    <mergeCell ref="B27:C27"/>
    <mergeCell ref="B45:C45"/>
    <mergeCell ref="B46:C46"/>
    <mergeCell ref="B47:C47"/>
    <mergeCell ref="B48:C48"/>
    <mergeCell ref="B49:C49"/>
    <mergeCell ref="J42:K42"/>
    <mergeCell ref="B66:C66"/>
    <mergeCell ref="B55:C55"/>
    <mergeCell ref="B56:C56"/>
    <mergeCell ref="B57:C57"/>
    <mergeCell ref="B58:C58"/>
    <mergeCell ref="B59:C59"/>
    <mergeCell ref="B60:C60"/>
    <mergeCell ref="B61:C61"/>
    <mergeCell ref="B62:C62"/>
    <mergeCell ref="B63:C63"/>
    <mergeCell ref="B64:C64"/>
    <mergeCell ref="B65:C65"/>
    <mergeCell ref="B54:C54"/>
    <mergeCell ref="B43:C43"/>
    <mergeCell ref="B44:C44"/>
    <mergeCell ref="B73:C73"/>
    <mergeCell ref="B74:C74"/>
    <mergeCell ref="B75:C75"/>
    <mergeCell ref="B76:C76"/>
    <mergeCell ref="B67:C67"/>
    <mergeCell ref="B68:C68"/>
    <mergeCell ref="B69:C69"/>
    <mergeCell ref="B70:C70"/>
    <mergeCell ref="B71:C71"/>
    <mergeCell ref="B72:C72"/>
  </mergeCells>
  <phoneticPr fontId="4"/>
  <conditionalFormatting sqref="J5:K5">
    <cfRule type="cellIs" dxfId="3" priority="1" operator="greaterThan">
      <formula>0.19</formula>
    </cfRule>
    <cfRule type="cellIs" dxfId="2" priority="2" operator="greaterThan">
      <formula>20</formula>
    </cfRule>
    <cfRule type="cellIs" dxfId="1" priority="3" operator="greaterThan">
      <formula>0.2</formula>
    </cfRule>
    <cfRule type="cellIs" dxfId="0" priority="4" operator="greaterThan">
      <formula>0.2</formula>
    </cfRule>
  </conditionalFormatting>
  <printOptions horizontalCentered="1"/>
  <pageMargins left="0.47244094488188981" right="0.23622047244094491" top="0.59055118110236227" bottom="0.19685039370078741" header="0.51181102362204722" footer="0.39370078740157483"/>
  <pageSetup paperSize="9" scale="59" fitToHeight="3" orientation="landscape" r:id="rId1"/>
  <headerFooter alignWithMargins="0"/>
  <rowBreaks count="1" manualBreakCount="1">
    <brk id="38"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8AA47-7EAB-4340-8A6E-53CACB5E611A}">
  <sheetPr>
    <pageSetUpPr fitToPage="1"/>
  </sheetPr>
  <dimension ref="B1:AF22"/>
  <sheetViews>
    <sheetView zoomScale="70" zoomScaleNormal="70" workbookViewId="0">
      <selection activeCell="N43" sqref="N43"/>
    </sheetView>
  </sheetViews>
  <sheetFormatPr defaultRowHeight="13.5" x14ac:dyDescent="0.15"/>
  <cols>
    <col min="1" max="16384" width="9" style="2"/>
  </cols>
  <sheetData>
    <row r="1" spans="2:32" ht="17.25" x14ac:dyDescent="0.15">
      <c r="B1" s="1" t="s">
        <v>111</v>
      </c>
    </row>
    <row r="5" spans="2:32" ht="18" thickBot="1" x14ac:dyDescent="0.2">
      <c r="D5" s="260" t="s">
        <v>78</v>
      </c>
      <c r="E5" s="261"/>
      <c r="F5" s="261"/>
      <c r="G5" s="261"/>
      <c r="H5" s="261"/>
      <c r="I5" s="261"/>
      <c r="J5" s="261"/>
      <c r="K5" s="261"/>
      <c r="L5" s="261"/>
      <c r="M5" s="261"/>
      <c r="N5" s="261"/>
      <c r="O5" s="261"/>
      <c r="P5" s="261"/>
      <c r="Q5" s="261"/>
      <c r="R5" s="261"/>
      <c r="S5" s="261"/>
      <c r="T5" s="261"/>
    </row>
    <row r="6" spans="2:32" ht="14.25" thickBot="1" x14ac:dyDescent="0.2">
      <c r="B6" s="262" t="s">
        <v>58</v>
      </c>
      <c r="C6" s="3"/>
      <c r="D6" s="4">
        <v>0</v>
      </c>
      <c r="E6" s="5">
        <v>1</v>
      </c>
      <c r="F6" s="5">
        <v>2</v>
      </c>
      <c r="G6" s="4">
        <v>3</v>
      </c>
      <c r="H6" s="5">
        <v>4</v>
      </c>
      <c r="I6" s="5">
        <v>5</v>
      </c>
      <c r="J6" s="4">
        <v>6</v>
      </c>
      <c r="K6" s="5">
        <v>7</v>
      </c>
      <c r="L6" s="5">
        <v>8</v>
      </c>
      <c r="M6" s="4">
        <v>9</v>
      </c>
      <c r="N6" s="5">
        <v>10</v>
      </c>
      <c r="O6" s="5">
        <v>11</v>
      </c>
      <c r="P6" s="4">
        <v>12</v>
      </c>
      <c r="Q6" s="5">
        <v>13</v>
      </c>
      <c r="R6" s="5">
        <v>14</v>
      </c>
      <c r="S6" s="4">
        <v>15</v>
      </c>
      <c r="T6" s="5">
        <v>16</v>
      </c>
      <c r="U6" s="4">
        <v>17</v>
      </c>
      <c r="V6" s="5">
        <v>18</v>
      </c>
      <c r="W6" s="4">
        <v>19</v>
      </c>
      <c r="X6" s="5">
        <v>20</v>
      </c>
      <c r="Y6" s="4">
        <v>21</v>
      </c>
      <c r="Z6" s="5">
        <v>22</v>
      </c>
      <c r="AA6" s="4">
        <v>23</v>
      </c>
      <c r="AB6" s="5">
        <v>24</v>
      </c>
      <c r="AC6" s="4">
        <v>25</v>
      </c>
      <c r="AD6" s="5">
        <v>26</v>
      </c>
      <c r="AE6" s="4">
        <v>27</v>
      </c>
      <c r="AF6" s="5">
        <v>28</v>
      </c>
    </row>
    <row r="7" spans="2:32" ht="14.25" thickTop="1" x14ac:dyDescent="0.15">
      <c r="B7" s="263"/>
      <c r="C7" s="6">
        <v>1</v>
      </c>
      <c r="D7" s="7">
        <v>1</v>
      </c>
      <c r="E7" s="8">
        <v>0.1</v>
      </c>
      <c r="F7" s="9">
        <v>0.05</v>
      </c>
      <c r="G7" s="9">
        <v>0.05</v>
      </c>
      <c r="H7" s="9">
        <v>0.05</v>
      </c>
      <c r="I7" s="9">
        <v>0.05</v>
      </c>
      <c r="J7" s="9">
        <v>0.05</v>
      </c>
      <c r="K7" s="9">
        <v>0.05</v>
      </c>
      <c r="L7" s="9">
        <v>0.05</v>
      </c>
      <c r="M7" s="9">
        <v>0.05</v>
      </c>
      <c r="N7" s="9">
        <v>0.05</v>
      </c>
      <c r="O7" s="9">
        <v>0.05</v>
      </c>
      <c r="P7" s="9">
        <v>0.05</v>
      </c>
      <c r="Q7" s="9">
        <v>0.05</v>
      </c>
      <c r="R7" s="9">
        <v>0.05</v>
      </c>
      <c r="S7" s="9">
        <v>0.05</v>
      </c>
      <c r="T7" s="10">
        <v>0.05</v>
      </c>
      <c r="U7" s="10">
        <v>0.05</v>
      </c>
      <c r="V7" s="10">
        <v>0.05</v>
      </c>
      <c r="W7" s="10">
        <v>0.05</v>
      </c>
      <c r="X7" s="10">
        <v>0.05</v>
      </c>
      <c r="Y7" s="10">
        <v>0.05</v>
      </c>
      <c r="Z7" s="10">
        <v>0.05</v>
      </c>
      <c r="AA7" s="10">
        <v>0.05</v>
      </c>
      <c r="AB7" s="10">
        <v>0.05</v>
      </c>
      <c r="AC7" s="10">
        <v>0.05</v>
      </c>
      <c r="AD7" s="10">
        <v>0.05</v>
      </c>
      <c r="AE7" s="10">
        <v>0.05</v>
      </c>
      <c r="AF7" s="10">
        <v>0.05</v>
      </c>
    </row>
    <row r="8" spans="2:32" x14ac:dyDescent="0.15">
      <c r="B8" s="263"/>
      <c r="C8" s="11">
        <v>2</v>
      </c>
      <c r="D8" s="12">
        <v>1</v>
      </c>
      <c r="E8" s="13">
        <v>0.71</v>
      </c>
      <c r="F8" s="13">
        <v>0.41</v>
      </c>
      <c r="G8" s="13">
        <v>0.11</v>
      </c>
      <c r="H8" s="14">
        <v>0.05</v>
      </c>
      <c r="I8" s="14">
        <v>0.05</v>
      </c>
      <c r="J8" s="14">
        <v>0.05</v>
      </c>
      <c r="K8" s="14">
        <v>0.05</v>
      </c>
      <c r="L8" s="14">
        <v>0.05</v>
      </c>
      <c r="M8" s="14">
        <v>0.05</v>
      </c>
      <c r="N8" s="14">
        <v>0.05</v>
      </c>
      <c r="O8" s="14">
        <v>0.05</v>
      </c>
      <c r="P8" s="14">
        <v>0.05</v>
      </c>
      <c r="Q8" s="14">
        <v>0.05</v>
      </c>
      <c r="R8" s="14">
        <v>0.05</v>
      </c>
      <c r="S8" s="14">
        <v>0.05</v>
      </c>
      <c r="T8" s="15">
        <v>0.05</v>
      </c>
      <c r="U8" s="15">
        <v>0.05</v>
      </c>
      <c r="V8" s="15">
        <v>0.05</v>
      </c>
      <c r="W8" s="15">
        <v>0.05</v>
      </c>
      <c r="X8" s="15">
        <v>0.05</v>
      </c>
      <c r="Y8" s="15">
        <v>0.05</v>
      </c>
      <c r="Z8" s="15">
        <v>0.05</v>
      </c>
      <c r="AA8" s="15">
        <v>0.05</v>
      </c>
      <c r="AB8" s="15">
        <v>0.05</v>
      </c>
      <c r="AC8" s="15">
        <v>0.05</v>
      </c>
      <c r="AD8" s="15">
        <v>0.05</v>
      </c>
      <c r="AE8" s="15">
        <v>0.05</v>
      </c>
      <c r="AF8" s="15">
        <v>0.05</v>
      </c>
    </row>
    <row r="9" spans="2:32" x14ac:dyDescent="0.15">
      <c r="B9" s="263"/>
      <c r="C9" s="11">
        <v>3</v>
      </c>
      <c r="D9" s="12">
        <v>1</v>
      </c>
      <c r="E9" s="13">
        <v>0.78</v>
      </c>
      <c r="F9" s="13">
        <v>0.55000000000000004</v>
      </c>
      <c r="G9" s="13">
        <v>0.33</v>
      </c>
      <c r="H9" s="13">
        <v>0.1</v>
      </c>
      <c r="I9" s="14">
        <v>0.05</v>
      </c>
      <c r="J9" s="14">
        <v>0.05</v>
      </c>
      <c r="K9" s="14">
        <v>0.05</v>
      </c>
      <c r="L9" s="14">
        <v>0.05</v>
      </c>
      <c r="M9" s="14">
        <v>0.05</v>
      </c>
      <c r="N9" s="14">
        <v>0.05</v>
      </c>
      <c r="O9" s="14">
        <v>0.05</v>
      </c>
      <c r="P9" s="14">
        <v>0.05</v>
      </c>
      <c r="Q9" s="14">
        <v>0.05</v>
      </c>
      <c r="R9" s="14">
        <v>0.05</v>
      </c>
      <c r="S9" s="14">
        <v>0.05</v>
      </c>
      <c r="T9" s="15">
        <v>0.05</v>
      </c>
      <c r="U9" s="15">
        <v>0.05</v>
      </c>
      <c r="V9" s="15">
        <v>0.05</v>
      </c>
      <c r="W9" s="15">
        <v>0.05</v>
      </c>
      <c r="X9" s="15">
        <v>0.05</v>
      </c>
      <c r="Y9" s="15">
        <v>0.05</v>
      </c>
      <c r="Z9" s="15">
        <v>0.05</v>
      </c>
      <c r="AA9" s="15">
        <v>0.05</v>
      </c>
      <c r="AB9" s="15">
        <v>0.05</v>
      </c>
      <c r="AC9" s="15">
        <v>0.05</v>
      </c>
      <c r="AD9" s="15">
        <v>0.05</v>
      </c>
      <c r="AE9" s="15">
        <v>0.05</v>
      </c>
      <c r="AF9" s="15">
        <v>0.05</v>
      </c>
    </row>
    <row r="10" spans="2:32" x14ac:dyDescent="0.15">
      <c r="B10" s="263"/>
      <c r="C10" s="11">
        <v>4</v>
      </c>
      <c r="D10" s="12">
        <v>1</v>
      </c>
      <c r="E10" s="13">
        <v>0.86</v>
      </c>
      <c r="F10" s="13">
        <v>0.71</v>
      </c>
      <c r="G10" s="13">
        <v>0.56000000000000005</v>
      </c>
      <c r="H10" s="13">
        <v>0.41</v>
      </c>
      <c r="I10" s="13">
        <v>0.26</v>
      </c>
      <c r="J10" s="13">
        <v>0.11</v>
      </c>
      <c r="K10" s="14">
        <v>0.05</v>
      </c>
      <c r="L10" s="14">
        <v>0.05</v>
      </c>
      <c r="M10" s="14">
        <v>0.05</v>
      </c>
      <c r="N10" s="14">
        <v>0.05</v>
      </c>
      <c r="O10" s="14">
        <v>0.05</v>
      </c>
      <c r="P10" s="14">
        <v>0.05</v>
      </c>
      <c r="Q10" s="14">
        <v>0.05</v>
      </c>
      <c r="R10" s="14">
        <v>0.05</v>
      </c>
      <c r="S10" s="14">
        <v>0.05</v>
      </c>
      <c r="T10" s="15">
        <v>0.05</v>
      </c>
      <c r="U10" s="15">
        <v>0.05</v>
      </c>
      <c r="V10" s="15">
        <v>0.05</v>
      </c>
      <c r="W10" s="15">
        <v>0.05</v>
      </c>
      <c r="X10" s="15">
        <v>0.05</v>
      </c>
      <c r="Y10" s="15">
        <v>0.05</v>
      </c>
      <c r="Z10" s="15">
        <v>0.05</v>
      </c>
      <c r="AA10" s="15">
        <v>0.05</v>
      </c>
      <c r="AB10" s="15">
        <v>0.05</v>
      </c>
      <c r="AC10" s="15">
        <v>0.05</v>
      </c>
      <c r="AD10" s="15">
        <v>0.05</v>
      </c>
      <c r="AE10" s="15">
        <v>0.05</v>
      </c>
      <c r="AF10" s="15">
        <v>0.05</v>
      </c>
    </row>
    <row r="11" spans="2:32" x14ac:dyDescent="0.15">
      <c r="B11" s="263"/>
      <c r="C11" s="11">
        <v>5</v>
      </c>
      <c r="D11" s="12">
        <v>1</v>
      </c>
      <c r="E11" s="13">
        <v>0.88</v>
      </c>
      <c r="F11" s="13">
        <v>0.75</v>
      </c>
      <c r="G11" s="13">
        <v>0.62</v>
      </c>
      <c r="H11" s="13">
        <v>0.49</v>
      </c>
      <c r="I11" s="13">
        <v>0.37</v>
      </c>
      <c r="J11" s="13">
        <v>0.24</v>
      </c>
      <c r="K11" s="13">
        <v>0.11</v>
      </c>
      <c r="L11" s="14">
        <v>0.05</v>
      </c>
      <c r="M11" s="14">
        <v>0.05</v>
      </c>
      <c r="N11" s="14">
        <v>0.05</v>
      </c>
      <c r="O11" s="14">
        <v>0.05</v>
      </c>
      <c r="P11" s="14">
        <v>0.05</v>
      </c>
      <c r="Q11" s="14">
        <v>0.05</v>
      </c>
      <c r="R11" s="14">
        <v>0.05</v>
      </c>
      <c r="S11" s="14">
        <v>0.05</v>
      </c>
      <c r="T11" s="15">
        <v>0.05</v>
      </c>
      <c r="U11" s="15">
        <v>0.05</v>
      </c>
      <c r="V11" s="15">
        <v>0.05</v>
      </c>
      <c r="W11" s="15">
        <v>0.05</v>
      </c>
      <c r="X11" s="15">
        <v>0.05</v>
      </c>
      <c r="Y11" s="15">
        <v>0.05</v>
      </c>
      <c r="Z11" s="15">
        <v>0.05</v>
      </c>
      <c r="AA11" s="15">
        <v>0.05</v>
      </c>
      <c r="AB11" s="15">
        <v>0.05</v>
      </c>
      <c r="AC11" s="15">
        <v>0.05</v>
      </c>
      <c r="AD11" s="15">
        <v>0.05</v>
      </c>
      <c r="AE11" s="15">
        <v>0.05</v>
      </c>
      <c r="AF11" s="15">
        <v>0.05</v>
      </c>
    </row>
    <row r="12" spans="2:32" x14ac:dyDescent="0.15">
      <c r="B12" s="263"/>
      <c r="C12" s="11">
        <v>6</v>
      </c>
      <c r="D12" s="12">
        <v>1</v>
      </c>
      <c r="E12" s="13">
        <v>0.91</v>
      </c>
      <c r="F12" s="13">
        <v>0.81</v>
      </c>
      <c r="G12" s="13">
        <v>0.71</v>
      </c>
      <c r="H12" s="13">
        <v>0.61</v>
      </c>
      <c r="I12" s="13">
        <v>0.51</v>
      </c>
      <c r="J12" s="13">
        <v>0.41</v>
      </c>
      <c r="K12" s="13">
        <v>0.31</v>
      </c>
      <c r="L12" s="13">
        <v>0.21</v>
      </c>
      <c r="M12" s="13">
        <v>0.11</v>
      </c>
      <c r="N12" s="14">
        <v>0.05</v>
      </c>
      <c r="O12" s="14">
        <v>0.05</v>
      </c>
      <c r="P12" s="14">
        <v>0.05</v>
      </c>
      <c r="Q12" s="14">
        <v>0.05</v>
      </c>
      <c r="R12" s="14">
        <v>0.05</v>
      </c>
      <c r="S12" s="14">
        <v>0.05</v>
      </c>
      <c r="T12" s="15">
        <v>0.05</v>
      </c>
      <c r="U12" s="15">
        <v>0.05</v>
      </c>
      <c r="V12" s="15">
        <v>0.05</v>
      </c>
      <c r="W12" s="15">
        <v>0.05</v>
      </c>
      <c r="X12" s="15">
        <v>0.05</v>
      </c>
      <c r="Y12" s="15">
        <v>0.05</v>
      </c>
      <c r="Z12" s="15">
        <v>0.05</v>
      </c>
      <c r="AA12" s="15">
        <v>0.05</v>
      </c>
      <c r="AB12" s="15">
        <v>0.05</v>
      </c>
      <c r="AC12" s="15">
        <v>0.05</v>
      </c>
      <c r="AD12" s="15">
        <v>0.05</v>
      </c>
      <c r="AE12" s="15">
        <v>0.05</v>
      </c>
      <c r="AF12" s="15">
        <v>0.05</v>
      </c>
    </row>
    <row r="13" spans="2:32" x14ac:dyDescent="0.15">
      <c r="B13" s="263"/>
      <c r="C13" s="11">
        <v>7</v>
      </c>
      <c r="D13" s="12">
        <v>1</v>
      </c>
      <c r="E13" s="13">
        <v>0.91</v>
      </c>
      <c r="F13" s="13">
        <v>0.82000000000000006</v>
      </c>
      <c r="G13" s="13">
        <v>0.73</v>
      </c>
      <c r="H13" s="13">
        <v>0.64</v>
      </c>
      <c r="I13" s="13">
        <v>0.55000000000000004</v>
      </c>
      <c r="J13" s="13">
        <v>0.45999999999999996</v>
      </c>
      <c r="K13" s="13">
        <v>0.37</v>
      </c>
      <c r="L13" s="13">
        <v>0.28000000000000003</v>
      </c>
      <c r="M13" s="13">
        <v>0.18999999999999995</v>
      </c>
      <c r="N13" s="13">
        <v>9.9999999999999978E-2</v>
      </c>
      <c r="O13" s="13">
        <v>1.0000000000000009E-2</v>
      </c>
      <c r="P13" s="14">
        <v>0.05</v>
      </c>
      <c r="Q13" s="14">
        <v>0.05</v>
      </c>
      <c r="R13" s="14">
        <v>0.05</v>
      </c>
      <c r="S13" s="14">
        <v>0.05</v>
      </c>
      <c r="T13" s="15">
        <v>0.05</v>
      </c>
      <c r="U13" s="15">
        <v>0.05</v>
      </c>
      <c r="V13" s="15">
        <v>0.05</v>
      </c>
      <c r="W13" s="15">
        <v>0.05</v>
      </c>
      <c r="X13" s="15">
        <v>0.05</v>
      </c>
      <c r="Y13" s="15">
        <v>0.05</v>
      </c>
      <c r="Z13" s="15">
        <v>0.05</v>
      </c>
      <c r="AA13" s="15">
        <v>0.05</v>
      </c>
      <c r="AB13" s="15">
        <v>0.05</v>
      </c>
      <c r="AC13" s="15">
        <v>0.05</v>
      </c>
      <c r="AD13" s="15">
        <v>0.05</v>
      </c>
      <c r="AE13" s="15">
        <v>0.05</v>
      </c>
      <c r="AF13" s="15">
        <v>0.05</v>
      </c>
    </row>
    <row r="14" spans="2:32" x14ac:dyDescent="0.15">
      <c r="B14" s="263"/>
      <c r="C14" s="11">
        <v>8</v>
      </c>
      <c r="D14" s="12">
        <v>1</v>
      </c>
      <c r="E14" s="13">
        <v>0.93</v>
      </c>
      <c r="F14" s="13">
        <v>0.86</v>
      </c>
      <c r="G14" s="13">
        <v>0.78</v>
      </c>
      <c r="H14" s="13">
        <v>0.71</v>
      </c>
      <c r="I14" s="13">
        <v>0.63</v>
      </c>
      <c r="J14" s="13">
        <v>0.56000000000000005</v>
      </c>
      <c r="K14" s="13">
        <v>0.48</v>
      </c>
      <c r="L14" s="13">
        <v>0.41</v>
      </c>
      <c r="M14" s="13">
        <v>0.33</v>
      </c>
      <c r="N14" s="13">
        <v>0.26</v>
      </c>
      <c r="O14" s="13">
        <v>0.18</v>
      </c>
      <c r="P14" s="13">
        <v>0.11</v>
      </c>
      <c r="Q14" s="14">
        <v>0.05</v>
      </c>
      <c r="R14" s="14">
        <v>0.05</v>
      </c>
      <c r="S14" s="14">
        <v>0.05</v>
      </c>
      <c r="T14" s="15">
        <v>0.05</v>
      </c>
      <c r="U14" s="15">
        <v>0.05</v>
      </c>
      <c r="V14" s="15">
        <v>0.05</v>
      </c>
      <c r="W14" s="15">
        <v>0.05</v>
      </c>
      <c r="X14" s="15">
        <v>0.05</v>
      </c>
      <c r="Y14" s="15">
        <v>0.05</v>
      </c>
      <c r="Z14" s="15">
        <v>0.05</v>
      </c>
      <c r="AA14" s="15">
        <v>0.05</v>
      </c>
      <c r="AB14" s="15">
        <v>0.05</v>
      </c>
      <c r="AC14" s="15">
        <v>0.05</v>
      </c>
      <c r="AD14" s="15">
        <v>0.05</v>
      </c>
      <c r="AE14" s="15">
        <v>0.05</v>
      </c>
      <c r="AF14" s="15">
        <v>0.05</v>
      </c>
    </row>
    <row r="15" spans="2:32" x14ac:dyDescent="0.15">
      <c r="B15" s="263"/>
      <c r="C15" s="11">
        <v>9</v>
      </c>
      <c r="D15" s="12">
        <v>1</v>
      </c>
      <c r="E15" s="13">
        <v>0.94</v>
      </c>
      <c r="F15" s="13">
        <v>0.87</v>
      </c>
      <c r="G15" s="13">
        <v>0.8</v>
      </c>
      <c r="H15" s="13">
        <v>0.73</v>
      </c>
      <c r="I15" s="13">
        <v>0.65999999999999992</v>
      </c>
      <c r="J15" s="13">
        <v>0.59000000000000008</v>
      </c>
      <c r="K15" s="13">
        <v>0.53</v>
      </c>
      <c r="L15" s="13">
        <v>0.45999999999999996</v>
      </c>
      <c r="M15" s="13">
        <v>0.39</v>
      </c>
      <c r="N15" s="13">
        <v>0.31999999999999995</v>
      </c>
      <c r="O15" s="13">
        <v>0.25</v>
      </c>
      <c r="P15" s="13">
        <v>0.18000000000000005</v>
      </c>
      <c r="Q15" s="13">
        <v>0.12</v>
      </c>
      <c r="R15" s="16">
        <v>5.0000000000000044E-2</v>
      </c>
      <c r="S15" s="14">
        <v>0.05</v>
      </c>
      <c r="T15" s="15">
        <v>0.05</v>
      </c>
      <c r="U15" s="15">
        <v>0.05</v>
      </c>
      <c r="V15" s="15">
        <v>0.05</v>
      </c>
      <c r="W15" s="15">
        <v>0.05</v>
      </c>
      <c r="X15" s="15">
        <v>0.05</v>
      </c>
      <c r="Y15" s="15">
        <v>0.05</v>
      </c>
      <c r="Z15" s="15">
        <v>0.05</v>
      </c>
      <c r="AA15" s="15">
        <v>0.05</v>
      </c>
      <c r="AB15" s="15">
        <v>0.05</v>
      </c>
      <c r="AC15" s="15">
        <v>0.05</v>
      </c>
      <c r="AD15" s="15">
        <v>0.05</v>
      </c>
      <c r="AE15" s="15">
        <v>0.05</v>
      </c>
      <c r="AF15" s="15">
        <v>0.05</v>
      </c>
    </row>
    <row r="16" spans="2:32" x14ac:dyDescent="0.15">
      <c r="B16" s="263"/>
      <c r="C16" s="11">
        <v>10</v>
      </c>
      <c r="D16" s="12">
        <v>1</v>
      </c>
      <c r="E16" s="13">
        <v>0.95</v>
      </c>
      <c r="F16" s="13">
        <v>0.89</v>
      </c>
      <c r="G16" s="13">
        <v>0.83</v>
      </c>
      <c r="H16" s="13">
        <v>0.77</v>
      </c>
      <c r="I16" s="13">
        <v>0.71</v>
      </c>
      <c r="J16" s="13">
        <v>0.65</v>
      </c>
      <c r="K16" s="13">
        <v>0.59</v>
      </c>
      <c r="L16" s="13">
        <v>0.53</v>
      </c>
      <c r="M16" s="13">
        <v>0.47</v>
      </c>
      <c r="N16" s="13">
        <v>0.41</v>
      </c>
      <c r="O16" s="13">
        <v>0.35</v>
      </c>
      <c r="P16" s="13">
        <v>0.28999999999999998</v>
      </c>
      <c r="Q16" s="13">
        <v>0.23</v>
      </c>
      <c r="R16" s="13">
        <v>0.17</v>
      </c>
      <c r="S16" s="13">
        <v>0.11</v>
      </c>
      <c r="T16" s="15">
        <v>0.05</v>
      </c>
      <c r="U16" s="15">
        <v>0.05</v>
      </c>
      <c r="V16" s="15">
        <v>0.05</v>
      </c>
      <c r="W16" s="15">
        <v>0.05</v>
      </c>
      <c r="X16" s="15">
        <v>0.05</v>
      </c>
      <c r="Y16" s="15">
        <v>0.05</v>
      </c>
      <c r="Z16" s="15">
        <v>0.05</v>
      </c>
      <c r="AA16" s="15">
        <v>0.05</v>
      </c>
      <c r="AB16" s="15">
        <v>0.05</v>
      </c>
      <c r="AC16" s="15">
        <v>0.05</v>
      </c>
      <c r="AD16" s="15">
        <v>0.05</v>
      </c>
      <c r="AE16" s="15">
        <v>0.05</v>
      </c>
      <c r="AF16" s="15">
        <v>0.05</v>
      </c>
    </row>
    <row r="17" spans="2:32" x14ac:dyDescent="0.15">
      <c r="B17" s="263"/>
      <c r="C17" s="11">
        <v>11</v>
      </c>
      <c r="D17" s="12">
        <v>1</v>
      </c>
      <c r="E17" s="17"/>
      <c r="F17" s="17"/>
      <c r="G17" s="17"/>
      <c r="H17" s="17"/>
      <c r="I17" s="17"/>
      <c r="J17" s="17"/>
      <c r="K17" s="17"/>
      <c r="L17" s="17"/>
      <c r="M17" s="17"/>
      <c r="N17" s="17"/>
      <c r="O17" s="17"/>
      <c r="P17" s="17"/>
      <c r="Q17" s="17"/>
      <c r="R17" s="17"/>
      <c r="S17" s="18"/>
      <c r="T17" s="19"/>
      <c r="U17" s="19"/>
      <c r="V17" s="19"/>
      <c r="W17" s="19"/>
      <c r="X17" s="19"/>
      <c r="Y17" s="19"/>
      <c r="Z17" s="19"/>
      <c r="AA17" s="19"/>
      <c r="AB17" s="19"/>
      <c r="AC17" s="19"/>
      <c r="AD17" s="19"/>
      <c r="AE17" s="19"/>
      <c r="AF17" s="19"/>
    </row>
    <row r="18" spans="2:32" x14ac:dyDescent="0.15">
      <c r="B18" s="263"/>
      <c r="C18" s="11">
        <v>12</v>
      </c>
      <c r="D18" s="12">
        <v>1</v>
      </c>
      <c r="E18" s="17"/>
      <c r="F18" s="17"/>
      <c r="G18" s="17"/>
      <c r="H18" s="17"/>
      <c r="I18" s="17"/>
      <c r="J18" s="17"/>
      <c r="K18" s="17"/>
      <c r="L18" s="17"/>
      <c r="M18" s="17"/>
      <c r="N18" s="17"/>
      <c r="O18" s="17"/>
      <c r="P18" s="17"/>
      <c r="Q18" s="17"/>
      <c r="R18" s="17"/>
      <c r="S18" s="18"/>
      <c r="T18" s="19"/>
      <c r="U18" s="19"/>
      <c r="V18" s="19"/>
      <c r="W18" s="19"/>
      <c r="X18" s="19"/>
      <c r="Y18" s="19"/>
      <c r="Z18" s="19"/>
      <c r="AA18" s="19"/>
      <c r="AB18" s="19"/>
      <c r="AC18" s="19"/>
      <c r="AD18" s="19"/>
      <c r="AE18" s="19"/>
      <c r="AF18" s="19"/>
    </row>
    <row r="19" spans="2:32" x14ac:dyDescent="0.15">
      <c r="B19" s="263"/>
      <c r="C19" s="11">
        <v>13</v>
      </c>
      <c r="D19" s="12">
        <v>1</v>
      </c>
      <c r="E19" s="17"/>
      <c r="F19" s="17"/>
      <c r="G19" s="17"/>
      <c r="H19" s="17"/>
      <c r="I19" s="17"/>
      <c r="J19" s="17"/>
      <c r="K19" s="17"/>
      <c r="L19" s="17"/>
      <c r="M19" s="17"/>
      <c r="N19" s="17"/>
      <c r="O19" s="17"/>
      <c r="P19" s="17"/>
      <c r="Q19" s="17"/>
      <c r="R19" s="17"/>
      <c r="S19" s="18"/>
      <c r="T19" s="19"/>
      <c r="U19" s="19"/>
      <c r="V19" s="19"/>
      <c r="W19" s="19"/>
      <c r="X19" s="19"/>
      <c r="Y19" s="19"/>
      <c r="Z19" s="19"/>
      <c r="AA19" s="19"/>
      <c r="AB19" s="19"/>
      <c r="AC19" s="19"/>
      <c r="AD19" s="19"/>
      <c r="AE19" s="19"/>
      <c r="AF19" s="19"/>
    </row>
    <row r="20" spans="2:32" x14ac:dyDescent="0.15">
      <c r="B20" s="263"/>
      <c r="C20" s="11">
        <v>14</v>
      </c>
      <c r="D20" s="12">
        <v>1</v>
      </c>
      <c r="E20" s="17"/>
      <c r="F20" s="17"/>
      <c r="G20" s="17"/>
      <c r="H20" s="17"/>
      <c r="I20" s="17"/>
      <c r="J20" s="17"/>
      <c r="K20" s="17"/>
      <c r="L20" s="17"/>
      <c r="M20" s="17"/>
      <c r="N20" s="17"/>
      <c r="O20" s="17"/>
      <c r="P20" s="17"/>
      <c r="Q20" s="17"/>
      <c r="R20" s="17"/>
      <c r="S20" s="18"/>
      <c r="T20" s="19"/>
      <c r="U20" s="19"/>
      <c r="V20" s="19"/>
      <c r="W20" s="19"/>
      <c r="X20" s="19"/>
      <c r="Y20" s="19"/>
      <c r="Z20" s="19"/>
      <c r="AA20" s="19"/>
      <c r="AB20" s="19"/>
      <c r="AC20" s="19"/>
      <c r="AD20" s="19"/>
      <c r="AE20" s="19"/>
      <c r="AF20" s="19"/>
    </row>
    <row r="21" spans="2:32" x14ac:dyDescent="0.15">
      <c r="B21" s="263"/>
      <c r="C21" s="11">
        <v>15</v>
      </c>
      <c r="D21" s="12">
        <v>1</v>
      </c>
      <c r="E21" s="17"/>
      <c r="F21" s="17"/>
      <c r="G21" s="17"/>
      <c r="H21" s="17"/>
      <c r="I21" s="17"/>
      <c r="J21" s="17"/>
      <c r="K21" s="17"/>
      <c r="L21" s="17"/>
      <c r="M21" s="17"/>
      <c r="N21" s="17"/>
      <c r="O21" s="17"/>
      <c r="P21" s="17"/>
      <c r="Q21" s="17"/>
      <c r="R21" s="17"/>
      <c r="S21" s="18"/>
      <c r="T21" s="19"/>
      <c r="U21" s="19"/>
      <c r="V21" s="19"/>
      <c r="W21" s="19"/>
      <c r="X21" s="19"/>
      <c r="Y21" s="19"/>
      <c r="Z21" s="19"/>
      <c r="AA21" s="19"/>
      <c r="AB21" s="19"/>
      <c r="AC21" s="19"/>
      <c r="AD21" s="19"/>
      <c r="AE21" s="19"/>
      <c r="AF21" s="19"/>
    </row>
    <row r="22" spans="2:32" ht="14.25" thickBot="1" x14ac:dyDescent="0.2">
      <c r="B22" s="263"/>
      <c r="C22" s="20">
        <v>16</v>
      </c>
      <c r="D22" s="21">
        <v>1</v>
      </c>
      <c r="E22" s="22"/>
      <c r="F22" s="22"/>
      <c r="G22" s="22"/>
      <c r="H22" s="22"/>
      <c r="I22" s="22"/>
      <c r="J22" s="22"/>
      <c r="K22" s="22"/>
      <c r="L22" s="22"/>
      <c r="M22" s="22"/>
      <c r="N22" s="22"/>
      <c r="O22" s="22"/>
      <c r="P22" s="22"/>
      <c r="Q22" s="22"/>
      <c r="R22" s="22"/>
      <c r="S22" s="23"/>
      <c r="T22" s="24"/>
      <c r="U22" s="24"/>
      <c r="V22" s="24"/>
      <c r="W22" s="24"/>
      <c r="X22" s="24"/>
      <c r="Y22" s="24"/>
      <c r="Z22" s="24"/>
      <c r="AA22" s="24"/>
      <c r="AB22" s="24"/>
      <c r="AC22" s="24"/>
      <c r="AD22" s="24"/>
      <c r="AE22" s="24"/>
      <c r="AF22" s="24"/>
    </row>
  </sheetData>
  <sheetProtection algorithmName="SHA-512" hashValue="dloYPXGyd7ZLwaVFVHg1OSX6oKdvf2oyIgq/AZhSZSX/sbTKk6lc4ygSESPL6gWtckU/S4CrfLn4egxXBw0Q/Q==" saltValue="4zbi+jvxWku30F/E5GFZvA==" spinCount="100000" sheet="1" objects="1" scenarios="1"/>
  <mergeCells count="2">
    <mergeCell ref="D5:T5"/>
    <mergeCell ref="B6:B22"/>
  </mergeCells>
  <phoneticPr fontId="4"/>
  <pageMargins left="0.11811023622047245" right="0.11811023622047245" top="0.74803149606299213" bottom="0.74803149606299213" header="0.31496062992125984" footer="0.31496062992125984"/>
  <pageSetup paperSize="9" scale="5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記載例</vt:lpstr>
      <vt:lpstr>明細書のパターン</vt:lpstr>
      <vt:lpstr>明細書（入力用）</vt:lpstr>
      <vt:lpstr>明細書（追加分）</vt:lpstr>
      <vt:lpstr>家財の残存率（参考）</vt:lpstr>
      <vt:lpstr>'家財の残存率（参考）'!Print_Area</vt:lpstr>
      <vt:lpstr>記載例!Print_Area</vt:lpstr>
      <vt:lpstr>'明細書（追加分）'!Print_Area</vt:lpstr>
      <vt:lpstr>'明細書（入力用）'!Print_Area</vt:lpstr>
      <vt:lpstr>明細書のパターン!Print_Area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2026-08-17T08:06:50Z</cp:lastPrinted>
  <dcterms:created xsi:type="dcterms:W3CDTF">2011-06-13T11:19:10Z</dcterms:created>
  <dcterms:modified xsi:type="dcterms:W3CDTF">2026-08-19T02:53:53Z</dcterms:modified>
</cp:coreProperties>
</file>